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ioni\OneDrive\Desktop\Epicode excel\"/>
    </mc:Choice>
  </mc:AlternateContent>
  <xr:revisionPtr revIDLastSave="0" documentId="8_{3E9703DE-42C6-4B92-A695-22CD6F09A1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4" i="1"/>
  <c r="G4" i="1"/>
  <c r="H10" i="6"/>
  <c r="H9" i="6"/>
  <c r="H8" i="6"/>
  <c r="H7" i="6"/>
  <c r="H5" i="6"/>
  <c r="H6" i="6"/>
  <c r="H4" i="4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1" i="1"/>
  <c r="E32" i="1"/>
  <c r="E33" i="1"/>
  <c r="E34" i="1"/>
  <c r="E35" i="1"/>
  <c r="E36" i="1"/>
  <c r="E37" i="1"/>
  <c r="E38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5" i="1"/>
  <c r="F4" i="7"/>
  <c r="I8" i="7" s="1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7" i="7"/>
  <c r="A1" i="6" a="1"/>
  <c r="A1" i="6" s="1"/>
  <c r="I9" i="5"/>
  <c r="I10" i="5"/>
  <c r="I11" i="5"/>
  <c r="I12" i="5"/>
  <c r="I13" i="5"/>
  <c r="I14" i="5"/>
  <c r="I8" i="5"/>
  <c r="I3" i="5"/>
  <c r="I4" i="5"/>
  <c r="I5" i="5"/>
  <c r="I6" i="5"/>
  <c r="D4" i="3"/>
  <c r="D5" i="3"/>
  <c r="D6" i="3"/>
  <c r="D7" i="3"/>
  <c r="D8" i="3"/>
  <c r="D9" i="3"/>
  <c r="D10" i="3"/>
  <c r="G3" i="2"/>
  <c r="G4" i="2"/>
  <c r="G5" i="2"/>
  <c r="G6" i="2"/>
  <c r="G7" i="2"/>
  <c r="G8" i="2"/>
  <c r="G9" i="2"/>
  <c r="G2" i="2"/>
  <c r="E3" i="2"/>
  <c r="E4" i="2"/>
  <c r="E5" i="2"/>
  <c r="E6" i="2"/>
  <c r="E7" i="2"/>
  <c r="E8" i="2"/>
  <c r="E9" i="2"/>
  <c r="E2" i="2"/>
  <c r="B3" i="2"/>
  <c r="B4" i="2"/>
  <c r="B5" i="2"/>
  <c r="B6" i="2"/>
  <c r="B7" i="2"/>
  <c r="B8" i="2"/>
  <c r="B9" i="2"/>
  <c r="B2" i="2"/>
  <c r="D16" i="4"/>
  <c r="H19" i="7" l="1"/>
  <c r="H17" i="7"/>
  <c r="H29" i="7"/>
  <c r="H27" i="7"/>
  <c r="H15" i="7"/>
  <c r="H26" i="7"/>
  <c r="H14" i="7"/>
  <c r="H25" i="7"/>
  <c r="H13" i="7"/>
  <c r="H7" i="7"/>
  <c r="H24" i="7"/>
  <c r="H12" i="7"/>
  <c r="H18" i="7"/>
  <c r="H28" i="7"/>
  <c r="H23" i="7"/>
  <c r="H11" i="7"/>
  <c r="H16" i="7"/>
  <c r="H22" i="7"/>
  <c r="H10" i="7"/>
  <c r="H21" i="7"/>
  <c r="H9" i="7"/>
  <c r="H20" i="7"/>
  <c r="H8" i="7"/>
  <c r="I18" i="7"/>
  <c r="I16" i="7"/>
  <c r="I27" i="7"/>
  <c r="I15" i="7"/>
  <c r="I19" i="7"/>
  <c r="I28" i="7"/>
  <c r="I26" i="7"/>
  <c r="I14" i="7"/>
  <c r="I25" i="7"/>
  <c r="I13" i="7"/>
  <c r="I17" i="7"/>
  <c r="I24" i="7"/>
  <c r="I12" i="7"/>
  <c r="I11" i="7"/>
  <c r="I29" i="7"/>
  <c r="I22" i="7"/>
  <c r="I10" i="7"/>
  <c r="I7" i="7"/>
  <c r="I23" i="7"/>
  <c r="I21" i="7"/>
  <c r="I9" i="7"/>
  <c r="I20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<sst xmlns="http://schemas.openxmlformats.org/spreadsheetml/2006/main" count="1004" uniqueCount="656">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</sst>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8" formatCode="dddd\ dd"/>
    <numFmt numFmtId="169" formatCode="_-* #,##0.00\ [$€-803]_-;\-* #,##0.00\ [$€-803]_-;_-* &quot;-&quot;??\ [$€-803]_-;_-@_-"/>
  </numFmts>
  <fonts count="12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b/>
      <sz val="10"/>
      <color theme="1"/>
      <name val="Verdana"/>
    </font>
    <font>
      <sz val="11"/>
      <color theme="0"/>
      <name val="Calibri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sz val="10"/>
      <color theme="1"/>
      <name val="Calibri"/>
    </font>
    <font>
      <sz val="12"/>
      <color theme="1"/>
      <name val="Arial"/>
    </font>
    <font>
      <b/>
      <sz val="15"/>
      <color rgb="FF1F497D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165" fontId="1" fillId="0" borderId="9" xfId="0" applyNumberFormat="1" applyFont="1" applyBorder="1"/>
    <xf numFmtId="0" fontId="1" fillId="0" borderId="11" xfId="0" applyFont="1" applyBorder="1"/>
    <xf numFmtId="0" fontId="1" fillId="0" borderId="13" xfId="0" applyFont="1" applyBorder="1"/>
    <xf numFmtId="165" fontId="1" fillId="0" borderId="13" xfId="0" applyNumberFormat="1" applyFont="1" applyBorder="1"/>
    <xf numFmtId="0" fontId="4" fillId="5" borderId="15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2" borderId="24" xfId="0" applyFont="1" applyFill="1" applyBorder="1" applyAlignment="1">
      <alignment horizontal="right"/>
    </xf>
    <xf numFmtId="0" fontId="1" fillId="2" borderId="24" xfId="0" applyFont="1" applyFill="1" applyBorder="1"/>
    <xf numFmtId="0" fontId="3" fillId="0" borderId="25" xfId="0" applyFont="1" applyBorder="1"/>
    <xf numFmtId="166" fontId="1" fillId="0" borderId="0" xfId="0" applyNumberFormat="1" applyFont="1"/>
    <xf numFmtId="0" fontId="5" fillId="6" borderId="24" xfId="0" applyFont="1" applyFill="1" applyBorder="1"/>
    <xf numFmtId="166" fontId="5" fillId="6" borderId="24" xfId="0" applyNumberFormat="1" applyFont="1" applyFill="1" applyBorder="1"/>
    <xf numFmtId="0" fontId="6" fillId="0" borderId="26" xfId="0" applyFont="1" applyBorder="1"/>
    <xf numFmtId="167" fontId="6" fillId="0" borderId="26" xfId="0" applyNumberFormat="1" applyFont="1" applyBorder="1"/>
    <xf numFmtId="0" fontId="7" fillId="0" borderId="0" xfId="0" applyFont="1"/>
    <xf numFmtId="0" fontId="8" fillId="2" borderId="24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7" xfId="0" applyNumberFormat="1" applyFont="1" applyBorder="1"/>
    <xf numFmtId="0" fontId="1" fillId="0" borderId="28" xfId="0" applyFont="1" applyBorder="1"/>
    <xf numFmtId="167" fontId="7" fillId="0" borderId="29" xfId="0" applyNumberFormat="1" applyFont="1" applyBorder="1"/>
    <xf numFmtId="167" fontId="7" fillId="0" borderId="30" xfId="0" applyNumberFormat="1" applyFont="1" applyBorder="1"/>
    <xf numFmtId="0" fontId="10" fillId="0" borderId="27" xfId="0" applyFont="1" applyBorder="1"/>
    <xf numFmtId="0" fontId="10" fillId="0" borderId="29" xfId="0" applyFont="1" applyBorder="1"/>
    <xf numFmtId="0" fontId="10" fillId="0" borderId="30" xfId="0" applyFont="1" applyBorder="1"/>
    <xf numFmtId="0" fontId="6" fillId="0" borderId="26" xfId="0" applyFont="1" applyBorder="1" applyAlignment="1">
      <alignment horizontal="center"/>
    </xf>
    <xf numFmtId="166" fontId="6" fillId="0" borderId="26" xfId="0" applyNumberFormat="1" applyFont="1" applyBorder="1" applyAlignment="1">
      <alignment horizontal="center"/>
    </xf>
    <xf numFmtId="0" fontId="3" fillId="2" borderId="24" xfId="0" applyFont="1" applyFill="1" applyBorder="1"/>
    <xf numFmtId="0" fontId="3" fillId="0" borderId="11" xfId="0" applyFont="1" applyBorder="1"/>
    <xf numFmtId="167" fontId="1" fillId="0" borderId="32" xfId="0" applyNumberFormat="1" applyFont="1" applyBorder="1"/>
    <xf numFmtId="0" fontId="3" fillId="0" borderId="12" xfId="0" applyFont="1" applyBorder="1"/>
    <xf numFmtId="167" fontId="1" fillId="0" borderId="33" xfId="0" applyNumberFormat="1" applyFont="1" applyBorder="1"/>
    <xf numFmtId="0" fontId="3" fillId="0" borderId="14" xfId="0" applyFont="1" applyBorder="1"/>
    <xf numFmtId="167" fontId="1" fillId="0" borderId="34" xfId="0" applyNumberFormat="1" applyFont="1" applyBorder="1"/>
    <xf numFmtId="165" fontId="7" fillId="0" borderId="0" xfId="0" applyNumberFormat="1" applyFont="1"/>
    <xf numFmtId="14" fontId="3" fillId="2" borderId="6" xfId="0" applyNumberFormat="1" applyFont="1" applyFill="1" applyBorder="1"/>
    <xf numFmtId="0" fontId="0" fillId="0" borderId="0" xfId="0" applyProtection="1">
      <protection locked="0"/>
    </xf>
    <xf numFmtId="168" fontId="6" fillId="0" borderId="26" xfId="0" applyNumberFormat="1" applyFont="1" applyBorder="1" applyAlignment="1" applyProtection="1">
      <alignment horizontal="center"/>
      <protection locked="0"/>
    </xf>
    <xf numFmtId="0" fontId="6" fillId="0" borderId="26" xfId="0" applyFont="1" applyBorder="1" applyAlignment="1" applyProtection="1">
      <alignment horizontal="center"/>
      <protection locked="0"/>
    </xf>
    <xf numFmtId="165" fontId="1" fillId="0" borderId="0" xfId="0" applyNumberFormat="1" applyFont="1" applyProtection="1">
      <protection locked="0"/>
    </xf>
    <xf numFmtId="0" fontId="9" fillId="0" borderId="0" xfId="0" applyFont="1" applyProtection="1">
      <protection locked="0"/>
    </xf>
    <xf numFmtId="169" fontId="1" fillId="0" borderId="0" xfId="0" applyNumberFormat="1" applyFont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31" xfId="0" applyFont="1" applyBorder="1" applyAlignment="1" applyProtection="1">
      <protection locked="0"/>
    </xf>
    <xf numFmtId="0" fontId="2" fillId="0" borderId="31" xfId="0" applyFont="1" applyBorder="1" applyAlignment="1" applyProtection="1">
      <protection locked="0"/>
    </xf>
  </cellXfs>
  <cellStyles count="1">
    <cellStyle name="Normale" xfId="0" builtinId="0"/>
  </cellStyles>
  <dxfs count="1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Cerca_Vert_Spese-style" pivot="0" count="4" xr9:uid="{00000000-0011-0000-FFFF-FFFF01000000}">
      <tableStyleElement type="headerRow" dxfId="8"/>
      <tableStyleElement type="total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4">
      <calculatedColumnFormula>VLOOKUP(C4,$F$3:$G$6,2,0)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3" topLeftCell="A4" activePane="bottomLeft" state="frozen"/>
      <selection pane="bottomLeft" activeCell="G4" sqref="G4:G339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15.6640625" customWidth="1"/>
    <col min="4" max="4" width="11.6640625" customWidth="1"/>
    <col min="5" max="5" width="47.6640625" customWidth="1"/>
    <col min="6" max="7" width="14.6640625" bestFit="1" customWidth="1"/>
    <col min="8" max="26" width="8.6640625" customWidth="1"/>
  </cols>
  <sheetData>
    <row r="1" spans="1:26" ht="39" customHeight="1" x14ac:dyDescent="0.3">
      <c r="A1" s="62" t="s">
        <v>0</v>
      </c>
      <c r="B1" s="63"/>
      <c r="C1" s="63"/>
      <c r="D1" s="63"/>
      <c r="E1" s="63"/>
      <c r="F1" s="63"/>
      <c r="G1" s="6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65" t="s">
        <v>1</v>
      </c>
      <c r="B2" s="63"/>
      <c r="C2" s="63"/>
      <c r="D2" s="63"/>
      <c r="E2" s="6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 t="s">
        <v>8</v>
      </c>
      <c r="B4" s="1" t="s">
        <v>9</v>
      </c>
      <c r="C4" s="6">
        <v>281000</v>
      </c>
      <c r="D4" s="6"/>
      <c r="E4" s="1"/>
      <c r="F4" s="61">
        <f>C4*(1 + 20%)</f>
        <v>337200</v>
      </c>
      <c r="G4" s="61">
        <f>C4 * $G$3</f>
        <v>56200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 t="s">
        <v>10</v>
      </c>
      <c r="B5" s="1" t="s">
        <v>11</v>
      </c>
      <c r="C5" s="6">
        <v>323000</v>
      </c>
      <c r="D5" s="6"/>
      <c r="E5" s="1" t="str">
        <f>_xlfn.CONCAT(A4,"-",D4)</f>
        <v>MON.SVGA 0,28 14" AOC 4VLR-</v>
      </c>
      <c r="F5" s="61">
        <f t="shared" ref="F5:F68" si="0">C5*(1 + 20%)</f>
        <v>387600</v>
      </c>
      <c r="G5" s="61">
        <f t="shared" ref="G5:G68" si="1">C5 * $G$3</f>
        <v>64600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 t="s">
        <v>12</v>
      </c>
      <c r="B6" s="1" t="s">
        <v>13</v>
      </c>
      <c r="C6" s="6">
        <v>344000</v>
      </c>
      <c r="D6" s="6"/>
      <c r="E6" s="1" t="str">
        <f t="shared" ref="E6:E69" si="2">_xlfn.CONCAT(A5,"-",D5)</f>
        <v>MON.SVGA 0,28 15" AOC 5VLR-</v>
      </c>
      <c r="F6" s="61">
        <f t="shared" si="0"/>
        <v>412800</v>
      </c>
      <c r="G6" s="61">
        <f t="shared" si="1"/>
        <v>68800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 t="s">
        <v>14</v>
      </c>
      <c r="B7" s="1" t="s">
        <v>15</v>
      </c>
      <c r="C7" s="6">
        <v>361000</v>
      </c>
      <c r="D7" s="6"/>
      <c r="E7" s="1" t="str">
        <f t="shared" si="2"/>
        <v>MON.SVGA 0,28 15" AOC 5NLR OSD-</v>
      </c>
      <c r="F7" s="61">
        <f t="shared" si="0"/>
        <v>433200</v>
      </c>
      <c r="G7" s="61">
        <f t="shared" si="1"/>
        <v>72200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 t="s">
        <v>16</v>
      </c>
      <c r="B8" s="1" t="s">
        <v>17</v>
      </c>
      <c r="C8" s="6">
        <v>521000</v>
      </c>
      <c r="D8" s="6"/>
      <c r="E8" s="1" t="str">
        <f t="shared" si="2"/>
        <v>MON.SVGA 0,28 15" AOC 5GLR+ OSD-</v>
      </c>
      <c r="F8" s="61">
        <f t="shared" si="0"/>
        <v>625200</v>
      </c>
      <c r="G8" s="61">
        <f t="shared" si="1"/>
        <v>104200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 t="s">
        <v>18</v>
      </c>
      <c r="B9" s="1" t="s">
        <v>19</v>
      </c>
      <c r="C9" s="6">
        <v>527000</v>
      </c>
      <c r="D9" s="6"/>
      <c r="E9" s="1" t="str">
        <f t="shared" si="2"/>
        <v>MON. 15" 0.23 CM500ET HITACHI-</v>
      </c>
      <c r="F9" s="61">
        <f t="shared" si="0"/>
        <v>632400</v>
      </c>
      <c r="G9" s="61">
        <f t="shared" si="1"/>
        <v>105400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 t="s">
        <v>20</v>
      </c>
      <c r="B10" s="1" t="s">
        <v>21</v>
      </c>
      <c r="C10" s="6">
        <v>626000</v>
      </c>
      <c r="D10" s="6"/>
      <c r="E10" s="1" t="str">
        <f t="shared" si="2"/>
        <v>MON. 15" 0.28 A500 NEC-</v>
      </c>
      <c r="F10" s="61">
        <f t="shared" si="0"/>
        <v>751200</v>
      </c>
      <c r="G10" s="61">
        <f t="shared" si="1"/>
        <v>125200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 t="s">
        <v>22</v>
      </c>
      <c r="B11" s="1" t="s">
        <v>23</v>
      </c>
      <c r="C11" s="6">
        <v>656000</v>
      </c>
      <c r="D11" s="6"/>
      <c r="E11" s="1" t="str">
        <f t="shared" si="2"/>
        <v>MON.SVGA 0,28 17" AOC 7VLR-</v>
      </c>
      <c r="F11" s="61">
        <f t="shared" si="0"/>
        <v>787200</v>
      </c>
      <c r="G11" s="61">
        <f t="shared" si="1"/>
        <v>131200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 t="s">
        <v>24</v>
      </c>
      <c r="B12" s="1" t="s">
        <v>25</v>
      </c>
      <c r="C12" s="6">
        <v>666000</v>
      </c>
      <c r="D12" s="6"/>
      <c r="E12" s="1" t="str">
        <f t="shared" si="2"/>
        <v>MON. 15" 0.25 E500 NEC, Croma Clear-</v>
      </c>
      <c r="F12" s="61">
        <f t="shared" si="0"/>
        <v>799200</v>
      </c>
      <c r="G12" s="61">
        <f t="shared" si="1"/>
        <v>133200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 t="s">
        <v>26</v>
      </c>
      <c r="B13" s="1" t="s">
        <v>27</v>
      </c>
      <c r="C13" s="6">
        <v>882000</v>
      </c>
      <c r="D13" s="6"/>
      <c r="E13" s="1" t="str">
        <f t="shared" si="2"/>
        <v>MON.SVGA 0,26 17" AOC 7GLR OSD-</v>
      </c>
      <c r="F13" s="61">
        <f t="shared" si="0"/>
        <v>1058400</v>
      </c>
      <c r="G13" s="61">
        <f t="shared" si="1"/>
        <v>176400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 t="s">
        <v>28</v>
      </c>
      <c r="B14" s="1" t="s">
        <v>29</v>
      </c>
      <c r="C14" s="6">
        <v>1108000</v>
      </c>
      <c r="D14" s="6"/>
      <c r="E14" s="1" t="str">
        <f t="shared" si="2"/>
        <v>MON. 17" 0.28 A700 NEC-</v>
      </c>
      <c r="F14" s="61">
        <f t="shared" si="0"/>
        <v>1329600</v>
      </c>
      <c r="G14" s="61">
        <f t="shared" si="1"/>
        <v>221600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 t="s">
        <v>30</v>
      </c>
      <c r="B15" s="1" t="s">
        <v>31</v>
      </c>
      <c r="C15" s="6">
        <v>1316000</v>
      </c>
      <c r="D15" s="6"/>
      <c r="E15" s="1" t="str">
        <f t="shared" si="2"/>
        <v>MON. 17" 0.21 CM630ET HITACHI-</v>
      </c>
      <c r="F15" s="61">
        <f t="shared" si="0"/>
        <v>1579200</v>
      </c>
      <c r="G15" s="61">
        <f t="shared" si="1"/>
        <v>263200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 t="s">
        <v>32</v>
      </c>
      <c r="B16" s="1" t="s">
        <v>33</v>
      </c>
      <c r="C16" s="6">
        <v>1594000</v>
      </c>
      <c r="D16" s="6"/>
      <c r="E16" s="1" t="str">
        <f t="shared" si="2"/>
        <v>MON. 17" 0.25 P750 NEC, Croma Clear-</v>
      </c>
      <c r="F16" s="61">
        <f t="shared" si="0"/>
        <v>1912800</v>
      </c>
      <c r="G16" s="61">
        <f t="shared" si="1"/>
        <v>318800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 t="s">
        <v>34</v>
      </c>
      <c r="B17" s="1" t="s">
        <v>35</v>
      </c>
      <c r="C17" s="6">
        <v>2719000</v>
      </c>
      <c r="D17" s="6"/>
      <c r="E17" s="1" t="str">
        <f t="shared" si="2"/>
        <v>MON. 19" 0.22 CM751ET HITACHI-</v>
      </c>
      <c r="F17" s="61">
        <f t="shared" si="0"/>
        <v>3262800</v>
      </c>
      <c r="G17" s="61">
        <f t="shared" si="1"/>
        <v>543800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 t="s">
        <v>36</v>
      </c>
      <c r="B18" s="1"/>
      <c r="C18" s="6"/>
      <c r="D18" s="6"/>
      <c r="E18" s="1" t="str">
        <f t="shared" si="2"/>
        <v>MON. 21" 0.21 CM802ETM HITACHI-</v>
      </c>
      <c r="F18" s="61">
        <f t="shared" si="0"/>
        <v>0</v>
      </c>
      <c r="G18" s="61">
        <f t="shared" si="1"/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 t="s">
        <v>37</v>
      </c>
      <c r="B19" s="1" t="s">
        <v>38</v>
      </c>
      <c r="C19" s="6">
        <v>4092000</v>
      </c>
      <c r="D19" s="6"/>
      <c r="E19" s="1" t="str">
        <f t="shared" si="2"/>
        <v>MONITOR  LCD-</v>
      </c>
      <c r="F19" s="61">
        <f t="shared" si="0"/>
        <v>4910400</v>
      </c>
      <c r="G19" s="61">
        <f t="shared" si="1"/>
        <v>818400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 t="s">
        <v>39</v>
      </c>
      <c r="B20" s="1" t="s">
        <v>40</v>
      </c>
      <c r="C20" s="6">
        <v>13859000</v>
      </c>
      <c r="D20" s="6"/>
      <c r="E20" s="1" t="str">
        <f t="shared" si="2"/>
        <v>MON. 14" LCD 0.28 LCD400V NEC-</v>
      </c>
      <c r="F20" s="61">
        <f t="shared" si="0"/>
        <v>16630800</v>
      </c>
      <c r="G20" s="61">
        <f t="shared" si="1"/>
        <v>2771800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 t="s">
        <v>41</v>
      </c>
      <c r="B21" s="1"/>
      <c r="C21" s="6"/>
      <c r="D21" s="6"/>
      <c r="E21" s="1" t="str">
        <f t="shared" si="2"/>
        <v>MON. 20" LCD 0.31 LCD2000sf NEC-</v>
      </c>
      <c r="F21" s="61">
        <f t="shared" si="0"/>
        <v>0</v>
      </c>
      <c r="G21" s="61">
        <f t="shared" si="1"/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 t="s">
        <v>42</v>
      </c>
      <c r="B22" s="1" t="s">
        <v>43</v>
      </c>
      <c r="C22" s="6">
        <v>167000</v>
      </c>
      <c r="D22" s="6"/>
      <c r="E22" s="1" t="str">
        <f t="shared" si="2"/>
        <v>SCHEDE MADRI-</v>
      </c>
      <c r="F22" s="61">
        <f t="shared" si="0"/>
        <v>200400</v>
      </c>
      <c r="G22" s="61">
        <f t="shared" si="1"/>
        <v>33400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 t="s">
        <v>44</v>
      </c>
      <c r="B23" s="1" t="s">
        <v>45</v>
      </c>
      <c r="C23" s="6">
        <v>202000</v>
      </c>
      <c r="D23" s="6"/>
      <c r="E23" s="1" t="str">
        <f t="shared" si="2"/>
        <v>M/B ASUS SP97-V SVGA SHARE MEMORY-</v>
      </c>
      <c r="F23" s="61">
        <f t="shared" si="0"/>
        <v>242400</v>
      </c>
      <c r="G23" s="61">
        <f t="shared" si="1"/>
        <v>40400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 t="s">
        <v>46</v>
      </c>
      <c r="B24" s="1" t="s">
        <v>47</v>
      </c>
      <c r="C24" s="6">
        <v>203000</v>
      </c>
      <c r="D24" s="6"/>
      <c r="E24" s="1" t="str">
        <f t="shared" si="2"/>
        <v>M/B ASUS TXP4-</v>
      </c>
      <c r="F24" s="61">
        <f t="shared" si="0"/>
        <v>243600</v>
      </c>
      <c r="G24" s="61">
        <f t="shared" si="1"/>
        <v>40600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 t="s">
        <v>48</v>
      </c>
      <c r="B25" s="1" t="s">
        <v>45</v>
      </c>
      <c r="C25" s="6">
        <v>234000</v>
      </c>
      <c r="D25" s="6"/>
      <c r="E25" s="1" t="str">
        <f t="shared" si="2"/>
        <v>M/B ASUS SP98AGP-X ATX-</v>
      </c>
      <c r="F25" s="61">
        <f t="shared" si="0"/>
        <v>280800</v>
      </c>
      <c r="G25" s="61">
        <f t="shared" si="1"/>
        <v>46800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 t="s">
        <v>49</v>
      </c>
      <c r="B26" s="1" t="s">
        <v>50</v>
      </c>
      <c r="C26" s="6">
        <v>252000</v>
      </c>
      <c r="D26" s="6"/>
      <c r="E26" s="1" t="str">
        <f t="shared" si="2"/>
        <v>M/B ASUS TX-97 - E -</v>
      </c>
      <c r="F26" s="61">
        <f t="shared" si="0"/>
        <v>302400</v>
      </c>
      <c r="G26" s="61">
        <f t="shared" si="1"/>
        <v>50400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51</v>
      </c>
      <c r="B27" s="1" t="s">
        <v>45</v>
      </c>
      <c r="C27" s="6">
        <v>259000</v>
      </c>
      <c r="D27" s="6"/>
      <c r="E27" s="1" t="str">
        <f t="shared" si="2"/>
        <v>M/B ASUS TX-97 -</v>
      </c>
      <c r="F27" s="61">
        <f t="shared" si="0"/>
        <v>310800</v>
      </c>
      <c r="G27" s="61">
        <f t="shared" si="1"/>
        <v>51800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52</v>
      </c>
      <c r="B28" s="1" t="s">
        <v>53</v>
      </c>
      <c r="C28" s="6">
        <v>269000</v>
      </c>
      <c r="D28" s="6"/>
      <c r="E28" s="1" t="str">
        <f t="shared" si="2"/>
        <v>M/B ASUS TX-97 - XE ATX NO AUDIO-</v>
      </c>
      <c r="F28" s="61">
        <f t="shared" si="0"/>
        <v>322800</v>
      </c>
      <c r="G28" s="61">
        <f t="shared" si="1"/>
        <v>53800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 t="s">
        <v>54</v>
      </c>
      <c r="B29" s="1" t="s">
        <v>55</v>
      </c>
      <c r="C29" s="6">
        <v>271000</v>
      </c>
      <c r="D29" s="6"/>
      <c r="E29" s="1" t="str">
        <f t="shared" si="2"/>
        <v>M/B ASUS P2L97-B-</v>
      </c>
      <c r="F29" s="61">
        <f t="shared" si="0"/>
        <v>325200</v>
      </c>
      <c r="G29" s="61">
        <f t="shared" si="1"/>
        <v>54200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 t="s">
        <v>56</v>
      </c>
      <c r="B30" s="1" t="s">
        <v>57</v>
      </c>
      <c r="C30" s="6">
        <v>292000</v>
      </c>
      <c r="D30" s="6"/>
      <c r="E30" s="1" t="str">
        <f t="shared" si="2"/>
        <v>M/B ASUS  P55T2P4 430HX 512K P5-</v>
      </c>
      <c r="F30" s="61">
        <f t="shared" si="0"/>
        <v>350400</v>
      </c>
      <c r="G30" s="61">
        <f t="shared" si="1"/>
        <v>58400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 t="s">
        <v>58</v>
      </c>
      <c r="B31" s="1" t="s">
        <v>59</v>
      </c>
      <c r="C31" s="6">
        <v>293000</v>
      </c>
      <c r="D31" s="6"/>
      <c r="E31" s="1" t="str">
        <f>_xlfn.CONCAT(A30,"-",D30)</f>
        <v>M/B ASUS P2L97 ATX-</v>
      </c>
      <c r="F31" s="61">
        <f t="shared" si="0"/>
        <v>351600</v>
      </c>
      <c r="G31" s="61">
        <f t="shared" si="1"/>
        <v>58600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 t="s">
        <v>60</v>
      </c>
      <c r="B32" s="1" t="s">
        <v>45</v>
      </c>
      <c r="C32" s="6">
        <v>307000</v>
      </c>
      <c r="D32" s="6"/>
      <c r="E32" s="1" t="str">
        <f t="shared" si="2"/>
        <v>M/B ASUS XP55T2P4 512K ATX P5-</v>
      </c>
      <c r="F32" s="61">
        <f t="shared" si="0"/>
        <v>368400</v>
      </c>
      <c r="G32" s="61">
        <f t="shared" si="1"/>
        <v>61400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 t="s">
        <v>61</v>
      </c>
      <c r="B33" s="1" t="s">
        <v>62</v>
      </c>
      <c r="C33" s="6">
        <v>440000</v>
      </c>
      <c r="D33" s="6"/>
      <c r="E33" s="1" t="str">
        <f t="shared" si="2"/>
        <v>M/B ASUS TX-97 -XE ATX -CREATIVE VIBRA16-</v>
      </c>
      <c r="F33" s="61">
        <f t="shared" si="0"/>
        <v>528000</v>
      </c>
      <c r="G33" s="61">
        <f t="shared" si="1"/>
        <v>88000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 t="s">
        <v>63</v>
      </c>
      <c r="B34" s="1" t="s">
        <v>64</v>
      </c>
      <c r="C34" s="6">
        <v>487000</v>
      </c>
      <c r="D34" s="6"/>
      <c r="E34" s="1" t="str">
        <f t="shared" si="2"/>
        <v>M/B ASUS P2L97-A ATX+VGA AGP 4MB-</v>
      </c>
      <c r="F34" s="61">
        <f t="shared" si="0"/>
        <v>584400</v>
      </c>
      <c r="G34" s="61">
        <f t="shared" si="1"/>
        <v>97400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 t="s">
        <v>65</v>
      </c>
      <c r="B35" s="1" t="s">
        <v>66</v>
      </c>
      <c r="C35" s="6">
        <v>566000</v>
      </c>
      <c r="D35" s="6"/>
      <c r="E35" s="1" t="str">
        <f t="shared" si="2"/>
        <v>M/B ASUS P2L97-S ADAPTEC ATX-</v>
      </c>
      <c r="F35" s="61">
        <f t="shared" si="0"/>
        <v>679200</v>
      </c>
      <c r="G35" s="61">
        <f t="shared" si="1"/>
        <v>113200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 t="s">
        <v>67</v>
      </c>
      <c r="B36" s="1" t="s">
        <v>64</v>
      </c>
      <c r="C36" s="6">
        <v>802000</v>
      </c>
      <c r="D36" s="6"/>
      <c r="E36" s="1" t="str">
        <f t="shared" si="2"/>
        <v>M/B ASUS P65UP5+P55T2D 512K DUAL P5-</v>
      </c>
      <c r="F36" s="61">
        <f t="shared" si="0"/>
        <v>962400</v>
      </c>
      <c r="G36" s="61">
        <f t="shared" si="1"/>
        <v>160400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 t="s">
        <v>68</v>
      </c>
      <c r="B37" s="1" t="s">
        <v>69</v>
      </c>
      <c r="C37" s="6">
        <v>1579000</v>
      </c>
      <c r="D37" s="6"/>
      <c r="E37" s="1" t="str">
        <f t="shared" si="2"/>
        <v>M/B ASUS P2L97-DS DUAL P II-</v>
      </c>
      <c r="F37" s="61">
        <f t="shared" si="0"/>
        <v>1894800</v>
      </c>
      <c r="G37" s="61">
        <f t="shared" si="1"/>
        <v>315800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 t="s">
        <v>70</v>
      </c>
      <c r="B38" s="1"/>
      <c r="C38" s="6"/>
      <c r="D38" s="6"/>
      <c r="E38" s="1" t="str">
        <f t="shared" si="2"/>
        <v>M/B ASUS P65UP8+PKND DUAL PII-</v>
      </c>
      <c r="F38" s="61">
        <f t="shared" si="0"/>
        <v>0</v>
      </c>
      <c r="G38" s="61">
        <f t="shared" si="1"/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 t="s">
        <v>71</v>
      </c>
      <c r="B39" s="1" t="s">
        <v>72</v>
      </c>
      <c r="C39" s="6">
        <v>70000</v>
      </c>
      <c r="D39" s="6"/>
      <c r="E39" s="1" t="str">
        <f t="shared" si="2"/>
        <v>SCHEDE VIDEO-</v>
      </c>
      <c r="F39" s="61">
        <f t="shared" si="0"/>
        <v>84000</v>
      </c>
      <c r="G39" s="61">
        <f t="shared" si="1"/>
        <v>14000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 t="s">
        <v>73</v>
      </c>
      <c r="B40" s="1" t="s">
        <v>74</v>
      </c>
      <c r="C40" s="6">
        <v>104000</v>
      </c>
      <c r="D40" s="6"/>
      <c r="E40" s="1" t="str">
        <f t="shared" si="2"/>
        <v>SVGA S3 3D PRO VIRGE 2MB-</v>
      </c>
      <c r="F40" s="61">
        <f t="shared" si="0"/>
        <v>124800</v>
      </c>
      <c r="G40" s="61">
        <f t="shared" si="1"/>
        <v>20800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 t="s">
        <v>75</v>
      </c>
      <c r="B41" s="1" t="s">
        <v>76</v>
      </c>
      <c r="C41" s="6">
        <v>127000</v>
      </c>
      <c r="D41" s="6"/>
      <c r="E41" s="1" t="str">
        <f t="shared" si="2"/>
        <v>CREATIVE ECLIPSE 4MB-</v>
      </c>
      <c r="F41" s="61">
        <f t="shared" si="0"/>
        <v>152400</v>
      </c>
      <c r="G41" s="61">
        <f t="shared" si="1"/>
        <v>25400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 t="s">
        <v>77</v>
      </c>
      <c r="B42" s="1" t="s">
        <v>78</v>
      </c>
      <c r="C42" s="6">
        <v>162000</v>
      </c>
      <c r="D42" s="6"/>
      <c r="E42" s="1" t="str">
        <f t="shared" si="2"/>
        <v>ADD-ON MATROX m3D 4MB-</v>
      </c>
      <c r="F42" s="61">
        <f t="shared" si="0"/>
        <v>194400</v>
      </c>
      <c r="G42" s="61">
        <f t="shared" si="1"/>
        <v>32400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 t="s">
        <v>79</v>
      </c>
      <c r="B43" s="1" t="s">
        <v>80</v>
      </c>
      <c r="C43" s="6">
        <v>179000</v>
      </c>
      <c r="D43" s="6"/>
      <c r="E43" s="1" t="str">
        <f t="shared" si="2"/>
        <v>ASUS 3DP-V264GT2 4MB TV-OUT-</v>
      </c>
      <c r="F43" s="61">
        <f t="shared" si="0"/>
        <v>214800</v>
      </c>
      <c r="G43" s="61">
        <f t="shared" si="1"/>
        <v>35800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 t="s">
        <v>81</v>
      </c>
      <c r="B44" s="1" t="s">
        <v>82</v>
      </c>
      <c r="C44" s="6">
        <v>186000</v>
      </c>
      <c r="D44" s="6"/>
      <c r="E44" s="1" t="str">
        <f t="shared" si="2"/>
        <v>SVGA MYSTIQUE 220 "BULK" 4MB-</v>
      </c>
      <c r="F44" s="61">
        <f t="shared" si="0"/>
        <v>223200</v>
      </c>
      <c r="G44" s="61">
        <f t="shared" si="1"/>
        <v>37200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 t="s">
        <v>83</v>
      </c>
      <c r="B45" s="1" t="s">
        <v>82</v>
      </c>
      <c r="C45" s="6">
        <v>186000</v>
      </c>
      <c r="D45" s="6"/>
      <c r="E45" s="1" t="str">
        <f t="shared" si="2"/>
        <v>ASUS 3DP-V385GX2 4MB TV-OUT -</v>
      </c>
      <c r="F45" s="61">
        <f t="shared" si="0"/>
        <v>223200</v>
      </c>
      <c r="G45" s="61">
        <f t="shared" si="1"/>
        <v>37200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 t="s">
        <v>84</v>
      </c>
      <c r="B46" s="1" t="s">
        <v>85</v>
      </c>
      <c r="C46" s="6">
        <v>203000</v>
      </c>
      <c r="D46" s="6"/>
      <c r="E46" s="1" t="str">
        <f t="shared" si="2"/>
        <v>ASUS V385GX2 AGP 4MB TV-OUT-</v>
      </c>
      <c r="F46" s="61">
        <f t="shared" si="0"/>
        <v>243600</v>
      </c>
      <c r="G46" s="61">
        <f t="shared" si="1"/>
        <v>40600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 t="s">
        <v>86</v>
      </c>
      <c r="B47" s="1" t="s">
        <v>80</v>
      </c>
      <c r="C47" s="6">
        <v>212000</v>
      </c>
      <c r="D47" s="6"/>
      <c r="E47" s="1" t="str">
        <f t="shared" si="2"/>
        <v>CREATIVE GRAPHIC EXXTREME 4MB-</v>
      </c>
      <c r="F47" s="61">
        <f t="shared" si="0"/>
        <v>254400</v>
      </c>
      <c r="G47" s="61">
        <f t="shared" si="1"/>
        <v>42400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 t="s">
        <v>87</v>
      </c>
      <c r="B48" s="1" t="s">
        <v>88</v>
      </c>
      <c r="C48" s="6">
        <v>222000</v>
      </c>
      <c r="D48" s="6"/>
      <c r="E48" s="1" t="str">
        <f t="shared" si="2"/>
        <v>SVGA MYSTIQUE 220  4MB-</v>
      </c>
      <c r="F48" s="61">
        <f t="shared" si="0"/>
        <v>266400</v>
      </c>
      <c r="G48" s="61">
        <f t="shared" si="1"/>
        <v>44400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 t="s">
        <v>89</v>
      </c>
      <c r="B49" s="1" t="s">
        <v>90</v>
      </c>
      <c r="C49" s="6">
        <v>245000</v>
      </c>
      <c r="D49" s="6"/>
      <c r="E49" s="1" t="str">
        <f t="shared" si="2"/>
        <v>SVGA ACC. 3D/FX VOODO RUSH 4MB-</v>
      </c>
      <c r="F49" s="61">
        <f t="shared" si="0"/>
        <v>294000</v>
      </c>
      <c r="G49" s="61">
        <f t="shared" si="1"/>
        <v>49000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 t="s">
        <v>91</v>
      </c>
      <c r="B50" s="1" t="s">
        <v>92</v>
      </c>
      <c r="C50" s="6">
        <v>251000</v>
      </c>
      <c r="D50" s="6"/>
      <c r="E50" s="1" t="str">
        <f t="shared" si="2"/>
        <v>SVGA ACC. 3D/FX VOODO RUSH 6MB-</v>
      </c>
      <c r="F50" s="61">
        <f t="shared" si="0"/>
        <v>301200</v>
      </c>
      <c r="G50" s="61">
        <f t="shared" si="1"/>
        <v>50200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 t="s">
        <v>93</v>
      </c>
      <c r="B51" s="1" t="s">
        <v>94</v>
      </c>
      <c r="C51" s="6">
        <v>257000</v>
      </c>
      <c r="D51" s="6"/>
      <c r="E51" s="1" t="str">
        <f t="shared" si="2"/>
        <v>RAINBOW R. TV-</v>
      </c>
      <c r="F51" s="61">
        <f t="shared" si="0"/>
        <v>308400</v>
      </c>
      <c r="G51" s="61">
        <f t="shared" si="1"/>
        <v>51400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 t="s">
        <v>95</v>
      </c>
      <c r="B52" s="1" t="s">
        <v>94</v>
      </c>
      <c r="C52" s="6">
        <v>269000</v>
      </c>
      <c r="D52" s="6"/>
      <c r="E52" s="1" t="str">
        <f t="shared" si="2"/>
        <v>ASUS 3D EXPLORER AGP 4MB TV-OUT-</v>
      </c>
      <c r="F52" s="61">
        <f t="shared" si="0"/>
        <v>322800</v>
      </c>
      <c r="G52" s="61">
        <f t="shared" si="1"/>
        <v>53800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 t="s">
        <v>96</v>
      </c>
      <c r="B53" s="1" t="s">
        <v>97</v>
      </c>
      <c r="C53" s="6">
        <v>314000</v>
      </c>
      <c r="D53" s="6"/>
      <c r="E53" s="1" t="str">
        <f t="shared" si="2"/>
        <v>ASUS 3D EXPLORER PCI 4MB TV-OUT-</v>
      </c>
      <c r="F53" s="61">
        <f t="shared" si="0"/>
        <v>376800</v>
      </c>
      <c r="G53" s="61">
        <f t="shared" si="1"/>
        <v>62800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 t="s">
        <v>98</v>
      </c>
      <c r="B54" s="1" t="s">
        <v>99</v>
      </c>
      <c r="C54" s="6">
        <v>325000</v>
      </c>
      <c r="D54" s="6"/>
      <c r="E54" s="1" t="str">
        <f t="shared" si="2"/>
        <v>SVGA MILLENNIUM II 4MB "BULK"-</v>
      </c>
      <c r="F54" s="61">
        <f t="shared" si="0"/>
        <v>390000</v>
      </c>
      <c r="G54" s="61">
        <f t="shared" si="1"/>
        <v>65000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 t="s">
        <v>100</v>
      </c>
      <c r="B55" s="1" t="s">
        <v>101</v>
      </c>
      <c r="C55" s="6">
        <v>347000</v>
      </c>
      <c r="D55" s="6"/>
      <c r="E55" s="1" t="str">
        <f t="shared" si="2"/>
        <v>SVGA MILLENNIUM II 4MB AGP-</v>
      </c>
      <c r="F55" s="61">
        <f t="shared" si="0"/>
        <v>416400</v>
      </c>
      <c r="G55" s="61">
        <f t="shared" si="1"/>
        <v>69400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 t="s">
        <v>102</v>
      </c>
      <c r="B56" s="1" t="s">
        <v>97</v>
      </c>
      <c r="C56" s="6">
        <v>369000</v>
      </c>
      <c r="D56" s="6"/>
      <c r="E56" s="1" t="str">
        <f t="shared" si="2"/>
        <v>RAINBOW R. STUDIO-</v>
      </c>
      <c r="F56" s="61">
        <f t="shared" si="0"/>
        <v>442800</v>
      </c>
      <c r="G56" s="61">
        <f t="shared" si="1"/>
        <v>73800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 t="s">
        <v>103</v>
      </c>
      <c r="B57" s="1" t="s">
        <v>104</v>
      </c>
      <c r="C57" s="6">
        <v>402000</v>
      </c>
      <c r="D57" s="6"/>
      <c r="E57" s="1" t="str">
        <f t="shared" si="2"/>
        <v>SVGA MILLENNIUM II 4MB-</v>
      </c>
      <c r="F57" s="61">
        <f t="shared" si="0"/>
        <v>482400</v>
      </c>
      <c r="G57" s="61">
        <f t="shared" si="1"/>
        <v>80400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 t="s">
        <v>105</v>
      </c>
      <c r="B58" s="1" t="s">
        <v>97</v>
      </c>
      <c r="C58" s="6">
        <v>471000</v>
      </c>
      <c r="D58" s="6"/>
      <c r="E58" s="1" t="str">
        <f t="shared" si="2"/>
        <v>CREATIVE VOODO-2 8MB Add-on-</v>
      </c>
      <c r="F58" s="61">
        <f t="shared" si="0"/>
        <v>565200</v>
      </c>
      <c r="G58" s="61">
        <f t="shared" si="1"/>
        <v>94200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 t="s">
        <v>106</v>
      </c>
      <c r="B59" s="1" t="s">
        <v>99</v>
      </c>
      <c r="C59" s="6">
        <v>476000</v>
      </c>
      <c r="D59" s="6"/>
      <c r="E59" s="1" t="str">
        <f t="shared" si="2"/>
        <v>SVGA MILLENNIUM II 8MB "BULK"-</v>
      </c>
      <c r="F59" s="61">
        <f t="shared" si="0"/>
        <v>571200</v>
      </c>
      <c r="G59" s="61">
        <f t="shared" si="1"/>
        <v>95200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 t="s">
        <v>107</v>
      </c>
      <c r="B60" s="1" t="s">
        <v>104</v>
      </c>
      <c r="C60" s="6">
        <v>492000</v>
      </c>
      <c r="D60" s="6"/>
      <c r="E60" s="1" t="str">
        <f t="shared" si="2"/>
        <v>SVGA MILLENNIUM II 8MB AGP-</v>
      </c>
      <c r="F60" s="61">
        <f t="shared" si="0"/>
        <v>590400</v>
      </c>
      <c r="G60" s="61">
        <f t="shared" si="1"/>
        <v>98400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 t="s">
        <v>108</v>
      </c>
      <c r="B61" s="1" t="s">
        <v>109</v>
      </c>
      <c r="C61" s="6">
        <v>531000</v>
      </c>
      <c r="D61" s="6"/>
      <c r="E61" s="1" t="str">
        <f t="shared" si="2"/>
        <v>CREATIVE VOODO-2 12MB Add-on-</v>
      </c>
      <c r="F61" s="61">
        <f t="shared" si="0"/>
        <v>637200</v>
      </c>
      <c r="G61" s="61">
        <f t="shared" si="1"/>
        <v>106200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 t="s">
        <v>110</v>
      </c>
      <c r="B62" s="1" t="s">
        <v>97</v>
      </c>
      <c r="C62" s="6">
        <v>552000</v>
      </c>
      <c r="D62" s="6"/>
      <c r="E62" s="1" t="str">
        <f t="shared" si="2"/>
        <v>VIDEO &amp; GRAPHIC KIT-</v>
      </c>
      <c r="F62" s="61">
        <f t="shared" si="0"/>
        <v>662400</v>
      </c>
      <c r="G62" s="61">
        <f t="shared" si="1"/>
        <v>110400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 t="s">
        <v>111</v>
      </c>
      <c r="B63" s="1" t="s">
        <v>112</v>
      </c>
      <c r="C63" s="6">
        <v>1487000</v>
      </c>
      <c r="D63" s="6"/>
      <c r="E63" s="1" t="str">
        <f t="shared" si="2"/>
        <v>SVGA MILLENNIUM II 8MB-</v>
      </c>
      <c r="F63" s="61">
        <f t="shared" si="0"/>
        <v>1784400</v>
      </c>
      <c r="G63" s="61">
        <f t="shared" si="1"/>
        <v>297400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 t="s">
        <v>113</v>
      </c>
      <c r="B64" s="1"/>
      <c r="C64" s="6"/>
      <c r="D64" s="6"/>
      <c r="E64" s="1" t="str">
        <f t="shared" si="2"/>
        <v>ASUS 3DP- V500TX 16MB Work.Prof.3d-</v>
      </c>
      <c r="F64" s="61">
        <f t="shared" si="0"/>
        <v>0</v>
      </c>
      <c r="G64" s="61">
        <f t="shared" si="1"/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 t="s">
        <v>114</v>
      </c>
      <c r="B65" s="1" t="s">
        <v>115</v>
      </c>
      <c r="C65" s="6">
        <v>101000</v>
      </c>
      <c r="D65" s="6"/>
      <c r="E65" s="1" t="str">
        <f t="shared" si="2"/>
        <v>SCHEDE I/O-</v>
      </c>
      <c r="F65" s="61">
        <f t="shared" si="0"/>
        <v>121200</v>
      </c>
      <c r="G65" s="61">
        <f t="shared" si="1"/>
        <v>20200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 t="s">
        <v>116</v>
      </c>
      <c r="B66" s="1" t="s">
        <v>117</v>
      </c>
      <c r="C66" s="6">
        <v>38000</v>
      </c>
      <c r="D66" s="6"/>
      <c r="E66" s="1" t="str">
        <f t="shared" si="2"/>
        <v>Contr. PCI SCSI-</v>
      </c>
      <c r="F66" s="61">
        <f t="shared" si="0"/>
        <v>45600</v>
      </c>
      <c r="G66" s="61">
        <f t="shared" si="1"/>
        <v>7600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 t="s">
        <v>118</v>
      </c>
      <c r="B67" s="1" t="s">
        <v>119</v>
      </c>
      <c r="C67" s="6">
        <v>137000</v>
      </c>
      <c r="D67" s="6"/>
      <c r="E67" s="1" t="str">
        <f t="shared" si="2"/>
        <v>Contr. PCI EIDE-</v>
      </c>
      <c r="F67" s="61">
        <f t="shared" si="0"/>
        <v>164400</v>
      </c>
      <c r="G67" s="61">
        <f t="shared" si="1"/>
        <v>27400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 t="s">
        <v>120</v>
      </c>
      <c r="B68" s="1" t="s">
        <v>121</v>
      </c>
      <c r="C68" s="6">
        <v>222000</v>
      </c>
      <c r="D68" s="6"/>
      <c r="E68" s="1" t="str">
        <f t="shared" si="2"/>
        <v>Contr. PCI SC200 SCSI-2-</v>
      </c>
      <c r="F68" s="61">
        <f t="shared" si="0"/>
        <v>266400</v>
      </c>
      <c r="G68" s="61">
        <f t="shared" si="1"/>
        <v>44400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 t="s">
        <v>122</v>
      </c>
      <c r="B69" s="1" t="s">
        <v>123</v>
      </c>
      <c r="C69" s="6">
        <v>501000</v>
      </c>
      <c r="D69" s="6"/>
      <c r="E69" s="1" t="str">
        <f t="shared" si="2"/>
        <v>Contr. PCI SC875 Wide SCSI, SCSI-2-</v>
      </c>
      <c r="F69" s="61">
        <f t="shared" ref="F69:F132" si="3">C69*(1 + 20%)</f>
        <v>601200</v>
      </c>
      <c r="G69" s="61">
        <f t="shared" ref="G69:G132" si="4">C69 * $G$3</f>
        <v>100200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 t="s">
        <v>124</v>
      </c>
      <c r="B70" s="1" t="s">
        <v>125</v>
      </c>
      <c r="C70" s="6">
        <v>428000</v>
      </c>
      <c r="D70" s="6"/>
      <c r="E70" s="1" t="str">
        <f t="shared" ref="E70:E133" si="5">_xlfn.CONCAT(A69,"-",D69)</f>
        <v>Contr. PCI AHA 2940AU SCSI-2-</v>
      </c>
      <c r="F70" s="61">
        <f t="shared" si="3"/>
        <v>513600</v>
      </c>
      <c r="G70" s="61">
        <f t="shared" si="4"/>
        <v>85600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 t="s">
        <v>126</v>
      </c>
      <c r="B71" s="1" t="s">
        <v>127</v>
      </c>
      <c r="C71" s="6">
        <v>561000</v>
      </c>
      <c r="D71" s="6"/>
      <c r="E71" s="1" t="str">
        <f t="shared" si="5"/>
        <v>Contr. PCI AHA 2940UW Wide SCSI OEM-</v>
      </c>
      <c r="F71" s="61">
        <f t="shared" si="3"/>
        <v>673200</v>
      </c>
      <c r="G71" s="61">
        <f t="shared" si="4"/>
        <v>112200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 t="s">
        <v>128</v>
      </c>
      <c r="B72" s="1" t="s">
        <v>129</v>
      </c>
      <c r="C72" s="6">
        <v>1578000</v>
      </c>
      <c r="D72" s="6"/>
      <c r="E72" s="1" t="str">
        <f t="shared" si="5"/>
        <v>Contr. PCI AHA 2940UW Wide SCSI-</v>
      </c>
      <c r="F72" s="61">
        <f t="shared" si="3"/>
        <v>1893600</v>
      </c>
      <c r="G72" s="61">
        <f t="shared" si="4"/>
        <v>315600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 t="s">
        <v>130</v>
      </c>
      <c r="B73" s="1" t="s">
        <v>131</v>
      </c>
      <c r="C73" s="6">
        <v>34000</v>
      </c>
      <c r="D73" s="6"/>
      <c r="E73" s="1" t="str">
        <f t="shared" si="5"/>
        <v>Contr.PCI DA2100 Dual Wide SCSI-</v>
      </c>
      <c r="F73" s="61">
        <f t="shared" si="3"/>
        <v>40800</v>
      </c>
      <c r="G73" s="61">
        <f t="shared" si="4"/>
        <v>6800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 t="s">
        <v>132</v>
      </c>
      <c r="B74" s="1" t="s">
        <v>133</v>
      </c>
      <c r="C74" s="6">
        <v>20000</v>
      </c>
      <c r="D74" s="6"/>
      <c r="E74" s="1" t="str">
        <f t="shared" si="5"/>
        <v>Scheda 2 porte seriali, 1 porta parallela-</v>
      </c>
      <c r="F74" s="61">
        <f t="shared" si="3"/>
        <v>24000</v>
      </c>
      <c r="G74" s="61">
        <f t="shared" si="4"/>
        <v>4000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 t="s">
        <v>134</v>
      </c>
      <c r="B75" s="1" t="s">
        <v>133</v>
      </c>
      <c r="C75" s="6">
        <v>23000</v>
      </c>
      <c r="D75" s="6"/>
      <c r="E75" s="1" t="str">
        <f t="shared" si="5"/>
        <v>Scheda singola seriale-</v>
      </c>
      <c r="F75" s="61">
        <f t="shared" si="3"/>
        <v>27600</v>
      </c>
      <c r="G75" s="61">
        <f t="shared" si="4"/>
        <v>4600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 t="s">
        <v>135</v>
      </c>
      <c r="B76" s="1"/>
      <c r="C76" s="6">
        <v>98000</v>
      </c>
      <c r="D76" s="6"/>
      <c r="E76" s="1" t="str">
        <f t="shared" si="5"/>
        <v>Scheda doppia seriale-</v>
      </c>
      <c r="F76" s="61">
        <f t="shared" si="3"/>
        <v>117600</v>
      </c>
      <c r="G76" s="61">
        <f t="shared" si="4"/>
        <v>19600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 t="s">
        <v>136</v>
      </c>
      <c r="B77" s="1"/>
      <c r="C77" s="6">
        <v>251000</v>
      </c>
      <c r="D77" s="6"/>
      <c r="E77" s="1" t="str">
        <f t="shared" si="5"/>
        <v>Scheda 4 porte seriali-</v>
      </c>
      <c r="F77" s="61">
        <f t="shared" si="3"/>
        <v>301200</v>
      </c>
      <c r="G77" s="61">
        <f t="shared" si="4"/>
        <v>50200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 t="s">
        <v>137</v>
      </c>
      <c r="B78" s="1"/>
      <c r="C78" s="6">
        <v>15000</v>
      </c>
      <c r="D78" s="6"/>
      <c r="E78" s="1" t="str">
        <f t="shared" si="5"/>
        <v>Scheda 8 porte seriali-</v>
      </c>
      <c r="F78" s="61">
        <f t="shared" si="3"/>
        <v>18000</v>
      </c>
      <c r="G78" s="61">
        <f t="shared" si="4"/>
        <v>3000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 t="s">
        <v>138</v>
      </c>
      <c r="B79" s="1"/>
      <c r="C79" s="6">
        <v>14000</v>
      </c>
      <c r="D79" s="6"/>
      <c r="E79" s="1" t="str">
        <f t="shared" si="5"/>
        <v>Scheda singola parallela-</v>
      </c>
      <c r="F79" s="61">
        <f t="shared" si="3"/>
        <v>16800</v>
      </c>
      <c r="G79" s="61">
        <f t="shared" si="4"/>
        <v>2800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 t="s">
        <v>139</v>
      </c>
      <c r="B80" s="1"/>
      <c r="C80" s="6"/>
      <c r="D80" s="6"/>
      <c r="E80" s="1" t="str">
        <f t="shared" si="5"/>
        <v>Scheda 2 porte joystick-</v>
      </c>
      <c r="F80" s="61">
        <f t="shared" si="3"/>
        <v>0</v>
      </c>
      <c r="G80" s="61">
        <f t="shared" si="4"/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 t="s">
        <v>140</v>
      </c>
      <c r="B81" s="1" t="s">
        <v>141</v>
      </c>
      <c r="C81" s="6">
        <v>399000</v>
      </c>
      <c r="D81" s="6"/>
      <c r="E81" s="1" t="str">
        <f t="shared" si="5"/>
        <v>HARD DISK-</v>
      </c>
      <c r="F81" s="61">
        <f t="shared" si="3"/>
        <v>478800</v>
      </c>
      <c r="G81" s="61">
        <f t="shared" si="4"/>
        <v>79800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 t="s">
        <v>142</v>
      </c>
      <c r="B82" s="1" t="s">
        <v>143</v>
      </c>
      <c r="C82" s="6">
        <v>259000</v>
      </c>
      <c r="D82" s="6"/>
      <c r="E82" s="1" t="str">
        <f t="shared" si="5"/>
        <v>HARD DISK 2.5"  2,1GB U.Dma-</v>
      </c>
      <c r="F82" s="61">
        <f t="shared" si="3"/>
        <v>310800</v>
      </c>
      <c r="G82" s="61">
        <f t="shared" si="4"/>
        <v>51800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 t="s">
        <v>144</v>
      </c>
      <c r="B83" s="1" t="s">
        <v>143</v>
      </c>
      <c r="C83" s="6">
        <v>324000</v>
      </c>
      <c r="D83" s="6"/>
      <c r="E83" s="1" t="str">
        <f t="shared" si="5"/>
        <v>HD 2,1 GB Ultra DMA 5400rpm-</v>
      </c>
      <c r="F83" s="61">
        <f t="shared" si="3"/>
        <v>388800</v>
      </c>
      <c r="G83" s="61">
        <f t="shared" si="4"/>
        <v>64800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 t="s">
        <v>145</v>
      </c>
      <c r="B84" s="1" t="s">
        <v>143</v>
      </c>
      <c r="C84" s="6">
        <v>378000</v>
      </c>
      <c r="D84" s="6"/>
      <c r="E84" s="1" t="str">
        <f t="shared" si="5"/>
        <v>HD 3,2 GB Ultra DMA 5400rpm-</v>
      </c>
      <c r="F84" s="61">
        <f t="shared" si="3"/>
        <v>453600</v>
      </c>
      <c r="G84" s="61">
        <f t="shared" si="4"/>
        <v>75600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 t="s">
        <v>146</v>
      </c>
      <c r="B85" s="1" t="s">
        <v>143</v>
      </c>
      <c r="C85" s="6">
        <v>469000</v>
      </c>
      <c r="D85" s="6"/>
      <c r="E85" s="1" t="str">
        <f t="shared" si="5"/>
        <v>HD 4,3 GB Ultra DMA 5400rpm-</v>
      </c>
      <c r="F85" s="61">
        <f t="shared" si="3"/>
        <v>562800</v>
      </c>
      <c r="G85" s="61">
        <f t="shared" si="4"/>
        <v>93800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 t="s">
        <v>147</v>
      </c>
      <c r="B86" s="1" t="s">
        <v>143</v>
      </c>
      <c r="C86" s="6">
        <v>556000</v>
      </c>
      <c r="D86" s="6"/>
      <c r="E86" s="1" t="str">
        <f t="shared" si="5"/>
        <v>HD 5,2 GB Ultra DMA 5400rpm-</v>
      </c>
      <c r="F86" s="61">
        <f t="shared" si="3"/>
        <v>667200</v>
      </c>
      <c r="G86" s="61">
        <f t="shared" si="4"/>
        <v>111200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 t="s">
        <v>148</v>
      </c>
      <c r="B87" s="1" t="s">
        <v>149</v>
      </c>
      <c r="C87" s="6">
        <v>476000</v>
      </c>
      <c r="D87" s="6"/>
      <c r="E87" s="1" t="str">
        <f t="shared" si="5"/>
        <v>HD 6,4 GB Ultra DMA 5400rpm-</v>
      </c>
      <c r="F87" s="61">
        <f t="shared" si="3"/>
        <v>571200</v>
      </c>
      <c r="G87" s="61">
        <f t="shared" si="4"/>
        <v>95200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 t="s">
        <v>150</v>
      </c>
      <c r="B88" s="1" t="s">
        <v>149</v>
      </c>
      <c r="C88" s="6">
        <v>477000</v>
      </c>
      <c r="D88" s="6"/>
      <c r="E88" s="1" t="str">
        <f t="shared" si="5"/>
        <v>HD 2 GB SCSI III 5400 rpm-</v>
      </c>
      <c r="F88" s="61">
        <f t="shared" si="3"/>
        <v>572400</v>
      </c>
      <c r="G88" s="61">
        <f t="shared" si="4"/>
        <v>95400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 t="s">
        <v>151</v>
      </c>
      <c r="B89" s="1" t="s">
        <v>149</v>
      </c>
      <c r="C89" s="6">
        <v>556000</v>
      </c>
      <c r="D89" s="6"/>
      <c r="E89" s="1" t="str">
        <f t="shared" si="5"/>
        <v>HD 3,2 GB SCSI III 5400rpm-</v>
      </c>
      <c r="F89" s="61">
        <f t="shared" si="3"/>
        <v>667200</v>
      </c>
      <c r="G89" s="61">
        <f t="shared" si="4"/>
        <v>111200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 t="s">
        <v>152</v>
      </c>
      <c r="B90" s="1" t="s">
        <v>153</v>
      </c>
      <c r="C90" s="6">
        <v>695000</v>
      </c>
      <c r="D90" s="6"/>
      <c r="E90" s="1" t="str">
        <f t="shared" si="5"/>
        <v>HD 4,3 GB SCSI 5400 rpm-</v>
      </c>
      <c r="F90" s="61">
        <f t="shared" si="3"/>
        <v>834000</v>
      </c>
      <c r="G90" s="61">
        <f t="shared" si="4"/>
        <v>139000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 t="s">
        <v>154</v>
      </c>
      <c r="B91" s="1" t="s">
        <v>155</v>
      </c>
      <c r="C91" s="6">
        <v>1279000</v>
      </c>
      <c r="D91" s="6"/>
      <c r="E91" s="1" t="str">
        <f t="shared" si="5"/>
        <v>HD 4,5 GB SCSI ULTRA WIDE 7200rpm-</v>
      </c>
      <c r="F91" s="61">
        <f t="shared" si="3"/>
        <v>1534800</v>
      </c>
      <c r="G91" s="61">
        <f t="shared" si="4"/>
        <v>255800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 t="s">
        <v>156</v>
      </c>
      <c r="B92" s="1" t="s">
        <v>157</v>
      </c>
      <c r="C92" s="6">
        <v>35000</v>
      </c>
      <c r="D92" s="6"/>
      <c r="E92" s="1" t="str">
        <f t="shared" si="5"/>
        <v>HD 4,5 GB SCSI ULTRA WIDE 10.000rpm-</v>
      </c>
      <c r="F92" s="61">
        <f t="shared" si="3"/>
        <v>42000</v>
      </c>
      <c r="G92" s="61">
        <f t="shared" si="4"/>
        <v>7000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 t="s">
        <v>158</v>
      </c>
      <c r="B93" s="1" t="s">
        <v>159</v>
      </c>
      <c r="C93" s="6">
        <v>175000</v>
      </c>
      <c r="D93" s="6"/>
      <c r="E93" s="1" t="str">
        <f t="shared" si="5"/>
        <v>FDD 1,44MB-</v>
      </c>
      <c r="F93" s="61">
        <f t="shared" si="3"/>
        <v>210000</v>
      </c>
      <c r="G93" s="61">
        <f t="shared" si="4"/>
        <v>35000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 t="s">
        <v>160</v>
      </c>
      <c r="B94" s="1" t="s">
        <v>161</v>
      </c>
      <c r="C94" s="6">
        <v>272000</v>
      </c>
      <c r="D94" s="6"/>
      <c r="E94" s="1" t="str">
        <f t="shared" si="5"/>
        <v>FLOPPY DRIVE 120MB-</v>
      </c>
      <c r="F94" s="61">
        <f t="shared" si="3"/>
        <v>326400</v>
      </c>
      <c r="G94" s="61">
        <f t="shared" si="4"/>
        <v>54400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 t="s">
        <v>162</v>
      </c>
      <c r="B95" s="1" t="s">
        <v>161</v>
      </c>
      <c r="C95" s="6">
        <v>198000</v>
      </c>
      <c r="D95" s="6"/>
      <c r="E95" s="1" t="str">
        <f t="shared" si="5"/>
        <v>ZIP DRIVE 100MB PARALL.-</v>
      </c>
      <c r="F95" s="61">
        <f t="shared" si="3"/>
        <v>237600</v>
      </c>
      <c r="G95" s="61">
        <f t="shared" si="4"/>
        <v>39600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 t="s">
        <v>163</v>
      </c>
      <c r="B96" s="1" t="s">
        <v>161</v>
      </c>
      <c r="C96" s="6">
        <v>290000</v>
      </c>
      <c r="D96" s="6"/>
      <c r="E96" s="1" t="str">
        <f t="shared" si="5"/>
        <v>ZIP ATAPI 100MB INTERNO-</v>
      </c>
      <c r="F96" s="61">
        <f t="shared" si="3"/>
        <v>348000</v>
      </c>
      <c r="G96" s="61">
        <f t="shared" si="4"/>
        <v>58000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 t="s">
        <v>164</v>
      </c>
      <c r="B97" s="1" t="s">
        <v>161</v>
      </c>
      <c r="C97" s="6">
        <v>589000</v>
      </c>
      <c r="D97" s="6"/>
      <c r="E97" s="1" t="str">
        <f t="shared" si="5"/>
        <v>ZIP DRIVE 100MB SCSI-</v>
      </c>
      <c r="F97" s="61">
        <f t="shared" si="3"/>
        <v>706800</v>
      </c>
      <c r="G97" s="61">
        <f t="shared" si="4"/>
        <v>117800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 t="s">
        <v>165</v>
      </c>
      <c r="B98" s="1" t="s">
        <v>161</v>
      </c>
      <c r="C98" s="6">
        <v>743000</v>
      </c>
      <c r="D98" s="6"/>
      <c r="E98" s="1" t="str">
        <f t="shared" si="5"/>
        <v>JAZ DRIVE 1GB INT.-</v>
      </c>
      <c r="F98" s="61">
        <f t="shared" si="3"/>
        <v>891600</v>
      </c>
      <c r="G98" s="61">
        <f t="shared" si="4"/>
        <v>148600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 t="s">
        <v>166</v>
      </c>
      <c r="B99" s="1" t="s">
        <v>133</v>
      </c>
      <c r="C99" s="6">
        <v>271000</v>
      </c>
      <c r="D99" s="6"/>
      <c r="E99" s="1" t="str">
        <f t="shared" si="5"/>
        <v>JAZ DRIVE 1GB EXT.-</v>
      </c>
      <c r="F99" s="61">
        <f t="shared" si="3"/>
        <v>325200</v>
      </c>
      <c r="G99" s="61">
        <f t="shared" si="4"/>
        <v>54200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 t="s">
        <v>167</v>
      </c>
      <c r="B100" s="1" t="s">
        <v>133</v>
      </c>
      <c r="C100" s="6">
        <v>632000</v>
      </c>
      <c r="D100" s="6"/>
      <c r="E100" s="1" t="str">
        <f t="shared" si="5"/>
        <v>KIT 10  CARTUCCE ZIP DRIVE-</v>
      </c>
      <c r="F100" s="61">
        <f t="shared" si="3"/>
        <v>758400</v>
      </c>
      <c r="G100" s="61">
        <f t="shared" si="4"/>
        <v>126400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 t="s">
        <v>168</v>
      </c>
      <c r="B101" s="1" t="s">
        <v>169</v>
      </c>
      <c r="C101" s="6">
        <v>90000</v>
      </c>
      <c r="D101" s="6"/>
      <c r="E101" s="1" t="str">
        <f t="shared" si="5"/>
        <v>KIT 3 CARTUCCE JAZ DRIVE-</v>
      </c>
      <c r="F101" s="61">
        <f t="shared" si="3"/>
        <v>108000</v>
      </c>
      <c r="G101" s="61">
        <f t="shared" si="4"/>
        <v>18000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 t="s">
        <v>170</v>
      </c>
      <c r="B102" s="1" t="s">
        <v>171</v>
      </c>
      <c r="C102" s="6">
        <v>4000</v>
      </c>
      <c r="D102" s="6"/>
      <c r="E102" s="1" t="str">
        <f t="shared" si="5"/>
        <v>KIT 3 CARTUCCE 120MB 3M-</v>
      </c>
      <c r="F102" s="61">
        <f t="shared" si="3"/>
        <v>4800</v>
      </c>
      <c r="G102" s="61">
        <f t="shared" si="4"/>
        <v>800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 t="s">
        <v>172</v>
      </c>
      <c r="B103" s="1" t="s">
        <v>173</v>
      </c>
      <c r="C103" s="6">
        <v>5000</v>
      </c>
      <c r="D103" s="6"/>
      <c r="E103" s="1" t="str">
        <f t="shared" si="5"/>
        <v>FRAME HDD -</v>
      </c>
      <c r="F103" s="61">
        <f t="shared" si="3"/>
        <v>6000</v>
      </c>
      <c r="G103" s="61">
        <f t="shared" si="4"/>
        <v>1000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 t="s">
        <v>174</v>
      </c>
      <c r="B104" s="1" t="s">
        <v>175</v>
      </c>
      <c r="C104" s="6">
        <v>41000</v>
      </c>
      <c r="D104" s="6"/>
      <c r="E104" s="1" t="str">
        <f t="shared" si="5"/>
        <v>FRAME FDD -</v>
      </c>
      <c r="F104" s="61">
        <f t="shared" si="3"/>
        <v>49200</v>
      </c>
      <c r="G104" s="61">
        <f t="shared" si="4"/>
        <v>8200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 t="s">
        <v>176</v>
      </c>
      <c r="B105" s="1"/>
      <c r="C105" s="6"/>
      <c r="D105" s="6"/>
      <c r="E105" s="1" t="str">
        <f t="shared" si="5"/>
        <v>FRAME REMOVIBILE 3.5"-</v>
      </c>
      <c r="F105" s="61">
        <f t="shared" si="3"/>
        <v>0</v>
      </c>
      <c r="G105" s="61">
        <f t="shared" si="4"/>
        <v>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 t="s">
        <v>177</v>
      </c>
      <c r="B106" s="1" t="s">
        <v>178</v>
      </c>
      <c r="C106" s="6">
        <v>737000</v>
      </c>
      <c r="D106" s="6"/>
      <c r="E106" s="1" t="str">
        <f t="shared" si="5"/>
        <v>MAGNETO-OTTICI-</v>
      </c>
      <c r="F106" s="61">
        <f t="shared" si="3"/>
        <v>884400</v>
      </c>
      <c r="G106" s="61">
        <f t="shared" si="4"/>
        <v>147400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 t="s">
        <v>179</v>
      </c>
      <c r="B107" s="1" t="s">
        <v>180</v>
      </c>
      <c r="C107" s="6">
        <v>910000</v>
      </c>
      <c r="D107" s="6"/>
      <c r="E107" s="1" t="str">
        <f t="shared" si="5"/>
        <v>M.O. + CD 4X,  PD 2000 INT. 650 MB-</v>
      </c>
      <c r="F107" s="61">
        <f t="shared" si="3"/>
        <v>1092000</v>
      </c>
      <c r="G107" s="61">
        <f t="shared" si="4"/>
        <v>182000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 t="s">
        <v>181</v>
      </c>
      <c r="B108" s="1"/>
      <c r="C108" s="6">
        <v>241000</v>
      </c>
      <c r="D108" s="6"/>
      <c r="E108" s="1" t="str">
        <f t="shared" si="5"/>
        <v>M.O. + CD 4X,  PD 2000 EXT. 650 MB-</v>
      </c>
      <c r="F108" s="61">
        <f t="shared" si="3"/>
        <v>289200</v>
      </c>
      <c r="G108" s="61">
        <f t="shared" si="4"/>
        <v>48200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 t="s">
        <v>182</v>
      </c>
      <c r="B109" s="1"/>
      <c r="C109" s="6"/>
      <c r="D109" s="6"/>
      <c r="E109" s="1" t="str">
        <f t="shared" si="5"/>
        <v>KIT 5 CARTUCCE 650 MB-</v>
      </c>
      <c r="F109" s="61">
        <f t="shared" si="3"/>
        <v>0</v>
      </c>
      <c r="G109" s="61">
        <f t="shared" si="4"/>
        <v>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 t="s">
        <v>183</v>
      </c>
      <c r="B110" s="1" t="s">
        <v>184</v>
      </c>
      <c r="C110" s="6">
        <v>112000</v>
      </c>
      <c r="D110" s="6"/>
      <c r="E110" s="1" t="str">
        <f t="shared" si="5"/>
        <v>CD ROM-</v>
      </c>
      <c r="F110" s="61">
        <f t="shared" si="3"/>
        <v>134400</v>
      </c>
      <c r="G110" s="61">
        <f t="shared" si="4"/>
        <v>22400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 t="s">
        <v>185</v>
      </c>
      <c r="B111" s="1" t="s">
        <v>184</v>
      </c>
      <c r="C111" s="6">
        <v>113000</v>
      </c>
      <c r="D111" s="6"/>
      <c r="E111" s="1" t="str">
        <f t="shared" si="5"/>
        <v>CD ROM 24X HITACHI CDR 8330-</v>
      </c>
      <c r="F111" s="61">
        <f t="shared" si="3"/>
        <v>135600</v>
      </c>
      <c r="G111" s="61">
        <f t="shared" si="4"/>
        <v>22600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 t="s">
        <v>186</v>
      </c>
      <c r="B112" s="1" t="s">
        <v>187</v>
      </c>
      <c r="C112" s="6">
        <v>121000</v>
      </c>
      <c r="D112" s="6"/>
      <c r="E112" s="1" t="str">
        <f t="shared" si="5"/>
        <v>CD ROM 24X CREATIVE-</v>
      </c>
      <c r="F112" s="61">
        <f t="shared" si="3"/>
        <v>145200</v>
      </c>
      <c r="G112" s="61">
        <f t="shared" si="4"/>
        <v>24200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 t="s">
        <v>188</v>
      </c>
      <c r="B113" s="1" t="s">
        <v>189</v>
      </c>
      <c r="C113" s="6">
        <v>160000</v>
      </c>
      <c r="D113" s="6"/>
      <c r="E113" s="1" t="str">
        <f t="shared" si="5"/>
        <v>CD ROM 24X PIONEER 502-S Bulk-</v>
      </c>
      <c r="F113" s="61">
        <f t="shared" si="3"/>
        <v>192000</v>
      </c>
      <c r="G113" s="61">
        <f t="shared" si="4"/>
        <v>32000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 t="s">
        <v>190</v>
      </c>
      <c r="B114" s="1" t="s">
        <v>191</v>
      </c>
      <c r="C114" s="6">
        <v>195000</v>
      </c>
      <c r="D114" s="6"/>
      <c r="E114" s="1" t="str">
        <f t="shared" si="5"/>
        <v>CD ROM 34X ASUS-</v>
      </c>
      <c r="F114" s="61">
        <f t="shared" si="3"/>
        <v>234000</v>
      </c>
      <c r="G114" s="61">
        <f t="shared" si="4"/>
        <v>39000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 t="s">
        <v>192</v>
      </c>
      <c r="B115" s="1" t="s">
        <v>193</v>
      </c>
      <c r="C115" s="6">
        <v>215000</v>
      </c>
      <c r="D115" s="6"/>
      <c r="E115" s="1" t="str">
        <f t="shared" si="5"/>
        <v>CD ROM 24X SCSI NEC-</v>
      </c>
      <c r="F115" s="61">
        <f t="shared" si="3"/>
        <v>258000</v>
      </c>
      <c r="G115" s="61">
        <f t="shared" si="4"/>
        <v>43000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 t="s">
        <v>194</v>
      </c>
      <c r="B116" s="1" t="s">
        <v>193</v>
      </c>
      <c r="C116" s="6">
        <v>321000</v>
      </c>
      <c r="D116" s="6"/>
      <c r="E116" s="1" t="str">
        <f t="shared" si="5"/>
        <v>CD ROM 32X SCSI WAITEC-</v>
      </c>
      <c r="F116" s="61">
        <f t="shared" si="3"/>
        <v>385200</v>
      </c>
      <c r="G116" s="61">
        <f t="shared" si="4"/>
        <v>64200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 t="s">
        <v>195</v>
      </c>
      <c r="B117" s="1" t="s">
        <v>196</v>
      </c>
      <c r="C117" s="6">
        <v>614000</v>
      </c>
      <c r="D117" s="6"/>
      <c r="E117" s="1" t="str">
        <f t="shared" si="5"/>
        <v>CD ROM PLEXTOR PX-32TSI-</v>
      </c>
      <c r="F117" s="61">
        <f t="shared" si="3"/>
        <v>736800</v>
      </c>
      <c r="G117" s="61">
        <f t="shared" si="4"/>
        <v>122800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 t="s">
        <v>197</v>
      </c>
      <c r="B118" s="1"/>
      <c r="C118" s="6"/>
      <c r="D118" s="6"/>
      <c r="E118" s="1" t="str">
        <f t="shared" si="5"/>
        <v>DVD CREATIVE KIT ENCORE DXR2-</v>
      </c>
      <c r="F118" s="61">
        <f t="shared" si="3"/>
        <v>0</v>
      </c>
      <c r="G118" s="61">
        <f t="shared" si="4"/>
        <v>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 t="s">
        <v>198</v>
      </c>
      <c r="B119" s="1" t="s">
        <v>199</v>
      </c>
      <c r="C119" s="6">
        <v>30000</v>
      </c>
      <c r="D119" s="6"/>
      <c r="E119" s="1" t="str">
        <f t="shared" si="5"/>
        <v>MASTERIZZATORI-</v>
      </c>
      <c r="F119" s="61">
        <f t="shared" si="3"/>
        <v>36000</v>
      </c>
      <c r="G119" s="61">
        <f t="shared" si="4"/>
        <v>6000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 t="s">
        <v>200</v>
      </c>
      <c r="B120" s="1" t="s">
        <v>201</v>
      </c>
      <c r="C120" s="6">
        <v>34000</v>
      </c>
      <c r="D120" s="6"/>
      <c r="E120" s="1" t="str">
        <f t="shared" si="5"/>
        <v>CONFEZIONE 10 CDR 74'-</v>
      </c>
      <c r="F120" s="61">
        <f t="shared" si="3"/>
        <v>40800</v>
      </c>
      <c r="G120" s="61">
        <f t="shared" si="4"/>
        <v>6800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 t="s">
        <v>202</v>
      </c>
      <c r="B121" s="1" t="s">
        <v>199</v>
      </c>
      <c r="C121" s="6">
        <v>35000</v>
      </c>
      <c r="D121" s="6"/>
      <c r="E121" s="1" t="str">
        <f t="shared" si="5"/>
        <v>CD RISCRIVIBILE 74'-</v>
      </c>
      <c r="F121" s="61">
        <f t="shared" si="3"/>
        <v>42000</v>
      </c>
      <c r="G121" s="61">
        <f t="shared" si="4"/>
        <v>7000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 t="s">
        <v>203</v>
      </c>
      <c r="B122" s="1" t="s">
        <v>204</v>
      </c>
      <c r="C122" s="6">
        <v>77000</v>
      </c>
      <c r="D122" s="6"/>
      <c r="E122" s="1" t="str">
        <f t="shared" si="5"/>
        <v>CONFEZIONE 10 CDR 74' KODAK-</v>
      </c>
      <c r="F122" s="61">
        <f t="shared" si="3"/>
        <v>92400</v>
      </c>
      <c r="G122" s="61">
        <f t="shared" si="4"/>
        <v>15400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 t="s">
        <v>205</v>
      </c>
      <c r="B123" s="1" t="s">
        <v>206</v>
      </c>
      <c r="C123" s="6">
        <v>723000</v>
      </c>
      <c r="D123" s="6"/>
      <c r="E123" s="1" t="str">
        <f t="shared" si="5"/>
        <v>SOFTWARE LABELLER CD KIT-</v>
      </c>
      <c r="F123" s="61">
        <f t="shared" si="3"/>
        <v>867600</v>
      </c>
      <c r="G123" s="61">
        <f t="shared" si="4"/>
        <v>144600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 t="s">
        <v>207</v>
      </c>
      <c r="B124" s="1" t="s">
        <v>208</v>
      </c>
      <c r="C124" s="6">
        <v>742000</v>
      </c>
      <c r="D124" s="6"/>
      <c r="E124" s="1" t="str">
        <f t="shared" si="5"/>
        <v>WAITEC WT48/1 - GEAR --</v>
      </c>
      <c r="F124" s="61">
        <f t="shared" si="3"/>
        <v>890400</v>
      </c>
      <c r="G124" s="61">
        <f t="shared" si="4"/>
        <v>148400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 t="s">
        <v>209</v>
      </c>
      <c r="B125" s="1" t="s">
        <v>210</v>
      </c>
      <c r="C125" s="6">
        <v>778000</v>
      </c>
      <c r="D125" s="6"/>
      <c r="E125" s="1" t="str">
        <f t="shared" si="5"/>
        <v>WAITEC 2036EI/1 - SOFTWARE -</v>
      </c>
      <c r="F125" s="61">
        <f t="shared" si="3"/>
        <v>933600</v>
      </c>
      <c r="G125" s="61">
        <f t="shared" si="4"/>
        <v>155600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 t="s">
        <v>211</v>
      </c>
      <c r="B126" s="1" t="s">
        <v>212</v>
      </c>
      <c r="C126" s="6">
        <v>878000</v>
      </c>
      <c r="D126" s="6"/>
      <c r="E126" s="1" t="str">
        <f t="shared" si="5"/>
        <v>RICOH MP6200ADP + SOFT.+5 CDR-</v>
      </c>
      <c r="F126" s="61">
        <f t="shared" si="3"/>
        <v>1053600</v>
      </c>
      <c r="G126" s="61">
        <f t="shared" si="4"/>
        <v>175600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 t="s">
        <v>213</v>
      </c>
      <c r="B127" s="1" t="s">
        <v>212</v>
      </c>
      <c r="C127" s="6">
        <v>883000</v>
      </c>
      <c r="D127" s="6"/>
      <c r="E127" s="1" t="str">
        <f t="shared" si="5"/>
        <v>RICOH MP6200SR - SOFTWARE SCSI-</v>
      </c>
      <c r="F127" s="61">
        <f t="shared" si="3"/>
        <v>1059600</v>
      </c>
      <c r="G127" s="61">
        <f t="shared" si="4"/>
        <v>176600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 t="s">
        <v>214</v>
      </c>
      <c r="B128" s="1" t="s">
        <v>206</v>
      </c>
      <c r="C128" s="6">
        <v>913000</v>
      </c>
      <c r="D128" s="6"/>
      <c r="E128" s="1" t="str">
        <f t="shared" si="5"/>
        <v>WAITEC 2026/1 - SOFTWARE SCSI-</v>
      </c>
      <c r="F128" s="61">
        <f t="shared" si="3"/>
        <v>1095600</v>
      </c>
      <c r="G128" s="61">
        <f t="shared" si="4"/>
        <v>182600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 t="s">
        <v>215</v>
      </c>
      <c r="B129" s="1" t="s">
        <v>216</v>
      </c>
      <c r="C129" s="6">
        <v>1125000</v>
      </c>
      <c r="D129" s="6"/>
      <c r="E129" s="1" t="str">
        <f t="shared" si="5"/>
        <v>CDR 480i PLASMON EASY CD-</v>
      </c>
      <c r="F129" s="61">
        <f t="shared" si="3"/>
        <v>1350000</v>
      </c>
      <c r="G129" s="61">
        <f t="shared" si="4"/>
        <v>225000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 t="s">
        <v>217</v>
      </c>
      <c r="B130" s="1"/>
      <c r="C130" s="6"/>
      <c r="D130" s="6"/>
      <c r="E130" s="1" t="str">
        <f t="shared" si="5"/>
        <v>CDR 480e PLASMON EASY CD-</v>
      </c>
      <c r="F130" s="61">
        <f t="shared" si="3"/>
        <v>0</v>
      </c>
      <c r="G130" s="61">
        <f t="shared" si="4"/>
        <v>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 t="s">
        <v>218</v>
      </c>
      <c r="B131" s="1"/>
      <c r="C131" s="6">
        <v>33000</v>
      </c>
      <c r="D131" s="6"/>
      <c r="E131" s="1" t="str">
        <f t="shared" si="5"/>
        <v>MEMORIE-</v>
      </c>
      <c r="F131" s="61">
        <f t="shared" si="3"/>
        <v>39600</v>
      </c>
      <c r="G131" s="61">
        <f t="shared" si="4"/>
        <v>6600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 t="s">
        <v>219</v>
      </c>
      <c r="B132" s="1"/>
      <c r="C132" s="6">
        <v>52000</v>
      </c>
      <c r="D132" s="6"/>
      <c r="E132" s="1" t="str">
        <f t="shared" si="5"/>
        <v>SIMM 8MB 72 PIN (EDO)-</v>
      </c>
      <c r="F132" s="61">
        <f t="shared" si="3"/>
        <v>62400</v>
      </c>
      <c r="G132" s="61">
        <f t="shared" si="4"/>
        <v>10400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 t="s">
        <v>220</v>
      </c>
      <c r="B133" s="1"/>
      <c r="C133" s="6">
        <v>97000</v>
      </c>
      <c r="D133" s="6"/>
      <c r="E133" s="1" t="str">
        <f t="shared" si="5"/>
        <v>SIMM 16MB 72 PIN (EDO)-</v>
      </c>
      <c r="F133" s="61">
        <f t="shared" ref="F133:F196" si="6">C133*(1 + 20%)</f>
        <v>116400</v>
      </c>
      <c r="G133" s="61">
        <f t="shared" ref="G133:G196" si="7">C133 * $G$3</f>
        <v>19400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 t="s">
        <v>221</v>
      </c>
      <c r="B134" s="1" t="s">
        <v>133</v>
      </c>
      <c r="C134" s="6"/>
      <c r="D134" s="6"/>
      <c r="E134" s="1" t="str">
        <f t="shared" ref="E134:E197" si="8">_xlfn.CONCAT(A133,"-",D133)</f>
        <v>SIMM 32MB 72 PIN (EDO)-</v>
      </c>
      <c r="F134" s="61">
        <f t="shared" si="6"/>
        <v>0</v>
      </c>
      <c r="G134" s="61">
        <f t="shared" si="7"/>
        <v>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 t="s">
        <v>222</v>
      </c>
      <c r="B135" s="1" t="s">
        <v>223</v>
      </c>
      <c r="C135" s="6">
        <v>131000</v>
      </c>
      <c r="D135" s="6"/>
      <c r="E135" s="1" t="str">
        <f t="shared" si="8"/>
        <v>MODEM FAX - VIDEOCAMERA-</v>
      </c>
      <c r="F135" s="61">
        <f t="shared" si="6"/>
        <v>157200</v>
      </c>
      <c r="G135" s="61">
        <f t="shared" si="7"/>
        <v>26200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 t="s">
        <v>224</v>
      </c>
      <c r="B136" s="1" t="s">
        <v>225</v>
      </c>
      <c r="C136" s="6">
        <v>169000</v>
      </c>
      <c r="D136" s="6"/>
      <c r="E136" s="1" t="str">
        <f t="shared" si="8"/>
        <v>M/F MOTOROLA 3400PRO 28800 EXT-</v>
      </c>
      <c r="F136" s="61">
        <f t="shared" si="6"/>
        <v>202800</v>
      </c>
      <c r="G136" s="61">
        <f t="shared" si="7"/>
        <v>33800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 t="s">
        <v>226</v>
      </c>
      <c r="B137" s="1" t="s">
        <v>225</v>
      </c>
      <c r="C137" s="6">
        <v>190000</v>
      </c>
      <c r="D137" s="6"/>
      <c r="E137" s="1" t="str">
        <f t="shared" si="8"/>
        <v>M/F LEONARDO PC 33600 INT OEM-</v>
      </c>
      <c r="F137" s="61">
        <f t="shared" si="6"/>
        <v>228000</v>
      </c>
      <c r="G137" s="61">
        <f t="shared" si="7"/>
        <v>38000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 t="s">
        <v>227</v>
      </c>
      <c r="B138" s="1" t="s">
        <v>223</v>
      </c>
      <c r="C138" s="6">
        <v>191000</v>
      </c>
      <c r="D138" s="6"/>
      <c r="E138" s="1" t="str">
        <f t="shared" si="8"/>
        <v>M/F LEONARDO PC 33600 EXT-</v>
      </c>
      <c r="F138" s="61">
        <f t="shared" si="6"/>
        <v>229200</v>
      </c>
      <c r="G138" s="61">
        <f t="shared" si="7"/>
        <v>38200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 t="s">
        <v>228</v>
      </c>
      <c r="B139" s="1" t="s">
        <v>225</v>
      </c>
      <c r="C139" s="6">
        <v>197000</v>
      </c>
      <c r="D139" s="6"/>
      <c r="E139" s="1" t="str">
        <f t="shared" si="8"/>
        <v>M/F MOTOROLA 56K  EXT BULK-</v>
      </c>
      <c r="F139" s="61">
        <f t="shared" si="6"/>
        <v>236400</v>
      </c>
      <c r="G139" s="61">
        <f t="shared" si="7"/>
        <v>39400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 t="s">
        <v>229</v>
      </c>
      <c r="B140" s="1" t="s">
        <v>225</v>
      </c>
      <c r="C140" s="6">
        <v>201000</v>
      </c>
      <c r="D140" s="6"/>
      <c r="E140" s="1" t="str">
        <f t="shared" si="8"/>
        <v>M/F LEONARDO PC 33600 INT-</v>
      </c>
      <c r="F140" s="61">
        <f t="shared" si="6"/>
        <v>241200</v>
      </c>
      <c r="G140" s="61">
        <f t="shared" si="7"/>
        <v>40200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 t="s">
        <v>230</v>
      </c>
      <c r="B141" s="1" t="s">
        <v>231</v>
      </c>
      <c r="C141" s="6">
        <v>220000</v>
      </c>
      <c r="D141" s="6"/>
      <c r="E141" s="1" t="str">
        <f t="shared" si="8"/>
        <v>M/F TIZIANO 33600 EXT-</v>
      </c>
      <c r="F141" s="61">
        <f t="shared" si="6"/>
        <v>264000</v>
      </c>
      <c r="G141" s="61">
        <f t="shared" si="7"/>
        <v>44000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 t="s">
        <v>232</v>
      </c>
      <c r="B142" s="1" t="s">
        <v>223</v>
      </c>
      <c r="C142" s="6">
        <v>250000</v>
      </c>
      <c r="D142" s="6"/>
      <c r="E142" s="1" t="str">
        <f t="shared" si="8"/>
        <v>M/F SPORTSTER FLASH 33600 EXT ITA -</v>
      </c>
      <c r="F142" s="61">
        <f t="shared" si="6"/>
        <v>300000</v>
      </c>
      <c r="G142" s="61">
        <f t="shared" si="7"/>
        <v>50000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 t="s">
        <v>233</v>
      </c>
      <c r="B143" s="1" t="s">
        <v>225</v>
      </c>
      <c r="C143" s="6">
        <v>257000</v>
      </c>
      <c r="D143" s="6"/>
      <c r="E143" s="1" t="str">
        <f t="shared" si="8"/>
        <v>M/F MOTOROLA 56K  EXT-</v>
      </c>
      <c r="F143" s="61">
        <f t="shared" si="6"/>
        <v>308400</v>
      </c>
      <c r="G143" s="61">
        <f t="shared" si="7"/>
        <v>51400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 t="s">
        <v>234</v>
      </c>
      <c r="B144" s="1" t="s">
        <v>225</v>
      </c>
      <c r="C144" s="6">
        <v>278000</v>
      </c>
      <c r="D144" s="6"/>
      <c r="E144" s="1" t="str">
        <f t="shared" si="8"/>
        <v>M/F LEONARDO  56K  EXT-</v>
      </c>
      <c r="F144" s="61">
        <f t="shared" si="6"/>
        <v>333600</v>
      </c>
      <c r="G144" s="61">
        <f t="shared" si="7"/>
        <v>55600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 t="s">
        <v>235</v>
      </c>
      <c r="B145" s="1" t="s">
        <v>231</v>
      </c>
      <c r="C145" s="6">
        <v>280000</v>
      </c>
      <c r="D145" s="6"/>
      <c r="E145" s="1" t="str">
        <f t="shared" si="8"/>
        <v>M/F TIZIANO 56K EXT-</v>
      </c>
      <c r="F145" s="61">
        <f t="shared" si="6"/>
        <v>336000</v>
      </c>
      <c r="G145" s="61">
        <f t="shared" si="7"/>
        <v>56000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 t="s">
        <v>236</v>
      </c>
      <c r="B146" s="1" t="s">
        <v>225</v>
      </c>
      <c r="C146" s="6">
        <v>300000</v>
      </c>
      <c r="D146" s="6"/>
      <c r="E146" s="1" t="str">
        <f t="shared" si="8"/>
        <v>M/F SPORTSTER MESSAGE PLUS-</v>
      </c>
      <c r="F146" s="61">
        <f t="shared" si="6"/>
        <v>360000</v>
      </c>
      <c r="G146" s="61">
        <f t="shared" si="7"/>
        <v>60000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 t="s">
        <v>237</v>
      </c>
      <c r="B147" s="1" t="s">
        <v>238</v>
      </c>
      <c r="C147" s="6">
        <v>305000</v>
      </c>
      <c r="D147" s="6"/>
      <c r="E147" s="1" t="str">
        <f t="shared" si="8"/>
        <v>M/F LEONARDO PCMCIA 33600-</v>
      </c>
      <c r="F147" s="61">
        <f t="shared" si="6"/>
        <v>366000</v>
      </c>
      <c r="G147" s="61">
        <f t="shared" si="7"/>
        <v>61000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 t="s">
        <v>239</v>
      </c>
      <c r="B148" s="1" t="s">
        <v>225</v>
      </c>
      <c r="C148" s="6">
        <v>335000</v>
      </c>
      <c r="D148" s="6"/>
      <c r="E148" s="1" t="str">
        <f t="shared" si="8"/>
        <v>KIT VIDEOCONFERENZA "GALILEO"-</v>
      </c>
      <c r="F148" s="61">
        <f t="shared" si="6"/>
        <v>402000</v>
      </c>
      <c r="G148" s="61">
        <f t="shared" si="7"/>
        <v>67000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 t="s">
        <v>240</v>
      </c>
      <c r="B149" s="1" t="s">
        <v>225</v>
      </c>
      <c r="C149" s="6">
        <v>360000</v>
      </c>
      <c r="D149" s="6"/>
      <c r="E149" s="1" t="str">
        <f t="shared" si="8"/>
        <v>MODEM ISDN TINTORETTO EXT.-</v>
      </c>
      <c r="F149" s="61">
        <f t="shared" si="6"/>
        <v>432000</v>
      </c>
      <c r="G149" s="61">
        <f t="shared" si="7"/>
        <v>72000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 t="s">
        <v>241</v>
      </c>
      <c r="B150" s="1" t="s">
        <v>223</v>
      </c>
      <c r="C150" s="6">
        <v>429000</v>
      </c>
      <c r="D150" s="6"/>
      <c r="E150" s="1" t="str">
        <f t="shared" si="8"/>
        <v>M/F LEONARDO PCMCIA 56K-</v>
      </c>
      <c r="F150" s="61">
        <f t="shared" si="6"/>
        <v>514800</v>
      </c>
      <c r="G150" s="61">
        <f t="shared" si="7"/>
        <v>85800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 t="s">
        <v>242</v>
      </c>
      <c r="B151" s="1" t="s">
        <v>225</v>
      </c>
      <c r="C151" s="6">
        <v>701000</v>
      </c>
      <c r="D151" s="6"/>
      <c r="E151" s="1" t="str">
        <f t="shared" si="8"/>
        <v>MODEM MOTOROLA ISDN  EXT.64/128K-</v>
      </c>
      <c r="F151" s="61">
        <f t="shared" si="6"/>
        <v>841200</v>
      </c>
      <c r="G151" s="61">
        <f t="shared" si="7"/>
        <v>140200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 t="s">
        <v>243</v>
      </c>
      <c r="B152" s="1"/>
      <c r="C152" s="6"/>
      <c r="D152" s="6"/>
      <c r="E152" s="1" t="str">
        <f t="shared" si="8"/>
        <v>M/F ISDN DONATELLO EXT.-</v>
      </c>
      <c r="F152" s="61">
        <f t="shared" si="6"/>
        <v>0</v>
      </c>
      <c r="G152" s="61">
        <f t="shared" si="7"/>
        <v>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 t="s">
        <v>244</v>
      </c>
      <c r="B153" s="1" t="s">
        <v>245</v>
      </c>
      <c r="C153" s="6">
        <v>90000</v>
      </c>
      <c r="D153" s="6"/>
      <c r="E153" s="1" t="str">
        <f t="shared" si="8"/>
        <v>MULTIMEDIA-</v>
      </c>
      <c r="F153" s="61">
        <f t="shared" si="6"/>
        <v>108000</v>
      </c>
      <c r="G153" s="61">
        <f t="shared" si="7"/>
        <v>18000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 t="s">
        <v>246</v>
      </c>
      <c r="B154" s="1" t="s">
        <v>247</v>
      </c>
      <c r="C154" s="6">
        <v>69000</v>
      </c>
      <c r="D154" s="6"/>
      <c r="E154" s="1" t="str">
        <f t="shared" si="8"/>
        <v>SOUND AXP201/U PCI 64-</v>
      </c>
      <c r="F154" s="61">
        <f t="shared" si="6"/>
        <v>82800</v>
      </c>
      <c r="G154" s="61">
        <f t="shared" si="7"/>
        <v>13800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 t="s">
        <v>248</v>
      </c>
      <c r="B155" s="1" t="s">
        <v>247</v>
      </c>
      <c r="C155" s="6">
        <v>89000</v>
      </c>
      <c r="D155" s="6"/>
      <c r="E155" s="1" t="str">
        <f t="shared" si="8"/>
        <v>SOUND BLASTER 16 PnP  O.E.M.-</v>
      </c>
      <c r="F155" s="61">
        <f t="shared" si="6"/>
        <v>106800</v>
      </c>
      <c r="G155" s="61">
        <f t="shared" si="7"/>
        <v>17800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 t="s">
        <v>249</v>
      </c>
      <c r="B156" s="1" t="s">
        <v>247</v>
      </c>
      <c r="C156" s="6">
        <v>138000</v>
      </c>
      <c r="D156" s="6"/>
      <c r="E156" s="1" t="str">
        <f t="shared" si="8"/>
        <v>SOUND BLASTER 16 PnP NO IDE-</v>
      </c>
      <c r="F156" s="61">
        <f t="shared" si="6"/>
        <v>165600</v>
      </c>
      <c r="G156" s="61">
        <f t="shared" si="7"/>
        <v>27600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 t="s">
        <v>250</v>
      </c>
      <c r="B157" s="1" t="s">
        <v>247</v>
      </c>
      <c r="C157" s="6">
        <v>196000</v>
      </c>
      <c r="D157" s="6"/>
      <c r="E157" s="1" t="str">
        <f t="shared" si="8"/>
        <v>SOUND BLASTER AWE64 STD OEM-</v>
      </c>
      <c r="F157" s="61">
        <f t="shared" si="6"/>
        <v>235200</v>
      </c>
      <c r="G157" s="61">
        <f t="shared" si="7"/>
        <v>39200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 t="s">
        <v>251</v>
      </c>
      <c r="B158" s="1" t="s">
        <v>247</v>
      </c>
      <c r="C158" s="6">
        <v>329000</v>
      </c>
      <c r="D158" s="6"/>
      <c r="E158" s="1" t="str">
        <f t="shared" si="8"/>
        <v>SOUND BLASTER AWE64 STANDARD-</v>
      </c>
      <c r="F158" s="61">
        <f t="shared" si="6"/>
        <v>394800</v>
      </c>
      <c r="G158" s="61">
        <f t="shared" si="7"/>
        <v>65800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 t="s">
        <v>252</v>
      </c>
      <c r="B159" s="1" t="s">
        <v>247</v>
      </c>
      <c r="C159" s="6">
        <v>295000</v>
      </c>
      <c r="D159" s="6"/>
      <c r="E159" s="1" t="str">
        <f t="shared" si="8"/>
        <v>SOUND BLASTER AWE64 GOLD PNP -</v>
      </c>
      <c r="F159" s="61">
        <f t="shared" si="6"/>
        <v>354000</v>
      </c>
      <c r="G159" s="61">
        <f t="shared" si="7"/>
        <v>59000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 t="s">
        <v>253</v>
      </c>
      <c r="B160" s="1" t="s">
        <v>254</v>
      </c>
      <c r="C160" s="6">
        <v>19000</v>
      </c>
      <c r="D160" s="6"/>
      <c r="E160" s="1" t="str">
        <f t="shared" si="8"/>
        <v>KIT "DISCOVERY AWE64" 24X PNP-</v>
      </c>
      <c r="F160" s="61">
        <f t="shared" si="6"/>
        <v>22800</v>
      </c>
      <c r="G160" s="61">
        <f t="shared" si="7"/>
        <v>3800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 t="s">
        <v>255</v>
      </c>
      <c r="B161" s="1" t="s">
        <v>256</v>
      </c>
      <c r="C161" s="6">
        <v>26000</v>
      </c>
      <c r="D161" s="6"/>
      <c r="E161" s="1" t="str">
        <f t="shared" si="8"/>
        <v>SPEAKERS MLI-699-</v>
      </c>
      <c r="F161" s="61">
        <f t="shared" si="6"/>
        <v>31200</v>
      </c>
      <c r="G161" s="61">
        <f t="shared" si="7"/>
        <v>5200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 t="s">
        <v>257</v>
      </c>
      <c r="B162" s="1" t="s">
        <v>258</v>
      </c>
      <c r="C162" s="6">
        <v>28000</v>
      </c>
      <c r="D162" s="6"/>
      <c r="E162" s="1" t="str">
        <f t="shared" si="8"/>
        <v>SPEAKER 25 W-</v>
      </c>
      <c r="F162" s="61">
        <f t="shared" si="6"/>
        <v>33600</v>
      </c>
      <c r="G162" s="61">
        <f t="shared" si="7"/>
        <v>5600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 t="s">
        <v>259</v>
      </c>
      <c r="B163" s="1" t="s">
        <v>260</v>
      </c>
      <c r="C163" s="6">
        <v>56000</v>
      </c>
      <c r="D163" s="6"/>
      <c r="E163" s="1" t="str">
        <f t="shared" si="8"/>
        <v>SPEAKER PROFESSIONAL 70 W-</v>
      </c>
      <c r="F163" s="61">
        <f t="shared" si="6"/>
        <v>67200</v>
      </c>
      <c r="G163" s="61">
        <f t="shared" si="7"/>
        <v>11200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 t="s">
        <v>261</v>
      </c>
      <c r="B164" s="1"/>
      <c r="C164" s="6"/>
      <c r="D164" s="6"/>
      <c r="E164" s="1" t="str">
        <f t="shared" si="8"/>
        <v>ULTRA SPEAKER 130W-</v>
      </c>
      <c r="F164" s="61">
        <f t="shared" si="6"/>
        <v>0</v>
      </c>
      <c r="G164" s="61">
        <f t="shared" si="7"/>
        <v>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 t="s">
        <v>262</v>
      </c>
      <c r="B165" s="1"/>
      <c r="C165" s="6">
        <v>216000</v>
      </c>
      <c r="D165" s="6"/>
      <c r="E165" s="1" t="str">
        <f t="shared" si="8"/>
        <v>MICROPROCESSORI-</v>
      </c>
      <c r="F165" s="61">
        <f t="shared" si="6"/>
        <v>259200</v>
      </c>
      <c r="G165" s="61">
        <f t="shared" si="7"/>
        <v>43200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 t="s">
        <v>263</v>
      </c>
      <c r="B166" s="1"/>
      <c r="C166" s="6">
        <v>250000</v>
      </c>
      <c r="D166" s="6"/>
      <c r="E166" s="1" t="str">
        <f t="shared" si="8"/>
        <v>PENTIUM 166 INTEL MMX-</v>
      </c>
      <c r="F166" s="61">
        <f t="shared" si="6"/>
        <v>300000</v>
      </c>
      <c r="G166" s="61">
        <f t="shared" si="7"/>
        <v>50000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 t="s">
        <v>264</v>
      </c>
      <c r="B167" s="1"/>
      <c r="C167" s="6">
        <v>382000</v>
      </c>
      <c r="D167" s="6"/>
      <c r="E167" s="1" t="str">
        <f t="shared" si="8"/>
        <v>PENTIUM 200 INTEL MMX-</v>
      </c>
      <c r="F167" s="61">
        <f t="shared" si="6"/>
        <v>458400</v>
      </c>
      <c r="G167" s="61">
        <f t="shared" si="7"/>
        <v>76400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 t="s">
        <v>265</v>
      </c>
      <c r="B168" s="1"/>
      <c r="C168" s="6">
        <v>524000</v>
      </c>
      <c r="D168" s="6"/>
      <c r="E168" s="1" t="str">
        <f t="shared" si="8"/>
        <v>PENTIUM 233 INTEL MMX-</v>
      </c>
      <c r="F168" s="61">
        <f t="shared" si="6"/>
        <v>628800</v>
      </c>
      <c r="G168" s="61">
        <f t="shared" si="7"/>
        <v>104800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 t="s">
        <v>266</v>
      </c>
      <c r="B169" s="1"/>
      <c r="C169" s="6">
        <v>757000</v>
      </c>
      <c r="D169" s="6"/>
      <c r="E169" s="1" t="str">
        <f t="shared" si="8"/>
        <v>PENTIUM II 233 INTEL 512k-</v>
      </c>
      <c r="F169" s="61">
        <f t="shared" si="6"/>
        <v>908400</v>
      </c>
      <c r="G169" s="61">
        <f t="shared" si="7"/>
        <v>151400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 t="s">
        <v>267</v>
      </c>
      <c r="B170" s="1"/>
      <c r="C170" s="6">
        <v>1045000</v>
      </c>
      <c r="D170" s="6"/>
      <c r="E170" s="1" t="str">
        <f t="shared" si="8"/>
        <v>PENTIUM II 266 INTEL 512k-</v>
      </c>
      <c r="F170" s="61">
        <f t="shared" si="6"/>
        <v>1254000</v>
      </c>
      <c r="G170" s="61">
        <f t="shared" si="7"/>
        <v>209000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 t="s">
        <v>268</v>
      </c>
      <c r="B171" s="1"/>
      <c r="C171" s="6">
        <v>1568000</v>
      </c>
      <c r="D171" s="6"/>
      <c r="E171" s="1" t="str">
        <f t="shared" si="8"/>
        <v>PENTIUM II 300 INTEL 512K-</v>
      </c>
      <c r="F171" s="61">
        <f t="shared" si="6"/>
        <v>1881600</v>
      </c>
      <c r="G171" s="61">
        <f t="shared" si="7"/>
        <v>313600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 t="s">
        <v>269</v>
      </c>
      <c r="B172" s="1"/>
      <c r="C172" s="6">
        <v>117000</v>
      </c>
      <c r="D172" s="6"/>
      <c r="E172" s="1" t="str">
        <f t="shared" si="8"/>
        <v>PENTIUM II 333 INTEL 512K-</v>
      </c>
      <c r="F172" s="61">
        <f t="shared" si="6"/>
        <v>140400</v>
      </c>
      <c r="G172" s="61">
        <f t="shared" si="7"/>
        <v>23400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 t="s">
        <v>270</v>
      </c>
      <c r="B173" s="1"/>
      <c r="C173" s="6">
        <v>158000</v>
      </c>
      <c r="D173" s="6"/>
      <c r="E173" s="1" t="str">
        <f t="shared" si="8"/>
        <v>SGS P 166+-</v>
      </c>
      <c r="F173" s="61">
        <f t="shared" si="6"/>
        <v>189600</v>
      </c>
      <c r="G173" s="61">
        <f t="shared" si="7"/>
        <v>31600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 t="s">
        <v>271</v>
      </c>
      <c r="B174" s="1"/>
      <c r="C174" s="6">
        <v>260000</v>
      </c>
      <c r="D174" s="6"/>
      <c r="E174" s="1" t="str">
        <f t="shared" si="8"/>
        <v>IBM 200 MX-</v>
      </c>
      <c r="F174" s="61">
        <f t="shared" si="6"/>
        <v>312000</v>
      </c>
      <c r="G174" s="61">
        <f t="shared" si="7"/>
        <v>52000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 t="s">
        <v>272</v>
      </c>
      <c r="B175" s="1"/>
      <c r="C175" s="6">
        <v>193000</v>
      </c>
      <c r="D175" s="6"/>
      <c r="E175" s="1" t="str">
        <f t="shared" si="8"/>
        <v>IBM 233 MX-</v>
      </c>
      <c r="F175" s="61">
        <f t="shared" si="6"/>
        <v>231600</v>
      </c>
      <c r="G175" s="61">
        <f t="shared" si="7"/>
        <v>38600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 t="s">
        <v>273</v>
      </c>
      <c r="B176" s="1"/>
      <c r="C176" s="6">
        <v>270000</v>
      </c>
      <c r="D176" s="6"/>
      <c r="E176" s="1" t="str">
        <f t="shared" si="8"/>
        <v>AMD K6-166-</v>
      </c>
      <c r="F176" s="61">
        <f t="shared" si="6"/>
        <v>324000</v>
      </c>
      <c r="G176" s="61">
        <f t="shared" si="7"/>
        <v>54000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 t="s">
        <v>274</v>
      </c>
      <c r="B177" s="1"/>
      <c r="C177" s="6">
        <v>314000</v>
      </c>
      <c r="D177" s="6"/>
      <c r="E177" s="1" t="str">
        <f t="shared" si="8"/>
        <v>AMD K6-200-</v>
      </c>
      <c r="F177" s="61">
        <f t="shared" si="6"/>
        <v>376800</v>
      </c>
      <c r="G177" s="61">
        <f t="shared" si="7"/>
        <v>62800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 t="s">
        <v>275</v>
      </c>
      <c r="B178" s="1"/>
      <c r="C178" s="6">
        <v>894000</v>
      </c>
      <c r="D178" s="6"/>
      <c r="E178" s="1" t="str">
        <f t="shared" si="8"/>
        <v>AMD K6-233-</v>
      </c>
      <c r="F178" s="61">
        <f t="shared" si="6"/>
        <v>1072800</v>
      </c>
      <c r="G178" s="61">
        <f t="shared" si="7"/>
        <v>178800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 t="s">
        <v>276</v>
      </c>
      <c r="B179" s="1"/>
      <c r="C179" s="6">
        <v>1040000</v>
      </c>
      <c r="D179" s="6"/>
      <c r="E179" s="1" t="str">
        <f t="shared" si="8"/>
        <v>PENTIUM PRO 180 MZH-</v>
      </c>
      <c r="F179" s="61">
        <f t="shared" si="6"/>
        <v>1248000</v>
      </c>
      <c r="G179" s="61">
        <f t="shared" si="7"/>
        <v>208000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 t="s">
        <v>277</v>
      </c>
      <c r="B180" s="1"/>
      <c r="C180" s="6">
        <v>8000</v>
      </c>
      <c r="D180" s="6"/>
      <c r="E180" s="1" t="str">
        <f t="shared" si="8"/>
        <v>PENTIUM PRO 200 MZH-</v>
      </c>
      <c r="F180" s="61">
        <f t="shared" si="6"/>
        <v>9600</v>
      </c>
      <c r="G180" s="61">
        <f t="shared" si="7"/>
        <v>1600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 t="s">
        <v>278</v>
      </c>
      <c r="B181" s="1"/>
      <c r="C181" s="6">
        <v>10000</v>
      </c>
      <c r="D181" s="6"/>
      <c r="E181" s="1" t="str">
        <f t="shared" si="8"/>
        <v>VENTOLINA PENTIUM 75-166-</v>
      </c>
      <c r="F181" s="61">
        <f t="shared" si="6"/>
        <v>12000</v>
      </c>
      <c r="G181" s="61">
        <f t="shared" si="7"/>
        <v>2000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 t="s">
        <v>279</v>
      </c>
      <c r="B182" s="1"/>
      <c r="C182" s="6">
        <v>24000</v>
      </c>
      <c r="D182" s="6"/>
      <c r="E182" s="1" t="str">
        <f t="shared" si="8"/>
        <v>VENTOLINA PENTIUM 200-</v>
      </c>
      <c r="F182" s="61">
        <f t="shared" si="6"/>
        <v>28800</v>
      </c>
      <c r="G182" s="61">
        <f t="shared" si="7"/>
        <v>4800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 t="s">
        <v>280</v>
      </c>
      <c r="B183" s="1" t="s">
        <v>133</v>
      </c>
      <c r="C183" s="6">
        <v>11000</v>
      </c>
      <c r="D183" s="6"/>
      <c r="E183" s="1" t="str">
        <f t="shared" si="8"/>
        <v>VENTOLA PER PENTIUM PRO-</v>
      </c>
      <c r="F183" s="61">
        <f t="shared" si="6"/>
        <v>13200</v>
      </c>
      <c r="G183" s="61">
        <f t="shared" si="7"/>
        <v>2200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 t="s">
        <v>281</v>
      </c>
      <c r="B184" s="1" t="s">
        <v>133</v>
      </c>
      <c r="C184" s="6">
        <v>10000</v>
      </c>
      <c r="D184" s="6"/>
      <c r="E184" s="1" t="str">
        <f t="shared" si="8"/>
        <v>VENTOLINA PER IBM/CYRIX 686-</v>
      </c>
      <c r="F184" s="61">
        <f t="shared" si="6"/>
        <v>12000</v>
      </c>
      <c r="G184" s="61">
        <f t="shared" si="7"/>
        <v>2000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 t="s">
        <v>282</v>
      </c>
      <c r="B185" s="1" t="s">
        <v>133</v>
      </c>
      <c r="C185" s="6">
        <v>26000</v>
      </c>
      <c r="D185" s="6"/>
      <c r="E185" s="1" t="str">
        <f t="shared" si="8"/>
        <v>VENTOLA 3 PIN per TX97-</v>
      </c>
      <c r="F185" s="61">
        <f t="shared" si="6"/>
        <v>31200</v>
      </c>
      <c r="G185" s="61">
        <f t="shared" si="7"/>
        <v>5200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 t="s">
        <v>283</v>
      </c>
      <c r="B186" s="1"/>
      <c r="C186" s="6"/>
      <c r="D186" s="6"/>
      <c r="E186" s="1" t="str">
        <f t="shared" si="8"/>
        <v>VENTOLA PENTIUM II-</v>
      </c>
      <c r="F186" s="61">
        <f t="shared" si="6"/>
        <v>0</v>
      </c>
      <c r="G186" s="61">
        <f t="shared" si="7"/>
        <v>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 t="s">
        <v>284</v>
      </c>
      <c r="B187" s="1" t="s">
        <v>285</v>
      </c>
      <c r="C187" s="6">
        <v>22000</v>
      </c>
      <c r="D187" s="6"/>
      <c r="E187" s="1" t="str">
        <f t="shared" si="8"/>
        <v>TASTIERE-</v>
      </c>
      <c r="F187" s="61">
        <f t="shared" si="6"/>
        <v>26400</v>
      </c>
      <c r="G187" s="61">
        <f t="shared" si="7"/>
        <v>4400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 t="s">
        <v>286</v>
      </c>
      <c r="B188" s="1" t="s">
        <v>287</v>
      </c>
      <c r="C188" s="6">
        <v>63000</v>
      </c>
      <c r="D188" s="6"/>
      <c r="E188" s="1" t="str">
        <f t="shared" si="8"/>
        <v>TAST. ITA 105 TASTI WIN 95-</v>
      </c>
      <c r="F188" s="61">
        <f t="shared" si="6"/>
        <v>75600</v>
      </c>
      <c r="G188" s="61">
        <f t="shared" si="7"/>
        <v>12600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 t="s">
        <v>288</v>
      </c>
      <c r="B189" s="1" t="s">
        <v>287</v>
      </c>
      <c r="C189" s="6">
        <v>63000</v>
      </c>
      <c r="D189" s="6"/>
      <c r="E189" s="1" t="str">
        <f t="shared" si="8"/>
        <v>TAST. ITA   79t-</v>
      </c>
      <c r="F189" s="61">
        <f t="shared" si="6"/>
        <v>75600</v>
      </c>
      <c r="G189" s="61">
        <f t="shared" si="7"/>
        <v>12600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 t="s">
        <v>289</v>
      </c>
      <c r="B190" s="1" t="s">
        <v>287</v>
      </c>
      <c r="C190" s="6">
        <v>26000</v>
      </c>
      <c r="D190" s="6"/>
      <c r="E190" s="1" t="str">
        <f t="shared" si="8"/>
        <v>TAST. USA 79t-</v>
      </c>
      <c r="F190" s="61">
        <f t="shared" si="6"/>
        <v>31200</v>
      </c>
      <c r="G190" s="61">
        <f t="shared" si="7"/>
        <v>5200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 t="s">
        <v>290</v>
      </c>
      <c r="B191" s="1" t="s">
        <v>291</v>
      </c>
      <c r="C191" s="6">
        <v>25000</v>
      </c>
      <c r="D191" s="6"/>
      <c r="E191" s="1" t="str">
        <f t="shared" si="8"/>
        <v>TAST. USA 105 TASTI WIN95-</v>
      </c>
      <c r="F191" s="61">
        <f t="shared" si="6"/>
        <v>30000</v>
      </c>
      <c r="G191" s="61">
        <f t="shared" si="7"/>
        <v>5000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 t="s">
        <v>292</v>
      </c>
      <c r="B192" s="1" t="s">
        <v>291</v>
      </c>
      <c r="C192" s="6">
        <v>25000</v>
      </c>
      <c r="D192" s="6"/>
      <c r="E192" s="1" t="str">
        <f t="shared" si="8"/>
        <v>TAST. ITA  105 TASTI NMB, WIN95-</v>
      </c>
      <c r="F192" s="61">
        <f t="shared" si="6"/>
        <v>30000</v>
      </c>
      <c r="G192" s="61">
        <f t="shared" si="7"/>
        <v>5000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 t="s">
        <v>293</v>
      </c>
      <c r="B193" s="1" t="s">
        <v>291</v>
      </c>
      <c r="C193" s="6">
        <v>46000</v>
      </c>
      <c r="D193" s="6"/>
      <c r="E193" s="1" t="str">
        <f t="shared" si="8"/>
        <v>TAST. ITA  105 TASTI NMB, PS/2 WIN95-</v>
      </c>
      <c r="F193" s="61">
        <f t="shared" si="6"/>
        <v>55200</v>
      </c>
      <c r="G193" s="61">
        <f t="shared" si="7"/>
        <v>9200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 t="s">
        <v>294</v>
      </c>
      <c r="B194" s="1"/>
      <c r="C194" s="6"/>
      <c r="D194" s="6"/>
      <c r="E194" s="1" t="str">
        <f t="shared" si="8"/>
        <v>TAST. ITA 105 TASTI "CYPRESS"  WIN95-</v>
      </c>
      <c r="F194" s="61">
        <f t="shared" si="6"/>
        <v>0</v>
      </c>
      <c r="G194" s="61">
        <f t="shared" si="7"/>
        <v>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 t="s">
        <v>295</v>
      </c>
      <c r="B195" s="1" t="s">
        <v>296</v>
      </c>
      <c r="C195" s="6">
        <v>37000</v>
      </c>
      <c r="D195" s="6"/>
      <c r="E195" s="1" t="str">
        <f t="shared" si="8"/>
        <v>SCANNER E ACCESSORI-</v>
      </c>
      <c r="F195" s="61">
        <f t="shared" si="6"/>
        <v>44400</v>
      </c>
      <c r="G195" s="61">
        <f t="shared" si="7"/>
        <v>7400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 t="s">
        <v>297</v>
      </c>
      <c r="B196" s="1" t="s">
        <v>296</v>
      </c>
      <c r="C196" s="6">
        <v>37000</v>
      </c>
      <c r="D196" s="6"/>
      <c r="E196" s="1" t="str">
        <f t="shared" si="8"/>
        <v>MOUSE  PILOT SERIALE-</v>
      </c>
      <c r="F196" s="61">
        <f t="shared" si="6"/>
        <v>44400</v>
      </c>
      <c r="G196" s="61">
        <f t="shared" si="7"/>
        <v>7400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 t="s">
        <v>298</v>
      </c>
      <c r="B197" s="1" t="s">
        <v>299</v>
      </c>
      <c r="C197" s="6">
        <v>11000</v>
      </c>
      <c r="D197" s="6"/>
      <c r="E197" s="1" t="str">
        <f t="shared" si="8"/>
        <v>MOUSE  PILOT P/S2-</v>
      </c>
      <c r="F197" s="61">
        <f t="shared" ref="F197:F260" si="9">C197*(1 + 20%)</f>
        <v>13200</v>
      </c>
      <c r="G197" s="61">
        <f t="shared" ref="G197:G260" si="10">C197 * $G$3</f>
        <v>2200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 t="s">
        <v>300</v>
      </c>
      <c r="B198" s="1" t="s">
        <v>299</v>
      </c>
      <c r="C198" s="6">
        <v>46000</v>
      </c>
      <c r="D198" s="6"/>
      <c r="E198" s="1" t="str">
        <f t="shared" ref="E198:E261" si="11">_xlfn.CONCAT(A197,"-",D197)</f>
        <v>MOUSE SERIALE 3 TASTI-</v>
      </c>
      <c r="F198" s="61">
        <f t="shared" si="9"/>
        <v>55200</v>
      </c>
      <c r="G198" s="61">
        <f t="shared" si="10"/>
        <v>9200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 t="s">
        <v>301</v>
      </c>
      <c r="B199" s="1" t="s">
        <v>299</v>
      </c>
      <c r="C199" s="6">
        <v>19000</v>
      </c>
      <c r="D199" s="6"/>
      <c r="E199" s="1" t="str">
        <f t="shared" si="11"/>
        <v>MOUSE TRACKBALL -</v>
      </c>
      <c r="F199" s="61">
        <f t="shared" si="9"/>
        <v>22800</v>
      </c>
      <c r="G199" s="61">
        <f t="shared" si="10"/>
        <v>3800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 t="s">
        <v>302</v>
      </c>
      <c r="B200" s="1" t="s">
        <v>299</v>
      </c>
      <c r="C200" s="6">
        <v>13000</v>
      </c>
      <c r="D200" s="6"/>
      <c r="E200" s="1" t="str">
        <f t="shared" si="11"/>
        <v>MOUSE "RAINBOW" SERIALE-</v>
      </c>
      <c r="F200" s="61">
        <f t="shared" si="9"/>
        <v>15600</v>
      </c>
      <c r="G200" s="61">
        <f t="shared" si="10"/>
        <v>2600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 t="s">
        <v>303</v>
      </c>
      <c r="B201" s="1" t="s">
        <v>299</v>
      </c>
      <c r="C201" s="6">
        <v>26000</v>
      </c>
      <c r="D201" s="6"/>
      <c r="E201" s="1" t="str">
        <f t="shared" si="11"/>
        <v>MOUSE  ECHO PS/2-</v>
      </c>
      <c r="F201" s="61">
        <f t="shared" si="9"/>
        <v>31200</v>
      </c>
      <c r="G201" s="61">
        <f t="shared" si="10"/>
        <v>5200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 t="s">
        <v>304</v>
      </c>
      <c r="B202" s="1" t="s">
        <v>299</v>
      </c>
      <c r="C202" s="6">
        <v>26000</v>
      </c>
      <c r="D202" s="6"/>
      <c r="E202" s="1" t="str">
        <f t="shared" si="11"/>
        <v>VENUS MOUSE SERIALE-</v>
      </c>
      <c r="F202" s="61">
        <f t="shared" si="9"/>
        <v>31200</v>
      </c>
      <c r="G202" s="61">
        <f t="shared" si="10"/>
        <v>5200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 t="s">
        <v>305</v>
      </c>
      <c r="B203" s="1" t="s">
        <v>299</v>
      </c>
      <c r="C203" s="6">
        <v>20000</v>
      </c>
      <c r="D203" s="6"/>
      <c r="E203" s="1" t="str">
        <f t="shared" si="11"/>
        <v>VENUS MOUSE PS/2-</v>
      </c>
      <c r="F203" s="61">
        <f t="shared" si="9"/>
        <v>24000</v>
      </c>
      <c r="G203" s="61">
        <f t="shared" si="10"/>
        <v>4000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 t="s">
        <v>306</v>
      </c>
      <c r="B204" s="1" t="s">
        <v>299</v>
      </c>
      <c r="C204" s="6">
        <v>49000</v>
      </c>
      <c r="D204" s="6"/>
      <c r="E204" s="1" t="str">
        <f t="shared" si="11"/>
        <v>JOYSTICK DIGITALE-</v>
      </c>
      <c r="F204" s="61">
        <f t="shared" si="9"/>
        <v>58800</v>
      </c>
      <c r="G204" s="61">
        <f t="shared" si="10"/>
        <v>9800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 t="s">
        <v>307</v>
      </c>
      <c r="B205" s="1" t="s">
        <v>299</v>
      </c>
      <c r="C205" s="6">
        <v>33000</v>
      </c>
      <c r="D205" s="6"/>
      <c r="E205" s="1" t="str">
        <f t="shared" si="11"/>
        <v>JOYSTICK ULTRASTRIKER-</v>
      </c>
      <c r="F205" s="61">
        <f t="shared" si="9"/>
        <v>39600</v>
      </c>
      <c r="G205" s="61">
        <f t="shared" si="10"/>
        <v>6600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 t="s">
        <v>308</v>
      </c>
      <c r="B206" s="1" t="s">
        <v>299</v>
      </c>
      <c r="C206" s="6">
        <v>68000</v>
      </c>
      <c r="D206" s="6"/>
      <c r="E206" s="1" t="str">
        <f t="shared" si="11"/>
        <v>NAVIGATOR MOUSE-</v>
      </c>
      <c r="F206" s="61">
        <f t="shared" si="9"/>
        <v>81600</v>
      </c>
      <c r="G206" s="61">
        <f t="shared" si="10"/>
        <v>13600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 t="s">
        <v>309</v>
      </c>
      <c r="B207" s="1" t="s">
        <v>299</v>
      </c>
      <c r="C207" s="6">
        <v>33000</v>
      </c>
      <c r="D207" s="6"/>
      <c r="E207" s="1" t="str">
        <f t="shared" si="11"/>
        <v>JOYSTICK EXCALIBUR-</v>
      </c>
      <c r="F207" s="61">
        <f t="shared" si="9"/>
        <v>39600</v>
      </c>
      <c r="G207" s="61">
        <f t="shared" si="10"/>
        <v>6600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 t="s">
        <v>310</v>
      </c>
      <c r="B208" s="1" t="s">
        <v>299</v>
      </c>
      <c r="C208" s="6">
        <v>147000</v>
      </c>
      <c r="D208" s="6"/>
      <c r="E208" s="1" t="str">
        <f t="shared" si="11"/>
        <v>GAMEPAD CONQUEROR-</v>
      </c>
      <c r="F208" s="61">
        <f t="shared" si="9"/>
        <v>176400</v>
      </c>
      <c r="G208" s="61">
        <f t="shared" si="10"/>
        <v>29400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 t="s">
        <v>311</v>
      </c>
      <c r="B209" s="1" t="s">
        <v>299</v>
      </c>
      <c r="C209" s="6">
        <v>151000</v>
      </c>
      <c r="D209" s="6"/>
      <c r="E209" s="1" t="str">
        <f t="shared" si="11"/>
        <v>COLOR HAND SCANNER-</v>
      </c>
      <c r="F209" s="61">
        <f t="shared" si="9"/>
        <v>181200</v>
      </c>
      <c r="G209" s="61">
        <f t="shared" si="10"/>
        <v>30200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 t="s">
        <v>312</v>
      </c>
      <c r="B210" s="1" t="s">
        <v>299</v>
      </c>
      <c r="C210" s="6">
        <v>197000</v>
      </c>
      <c r="D210" s="6"/>
      <c r="E210" s="1" t="str">
        <f t="shared" si="11"/>
        <v>SCANNER COLORADO 4800 SW + OCR -</v>
      </c>
      <c r="F210" s="61">
        <f t="shared" si="9"/>
        <v>236400</v>
      </c>
      <c r="G210" s="61">
        <f t="shared" si="10"/>
        <v>39400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 t="s">
        <v>313</v>
      </c>
      <c r="B211" s="1" t="s">
        <v>299</v>
      </c>
      <c r="C211" s="6">
        <v>310000</v>
      </c>
      <c r="D211" s="6"/>
      <c r="E211" s="1" t="str">
        <f t="shared" si="11"/>
        <v>SCANNER COLORADO D600 SW + OCR -</v>
      </c>
      <c r="F211" s="61">
        <f t="shared" si="9"/>
        <v>372000</v>
      </c>
      <c r="G211" s="61">
        <f t="shared" si="10"/>
        <v>62000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 t="s">
        <v>314</v>
      </c>
      <c r="B212" s="1" t="s">
        <v>299</v>
      </c>
      <c r="C212" s="6">
        <v>271000</v>
      </c>
      <c r="D212" s="6"/>
      <c r="E212" s="1" t="str">
        <f t="shared" si="11"/>
        <v>SCANNER  DIRECT 9600 SW + OCR-</v>
      </c>
      <c r="F212" s="61">
        <f t="shared" si="9"/>
        <v>325200</v>
      </c>
      <c r="G212" s="61">
        <f t="shared" si="10"/>
        <v>54200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 t="s">
        <v>315</v>
      </c>
      <c r="B213" s="1" t="s">
        <v>299</v>
      </c>
      <c r="C213" s="6">
        <v>458000</v>
      </c>
      <c r="D213" s="6"/>
      <c r="E213" s="1" t="str">
        <f t="shared" si="11"/>
        <v>SCANNER  JEWEL 4800 SCSI-</v>
      </c>
      <c r="F213" s="61">
        <f t="shared" si="9"/>
        <v>549600</v>
      </c>
      <c r="G213" s="61">
        <f t="shared" si="10"/>
        <v>91600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 t="s">
        <v>316</v>
      </c>
      <c r="B214" s="1" t="s">
        <v>299</v>
      </c>
      <c r="C214" s="6">
        <v>412000</v>
      </c>
      <c r="D214" s="6"/>
      <c r="E214" s="1" t="str">
        <f t="shared" si="11"/>
        <v>SCANNER PROFI  9600 SCSI-</v>
      </c>
      <c r="F214" s="61">
        <f t="shared" si="9"/>
        <v>494400</v>
      </c>
      <c r="G214" s="61">
        <f t="shared" si="10"/>
        <v>82400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 t="s">
        <v>317</v>
      </c>
      <c r="B215" s="1" t="s">
        <v>318</v>
      </c>
      <c r="C215" s="6">
        <v>807000</v>
      </c>
      <c r="D215" s="6"/>
      <c r="E215" s="1" t="str">
        <f t="shared" si="11"/>
        <v>SCANNER PHODOX U. S. 300-</v>
      </c>
      <c r="F215" s="61">
        <f t="shared" si="9"/>
        <v>968400</v>
      </c>
      <c r="G215" s="61">
        <f t="shared" si="10"/>
        <v>161400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 t="s">
        <v>319</v>
      </c>
      <c r="B216" s="1"/>
      <c r="C216" s="6">
        <v>4000</v>
      </c>
      <c r="D216" s="6"/>
      <c r="E216" s="1" t="str">
        <f t="shared" si="11"/>
        <v>FILMSCAN-200PC-</v>
      </c>
      <c r="F216" s="61">
        <f t="shared" si="9"/>
        <v>4800</v>
      </c>
      <c r="G216" s="61">
        <f t="shared" si="10"/>
        <v>800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 t="s">
        <v>320</v>
      </c>
      <c r="B217" s="1"/>
      <c r="C217" s="6">
        <v>81000</v>
      </c>
      <c r="D217" s="6"/>
      <c r="E217" s="1" t="str">
        <f t="shared" si="11"/>
        <v>TAPPETINO PER MOUSE-</v>
      </c>
      <c r="F217" s="61">
        <f t="shared" si="9"/>
        <v>97200</v>
      </c>
      <c r="G217" s="61">
        <f t="shared" si="10"/>
        <v>16200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 t="s">
        <v>321</v>
      </c>
      <c r="B218" s="1"/>
      <c r="C218" s="6">
        <v>125000</v>
      </c>
      <c r="D218" s="6"/>
      <c r="E218" s="1" t="str">
        <f t="shared" si="11"/>
        <v>ALIMENTATORE 200 W CE-</v>
      </c>
      <c r="F218" s="61">
        <f t="shared" si="9"/>
        <v>150000</v>
      </c>
      <c r="G218" s="61">
        <f t="shared" si="10"/>
        <v>25000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 t="s">
        <v>322</v>
      </c>
      <c r="B219" s="1"/>
      <c r="C219" s="6">
        <v>98000</v>
      </c>
      <c r="D219" s="6"/>
      <c r="E219" s="1" t="str">
        <f t="shared" si="11"/>
        <v>ALIMENTATORE 250 W CE ATX-</v>
      </c>
      <c r="F219" s="61">
        <f t="shared" si="9"/>
        <v>117600</v>
      </c>
      <c r="G219" s="61">
        <f t="shared" si="10"/>
        <v>19600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 t="s">
        <v>323</v>
      </c>
      <c r="B220" s="1"/>
      <c r="C220" s="6">
        <v>140000</v>
      </c>
      <c r="D220" s="6"/>
      <c r="E220" s="1" t="str">
        <f t="shared" si="11"/>
        <v>ALIMENTATORE 230 W CE ATX-</v>
      </c>
      <c r="F220" s="61">
        <f t="shared" si="9"/>
        <v>168000</v>
      </c>
      <c r="G220" s="61">
        <f t="shared" si="10"/>
        <v>28000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 t="s">
        <v>324</v>
      </c>
      <c r="B221" s="1" t="s">
        <v>325</v>
      </c>
      <c r="C221" s="6">
        <v>5000</v>
      </c>
      <c r="D221" s="6"/>
      <c r="E221" s="1" t="str">
        <f t="shared" si="11"/>
        <v>ALIMENTATORE 300 W CE ATX-</v>
      </c>
      <c r="F221" s="61">
        <f t="shared" si="9"/>
        <v>6000</v>
      </c>
      <c r="G221" s="61">
        <f t="shared" si="10"/>
        <v>1000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 t="s">
        <v>324</v>
      </c>
      <c r="B222" s="1" t="s">
        <v>326</v>
      </c>
      <c r="C222" s="6">
        <v>6000</v>
      </c>
      <c r="D222" s="6"/>
      <c r="E222" s="1" t="str">
        <f t="shared" si="11"/>
        <v>CAVO PARALLELO STAMP. MT 1,8-</v>
      </c>
      <c r="F222" s="61">
        <f t="shared" si="9"/>
        <v>7200</v>
      </c>
      <c r="G222" s="61">
        <f t="shared" si="10"/>
        <v>1200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 t="s">
        <v>327</v>
      </c>
      <c r="B223" s="1"/>
      <c r="C223" s="6">
        <v>9000</v>
      </c>
      <c r="D223" s="6"/>
      <c r="E223" s="1" t="str">
        <f t="shared" si="11"/>
        <v>CAVO PARALLELO STAMP. MT 1,8-</v>
      </c>
      <c r="F223" s="61">
        <f t="shared" si="9"/>
        <v>10800</v>
      </c>
      <c r="G223" s="61">
        <f t="shared" si="10"/>
        <v>1800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 t="s">
        <v>328</v>
      </c>
      <c r="B224" s="1" t="s">
        <v>329</v>
      </c>
      <c r="C224" s="6">
        <v>8000</v>
      </c>
      <c r="D224" s="6"/>
      <c r="E224" s="1" t="str">
        <f t="shared" si="11"/>
        <v>CAVO PARALLELO STAMP. MT 3-</v>
      </c>
      <c r="F224" s="61">
        <f t="shared" si="9"/>
        <v>9600</v>
      </c>
      <c r="G224" s="61">
        <f t="shared" si="10"/>
        <v>1600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 t="s">
        <v>330</v>
      </c>
      <c r="B225" s="1"/>
      <c r="C225" s="6">
        <v>11000</v>
      </c>
      <c r="D225" s="6"/>
      <c r="E225" s="1" t="str">
        <f t="shared" si="11"/>
        <v>CONNETTORE MOUSE PS/2-</v>
      </c>
      <c r="F225" s="61">
        <f t="shared" si="9"/>
        <v>13200</v>
      </c>
      <c r="G225" s="61">
        <f t="shared" si="10"/>
        <v>2200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 t="s">
        <v>331</v>
      </c>
      <c r="B226" s="1" t="s">
        <v>332</v>
      </c>
      <c r="C226" s="6">
        <v>21000</v>
      </c>
      <c r="D226" s="6"/>
      <c r="E226" s="1" t="str">
        <f t="shared" si="11"/>
        <v>CONNETTORE TASTIERA PS/2-</v>
      </c>
      <c r="F226" s="61">
        <f t="shared" si="9"/>
        <v>25200</v>
      </c>
      <c r="G226" s="61">
        <f t="shared" si="10"/>
        <v>4200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 t="s">
        <v>333</v>
      </c>
      <c r="B227" s="1" t="s">
        <v>299</v>
      </c>
      <c r="C227" s="6">
        <v>14000</v>
      </c>
      <c r="D227" s="6"/>
      <c r="E227" s="1" t="str">
        <f t="shared" si="11"/>
        <v>CONNETTORE USB/MIR-</v>
      </c>
      <c r="F227" s="61">
        <f t="shared" si="9"/>
        <v>16800</v>
      </c>
      <c r="G227" s="61">
        <f t="shared" si="10"/>
        <v>2800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 t="s">
        <v>334</v>
      </c>
      <c r="B228" s="1" t="s">
        <v>299</v>
      </c>
      <c r="C228" s="6">
        <v>23000</v>
      </c>
      <c r="D228" s="6"/>
      <c r="E228" s="1" t="str">
        <f t="shared" si="11"/>
        <v>DATA-SWITCH 2/1 MANUALE-</v>
      </c>
      <c r="F228" s="61">
        <f t="shared" si="9"/>
        <v>27600</v>
      </c>
      <c r="G228" s="61">
        <f t="shared" si="10"/>
        <v>4600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 t="s">
        <v>335</v>
      </c>
      <c r="B229" s="1" t="s">
        <v>299</v>
      </c>
      <c r="C229" s="6">
        <v>51000</v>
      </c>
      <c r="D229" s="6"/>
      <c r="E229" s="1" t="str">
        <f t="shared" si="11"/>
        <v>DATA-SWITCH 2/2 MANUALE-</v>
      </c>
      <c r="F229" s="61">
        <f t="shared" si="9"/>
        <v>61200</v>
      </c>
      <c r="G229" s="61">
        <f t="shared" si="10"/>
        <v>10200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 t="s">
        <v>336</v>
      </c>
      <c r="B230" s="1"/>
      <c r="C230" s="6"/>
      <c r="D230" s="6"/>
      <c r="E230" s="1" t="str">
        <f t="shared" si="11"/>
        <v>DATA-SWITCH 2/1 BIDIREZ.-</v>
      </c>
      <c r="F230" s="61">
        <f t="shared" si="9"/>
        <v>0</v>
      </c>
      <c r="G230" s="61">
        <f t="shared" si="10"/>
        <v>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 t="s">
        <v>337</v>
      </c>
      <c r="B231" s="1" t="s">
        <v>338</v>
      </c>
      <c r="C231" s="6">
        <v>198000</v>
      </c>
      <c r="D231" s="6"/>
      <c r="E231" s="1" t="str">
        <f t="shared" si="11"/>
        <v>SOFTWARE-</v>
      </c>
      <c r="F231" s="61">
        <f t="shared" si="9"/>
        <v>237600</v>
      </c>
      <c r="G231" s="61">
        <f t="shared" si="10"/>
        <v>39600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 t="s">
        <v>339</v>
      </c>
      <c r="B232" s="1" t="s">
        <v>338</v>
      </c>
      <c r="C232" s="6">
        <v>167000</v>
      </c>
      <c r="D232" s="6"/>
      <c r="E232" s="1" t="str">
        <f t="shared" si="11"/>
        <v>COMBO DOS6.22+WIN3.11+DSK.MAN.-</v>
      </c>
      <c r="F232" s="61">
        <f t="shared" si="9"/>
        <v>200400</v>
      </c>
      <c r="G232" s="61">
        <f t="shared" si="10"/>
        <v>33400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 t="s">
        <v>340</v>
      </c>
      <c r="B233" s="1" t="s">
        <v>341</v>
      </c>
      <c r="C233" s="6">
        <v>95000</v>
      </c>
      <c r="D233" s="6"/>
      <c r="E233" s="1" t="str">
        <f t="shared" si="11"/>
        <v>WINDOWS 95, MANUALI + CD-</v>
      </c>
      <c r="F233" s="61">
        <f t="shared" si="9"/>
        <v>114000</v>
      </c>
      <c r="G233" s="61">
        <f t="shared" si="10"/>
        <v>19000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 t="s">
        <v>342</v>
      </c>
      <c r="B234" s="1" t="s">
        <v>341</v>
      </c>
      <c r="C234" s="6">
        <v>141000</v>
      </c>
      <c r="D234" s="6"/>
      <c r="E234" s="1" t="str">
        <f t="shared" si="11"/>
        <v>LICENZA STUDENTE SISTEMI -</v>
      </c>
      <c r="F234" s="61">
        <f t="shared" si="9"/>
        <v>169200</v>
      </c>
      <c r="G234" s="61">
        <f t="shared" si="10"/>
        <v>28200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 t="s">
        <v>343</v>
      </c>
      <c r="B235" s="1" t="s">
        <v>338</v>
      </c>
      <c r="C235" s="6">
        <v>351000</v>
      </c>
      <c r="D235" s="6"/>
      <c r="E235" s="1" t="str">
        <f t="shared" si="11"/>
        <v>LICENZA STUDENTE APPLICAZIONI-</v>
      </c>
      <c r="F235" s="61">
        <f t="shared" si="9"/>
        <v>421200</v>
      </c>
      <c r="G235" s="61">
        <f t="shared" si="10"/>
        <v>70200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 t="s">
        <v>344</v>
      </c>
      <c r="B236" s="1" t="s">
        <v>345</v>
      </c>
      <c r="C236" s="6">
        <v>414000</v>
      </c>
      <c r="D236" s="6"/>
      <c r="E236" s="1" t="str">
        <f t="shared" si="11"/>
        <v>WIN NT WORKSTATION 4.0-</v>
      </c>
      <c r="F236" s="61">
        <f t="shared" si="9"/>
        <v>496800</v>
      </c>
      <c r="G236" s="61">
        <f t="shared" si="10"/>
        <v>82800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 t="s">
        <v>346</v>
      </c>
      <c r="B237" s="1" t="s">
        <v>338</v>
      </c>
      <c r="C237" s="6">
        <v>61000</v>
      </c>
      <c r="D237" s="6"/>
      <c r="E237" s="1" t="str">
        <f t="shared" si="11"/>
        <v>OFFICE SMALL BUSINESS-</v>
      </c>
      <c r="F237" s="61">
        <f t="shared" si="9"/>
        <v>73200</v>
      </c>
      <c r="G237" s="61">
        <f t="shared" si="10"/>
        <v>12200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 t="s">
        <v>347</v>
      </c>
      <c r="B238" s="1" t="s">
        <v>338</v>
      </c>
      <c r="C238" s="6">
        <v>893000</v>
      </c>
      <c r="D238" s="6"/>
      <c r="E238" s="1" t="str">
        <f t="shared" si="11"/>
        <v>WORKS 4.5 ITA, MANUALI + CD-</v>
      </c>
      <c r="F238" s="61">
        <f t="shared" si="9"/>
        <v>1071600</v>
      </c>
      <c r="G238" s="61">
        <f t="shared" si="10"/>
        <v>178600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 t="s">
        <v>348</v>
      </c>
      <c r="B239" s="1" t="s">
        <v>338</v>
      </c>
      <c r="C239" s="6">
        <v>985000</v>
      </c>
      <c r="D239" s="6"/>
      <c r="E239" s="1" t="str">
        <f t="shared" si="11"/>
        <v>FIVE PACK WIN 95-</v>
      </c>
      <c r="F239" s="61">
        <f t="shared" si="9"/>
        <v>1182000</v>
      </c>
      <c r="G239" s="61">
        <f t="shared" si="10"/>
        <v>197000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 t="s">
        <v>349</v>
      </c>
      <c r="B240" s="1" t="s">
        <v>338</v>
      </c>
      <c r="C240" s="6">
        <v>296000</v>
      </c>
      <c r="D240" s="6"/>
      <c r="E240" s="1" t="str">
        <f t="shared" si="11"/>
        <v>FIVE PACK COMBO WIN3.11-DOS-</v>
      </c>
      <c r="F240" s="61">
        <f t="shared" si="9"/>
        <v>355200</v>
      </c>
      <c r="G240" s="61">
        <f t="shared" si="10"/>
        <v>59200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 t="s">
        <v>350</v>
      </c>
      <c r="B241" s="1" t="s">
        <v>338</v>
      </c>
      <c r="C241" s="6">
        <v>685000</v>
      </c>
      <c r="D241" s="6"/>
      <c r="E241" s="1" t="str">
        <f t="shared" si="11"/>
        <v>FIVE PACK WORKS 4.5-</v>
      </c>
      <c r="F241" s="61">
        <f t="shared" si="9"/>
        <v>822000</v>
      </c>
      <c r="G241" s="61">
        <f t="shared" si="10"/>
        <v>137000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 t="s">
        <v>351</v>
      </c>
      <c r="B242" s="1" t="s">
        <v>338</v>
      </c>
      <c r="C242" s="6">
        <v>1138000</v>
      </c>
      <c r="D242" s="6"/>
      <c r="E242" s="1" t="str">
        <f t="shared" si="11"/>
        <v>3-PACK  HOME ESSENTIALS 98-</v>
      </c>
      <c r="F242" s="61">
        <f t="shared" si="9"/>
        <v>1365600</v>
      </c>
      <c r="G242" s="61">
        <f t="shared" si="10"/>
        <v>227600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 t="s">
        <v>352</v>
      </c>
      <c r="B243" s="1" t="s">
        <v>338</v>
      </c>
      <c r="C243" s="6">
        <v>1334000</v>
      </c>
      <c r="D243" s="6"/>
      <c r="E243" s="1" t="str">
        <f t="shared" si="11"/>
        <v>3-PACK WIN NT WORKSTATION 4.0-</v>
      </c>
      <c r="F243" s="61">
        <f t="shared" si="9"/>
        <v>1600800</v>
      </c>
      <c r="G243" s="61">
        <f t="shared" si="10"/>
        <v>266800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 t="s">
        <v>353</v>
      </c>
      <c r="B244" s="1" t="s">
        <v>133</v>
      </c>
      <c r="C244" s="6">
        <v>30000</v>
      </c>
      <c r="D244" s="6"/>
      <c r="E244" s="1" t="str">
        <f t="shared" si="11"/>
        <v>3-PACK OFFICE SMALL BUSINESS-</v>
      </c>
      <c r="F244" s="61">
        <f t="shared" si="9"/>
        <v>36000</v>
      </c>
      <c r="G244" s="61">
        <f t="shared" si="10"/>
        <v>6000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 t="s">
        <v>354</v>
      </c>
      <c r="B245" s="1" t="s">
        <v>133</v>
      </c>
      <c r="C245" s="6">
        <v>30000</v>
      </c>
      <c r="D245" s="6"/>
      <c r="E245" s="1" t="str">
        <f t="shared" si="11"/>
        <v>CD VIDEOGUIDA  WIN'95-</v>
      </c>
      <c r="F245" s="61">
        <f t="shared" si="9"/>
        <v>36000</v>
      </c>
      <c r="G245" s="61">
        <f t="shared" si="10"/>
        <v>6000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 t="s">
        <v>355</v>
      </c>
      <c r="B246" s="1" t="s">
        <v>356</v>
      </c>
      <c r="C246" s="6">
        <v>406000</v>
      </c>
      <c r="D246" s="6"/>
      <c r="E246" s="1" t="str">
        <f t="shared" si="11"/>
        <v>CD VIDEGUIDA INTERNET-</v>
      </c>
      <c r="F246" s="61">
        <f t="shared" si="9"/>
        <v>487200</v>
      </c>
      <c r="G246" s="61">
        <f t="shared" si="10"/>
        <v>81200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 t="s">
        <v>357</v>
      </c>
      <c r="B247" s="1" t="s">
        <v>356</v>
      </c>
      <c r="C247" s="6">
        <v>197000</v>
      </c>
      <c r="D247" s="6"/>
      <c r="E247" s="1" t="str">
        <f t="shared" si="11"/>
        <v>WINDOWS 95 -</v>
      </c>
      <c r="F247" s="61">
        <f t="shared" si="9"/>
        <v>236400</v>
      </c>
      <c r="G247" s="61">
        <f t="shared" si="10"/>
        <v>39400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 t="s">
        <v>358</v>
      </c>
      <c r="B248" s="1" t="s">
        <v>356</v>
      </c>
      <c r="C248" s="6">
        <v>645000</v>
      </c>
      <c r="D248" s="6"/>
      <c r="E248" s="1" t="str">
        <f t="shared" si="11"/>
        <v>WINDOWS 95 Lic. Agg.-</v>
      </c>
      <c r="F248" s="61">
        <f t="shared" si="9"/>
        <v>774000</v>
      </c>
      <c r="G248" s="61">
        <f t="shared" si="10"/>
        <v>129000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 t="s">
        <v>359</v>
      </c>
      <c r="B249" s="1" t="s">
        <v>356</v>
      </c>
      <c r="C249" s="6">
        <v>645000</v>
      </c>
      <c r="D249" s="6"/>
      <c r="E249" s="1" t="str">
        <f t="shared" si="11"/>
        <v>EXCEL 7.0-</v>
      </c>
      <c r="F249" s="61">
        <f t="shared" si="9"/>
        <v>774000</v>
      </c>
      <c r="G249" s="61">
        <f t="shared" si="10"/>
        <v>129000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 t="s">
        <v>360</v>
      </c>
      <c r="B250" s="1" t="s">
        <v>356</v>
      </c>
      <c r="C250" s="6">
        <v>259000</v>
      </c>
      <c r="D250" s="6"/>
      <c r="E250" s="1" t="str">
        <f t="shared" si="11"/>
        <v>EXCEL 97-</v>
      </c>
      <c r="F250" s="61">
        <f t="shared" si="9"/>
        <v>310800</v>
      </c>
      <c r="G250" s="61">
        <f t="shared" si="10"/>
        <v>51800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 t="s">
        <v>361</v>
      </c>
      <c r="B251" s="1" t="s">
        <v>356</v>
      </c>
      <c r="C251" s="6">
        <v>646000</v>
      </c>
      <c r="D251" s="6"/>
      <c r="E251" s="1" t="str">
        <f t="shared" si="11"/>
        <v>EXCEL 97 Agg.-</v>
      </c>
      <c r="F251" s="61">
        <f t="shared" si="9"/>
        <v>775200</v>
      </c>
      <c r="G251" s="61">
        <f t="shared" si="10"/>
        <v>129200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 t="s">
        <v>362</v>
      </c>
      <c r="B252" s="1" t="s">
        <v>356</v>
      </c>
      <c r="C252" s="6">
        <v>259000</v>
      </c>
      <c r="D252" s="6"/>
      <c r="E252" s="1" t="str">
        <f t="shared" si="11"/>
        <v>WORD 97-</v>
      </c>
      <c r="F252" s="61">
        <f t="shared" si="9"/>
        <v>310800</v>
      </c>
      <c r="G252" s="61">
        <f t="shared" si="10"/>
        <v>51800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 t="s">
        <v>363</v>
      </c>
      <c r="B253" s="1" t="s">
        <v>356</v>
      </c>
      <c r="C253" s="6">
        <v>645000</v>
      </c>
      <c r="D253" s="6"/>
      <c r="E253" s="1" t="str">
        <f t="shared" si="11"/>
        <v>WORD 97 Agg.-</v>
      </c>
      <c r="F253" s="61">
        <f t="shared" si="9"/>
        <v>774000</v>
      </c>
      <c r="G253" s="61">
        <f t="shared" si="10"/>
        <v>129000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 t="s">
        <v>364</v>
      </c>
      <c r="B254" s="1" t="s">
        <v>356</v>
      </c>
      <c r="C254" s="6">
        <v>879000</v>
      </c>
      <c r="D254" s="6"/>
      <c r="E254" s="1" t="str">
        <f t="shared" si="11"/>
        <v>ACCESS 97-</v>
      </c>
      <c r="F254" s="61">
        <f t="shared" si="9"/>
        <v>1054800</v>
      </c>
      <c r="G254" s="61">
        <f t="shared" si="10"/>
        <v>175800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 t="s">
        <v>365</v>
      </c>
      <c r="B255" s="1" t="s">
        <v>356</v>
      </c>
      <c r="C255" s="6">
        <v>259000</v>
      </c>
      <c r="D255" s="6"/>
      <c r="E255" s="1" t="str">
        <f t="shared" si="11"/>
        <v>OFFICE 97 SMALL BUSINESS-</v>
      </c>
      <c r="F255" s="61">
        <f t="shared" si="9"/>
        <v>310800</v>
      </c>
      <c r="G255" s="61">
        <f t="shared" si="10"/>
        <v>51800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 t="s">
        <v>366</v>
      </c>
      <c r="B256" s="1" t="s">
        <v>356</v>
      </c>
      <c r="C256" s="6">
        <v>274000</v>
      </c>
      <c r="D256" s="6"/>
      <c r="E256" s="1" t="str">
        <f t="shared" si="11"/>
        <v>HOME ESSENTIALS 98-</v>
      </c>
      <c r="F256" s="61">
        <f t="shared" si="9"/>
        <v>328800</v>
      </c>
      <c r="G256" s="61">
        <f t="shared" si="10"/>
        <v>54800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 t="s">
        <v>367</v>
      </c>
      <c r="B257" s="1" t="s">
        <v>356</v>
      </c>
      <c r="C257" s="6">
        <v>975000</v>
      </c>
      <c r="D257" s="6"/>
      <c r="E257" s="1" t="str">
        <f t="shared" si="11"/>
        <v>FRONTPAGE 98-</v>
      </c>
      <c r="F257" s="61">
        <f t="shared" si="9"/>
        <v>1170000</v>
      </c>
      <c r="G257" s="61">
        <f t="shared" si="10"/>
        <v>195000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 t="s">
        <v>368</v>
      </c>
      <c r="B258" s="1" t="s">
        <v>356</v>
      </c>
      <c r="C258" s="6">
        <v>480000</v>
      </c>
      <c r="D258" s="6"/>
      <c r="E258" s="1" t="str">
        <f t="shared" si="11"/>
        <v>OFFICE '97-</v>
      </c>
      <c r="F258" s="61">
        <f t="shared" si="9"/>
        <v>576000</v>
      </c>
      <c r="G258" s="61">
        <f t="shared" si="10"/>
        <v>96000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 t="s">
        <v>369</v>
      </c>
      <c r="B259" s="1" t="s">
        <v>356</v>
      </c>
      <c r="C259" s="6">
        <v>1187000</v>
      </c>
      <c r="D259" s="6"/>
      <c r="E259" s="1" t="str">
        <f t="shared" si="11"/>
        <v>OFFICE '97 Agg.-</v>
      </c>
      <c r="F259" s="61">
        <f t="shared" si="9"/>
        <v>1424400</v>
      </c>
      <c r="G259" s="61">
        <f t="shared" si="10"/>
        <v>237400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 t="s">
        <v>370</v>
      </c>
      <c r="B260" s="1" t="s">
        <v>356</v>
      </c>
      <c r="C260" s="6">
        <v>832000</v>
      </c>
      <c r="D260" s="6"/>
      <c r="E260" s="1" t="str">
        <f t="shared" si="11"/>
        <v>OFFICE '97 Professional-</v>
      </c>
      <c r="F260" s="61">
        <f t="shared" si="9"/>
        <v>998400</v>
      </c>
      <c r="G260" s="61">
        <f t="shared" si="10"/>
        <v>166400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 t="s">
        <v>371</v>
      </c>
      <c r="B261" s="1" t="s">
        <v>356</v>
      </c>
      <c r="C261" s="6">
        <v>227000</v>
      </c>
      <c r="D261" s="6"/>
      <c r="E261" s="1" t="str">
        <f t="shared" si="11"/>
        <v>OFFICE '97 Professional Agg.-</v>
      </c>
      <c r="F261" s="61">
        <f t="shared" ref="F261:F324" si="12">C261*(1 + 20%)</f>
        <v>272400</v>
      </c>
      <c r="G261" s="61">
        <f t="shared" ref="G261:G324" si="13">C261 * $G$3</f>
        <v>45400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 t="s">
        <v>372</v>
      </c>
      <c r="B262" s="1" t="s">
        <v>356</v>
      </c>
      <c r="C262" s="6">
        <v>98000</v>
      </c>
      <c r="D262" s="6"/>
      <c r="E262" s="1" t="str">
        <f t="shared" ref="E262:E325" si="14">_xlfn.CONCAT(A261,"-",D261)</f>
        <v>VISUAL BASIC 4.0 STD-</v>
      </c>
      <c r="F262" s="61">
        <f t="shared" si="12"/>
        <v>117600</v>
      </c>
      <c r="G262" s="61">
        <f t="shared" si="13"/>
        <v>19600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 t="s">
        <v>373</v>
      </c>
      <c r="B263" s="1" t="s">
        <v>356</v>
      </c>
      <c r="C263" s="6">
        <v>1190000</v>
      </c>
      <c r="D263" s="6"/>
      <c r="E263" s="1" t="str">
        <f t="shared" si="14"/>
        <v>VISUAL BASIC 4.0 Agg.-</v>
      </c>
      <c r="F263" s="61">
        <f t="shared" si="12"/>
        <v>1428000</v>
      </c>
      <c r="G263" s="61">
        <f t="shared" si="13"/>
        <v>238000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 t="s">
        <v>374</v>
      </c>
      <c r="B264" s="1" t="s">
        <v>356</v>
      </c>
      <c r="C264" s="6">
        <v>300000</v>
      </c>
      <c r="D264" s="6"/>
      <c r="E264" s="1" t="str">
        <f t="shared" si="14"/>
        <v>VISUAL BASIC 4.0 PROFESSIONAL-</v>
      </c>
      <c r="F264" s="61">
        <f t="shared" si="12"/>
        <v>360000</v>
      </c>
      <c r="G264" s="61">
        <f t="shared" si="13"/>
        <v>60000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 t="s">
        <v>375</v>
      </c>
      <c r="B265" s="1" t="s">
        <v>356</v>
      </c>
      <c r="C265" s="6">
        <v>2407000</v>
      </c>
      <c r="D265" s="6"/>
      <c r="E265" s="1" t="str">
        <f t="shared" si="14"/>
        <v>VISUAL BASIC 4.0 PROF. Agg.-</v>
      </c>
      <c r="F265" s="61">
        <f t="shared" si="12"/>
        <v>2888400</v>
      </c>
      <c r="G265" s="61">
        <f t="shared" si="13"/>
        <v>481400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 t="s">
        <v>376</v>
      </c>
      <c r="B266" s="1" t="s">
        <v>356</v>
      </c>
      <c r="C266" s="6">
        <v>1021000</v>
      </c>
      <c r="D266" s="6"/>
      <c r="E266" s="1" t="str">
        <f t="shared" si="14"/>
        <v>VISUAL BASIC 4.0 ENTERPRICE-</v>
      </c>
      <c r="F266" s="61">
        <f t="shared" si="12"/>
        <v>1225200</v>
      </c>
      <c r="G266" s="61">
        <f t="shared" si="13"/>
        <v>204200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 t="s">
        <v>377</v>
      </c>
      <c r="B267" s="1" t="s">
        <v>356</v>
      </c>
      <c r="C267" s="6">
        <v>646000</v>
      </c>
      <c r="D267" s="6"/>
      <c r="E267" s="1" t="str">
        <f t="shared" si="14"/>
        <v>VISUAL BASIC 4.0 ENTERPRICE Agg.-</v>
      </c>
      <c r="F267" s="61">
        <f t="shared" si="12"/>
        <v>775200</v>
      </c>
      <c r="G267" s="61">
        <f t="shared" si="13"/>
        <v>129200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 t="s">
        <v>378</v>
      </c>
      <c r="B268" s="1" t="s">
        <v>356</v>
      </c>
      <c r="C268" s="6">
        <v>259000</v>
      </c>
      <c r="D268" s="6"/>
      <c r="E268" s="1" t="str">
        <f t="shared" si="14"/>
        <v>POWERPOINT 97-</v>
      </c>
      <c r="F268" s="61">
        <f t="shared" si="12"/>
        <v>310800</v>
      </c>
      <c r="G268" s="61">
        <f t="shared" si="13"/>
        <v>51800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 t="s">
        <v>379</v>
      </c>
      <c r="B269" s="1" t="s">
        <v>356</v>
      </c>
      <c r="C269" s="6">
        <v>193000</v>
      </c>
      <c r="D269" s="6"/>
      <c r="E269" s="1" t="str">
        <f t="shared" si="14"/>
        <v>POWERPOINT 97 Agg.-</v>
      </c>
      <c r="F269" s="61">
        <f t="shared" si="12"/>
        <v>231600</v>
      </c>
      <c r="G269" s="61">
        <f t="shared" si="13"/>
        <v>38600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 t="s">
        <v>380</v>
      </c>
      <c r="B270" s="1" t="s">
        <v>356</v>
      </c>
      <c r="C270" s="6">
        <v>96000</v>
      </c>
      <c r="D270" s="6"/>
      <c r="E270" s="1" t="str">
        <f t="shared" si="14"/>
        <v>PUBLISHER 3.0-</v>
      </c>
      <c r="F270" s="61">
        <f t="shared" si="12"/>
        <v>115200</v>
      </c>
      <c r="G270" s="61">
        <f t="shared" si="13"/>
        <v>19200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 t="s">
        <v>381</v>
      </c>
      <c r="B271" s="1" t="s">
        <v>356</v>
      </c>
      <c r="C271" s="6">
        <v>594000</v>
      </c>
      <c r="D271" s="6"/>
      <c r="E271" s="1" t="str">
        <f t="shared" si="14"/>
        <v>PUBLISHER 3.0 Agg.-</v>
      </c>
      <c r="F271" s="61">
        <f t="shared" si="12"/>
        <v>712800</v>
      </c>
      <c r="G271" s="61">
        <f t="shared" si="13"/>
        <v>118800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 t="s">
        <v>382</v>
      </c>
      <c r="B272" s="1" t="s">
        <v>356</v>
      </c>
      <c r="C272" s="6">
        <v>282000</v>
      </c>
      <c r="D272" s="6"/>
      <c r="E272" s="1" t="str">
        <f t="shared" si="14"/>
        <v>WINDOWS NT 4.0 WORKSTATION-</v>
      </c>
      <c r="F272" s="61">
        <f t="shared" si="12"/>
        <v>338400</v>
      </c>
      <c r="G272" s="61">
        <f t="shared" si="13"/>
        <v>56400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 t="s">
        <v>383</v>
      </c>
      <c r="B273" s="1" t="s">
        <v>356</v>
      </c>
      <c r="C273" s="6">
        <v>1814000</v>
      </c>
      <c r="D273" s="6"/>
      <c r="E273" s="1" t="str">
        <f t="shared" si="14"/>
        <v>WINDOWS NT 4.0 Agg. WORKSTATION-</v>
      </c>
      <c r="F273" s="61">
        <f t="shared" si="12"/>
        <v>2176800</v>
      </c>
      <c r="G273" s="61">
        <f t="shared" si="13"/>
        <v>362800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 t="s">
        <v>384</v>
      </c>
      <c r="B274" s="1" t="s">
        <v>356</v>
      </c>
      <c r="C274" s="6">
        <v>193000</v>
      </c>
      <c r="D274" s="6"/>
      <c r="E274" s="1" t="str">
        <f t="shared" si="14"/>
        <v>WINDOWS NT 4.0 SERVER 5 client-</v>
      </c>
      <c r="F274" s="61">
        <f t="shared" si="12"/>
        <v>231600</v>
      </c>
      <c r="G274" s="61">
        <f t="shared" si="13"/>
        <v>38600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 t="s">
        <v>385</v>
      </c>
      <c r="B275" s="1" t="s">
        <v>356</v>
      </c>
      <c r="C275" s="6">
        <v>654000</v>
      </c>
      <c r="D275" s="6"/>
      <c r="E275" s="1" t="str">
        <f t="shared" si="14"/>
        <v>WINDOWS 3.1-</v>
      </c>
      <c r="F275" s="61">
        <f t="shared" si="12"/>
        <v>784800</v>
      </c>
      <c r="G275" s="61">
        <f t="shared" si="13"/>
        <v>130800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 t="s">
        <v>386</v>
      </c>
      <c r="B276" s="1" t="s">
        <v>356</v>
      </c>
      <c r="C276" s="6">
        <v>729000</v>
      </c>
      <c r="D276" s="6"/>
      <c r="E276" s="1" t="str">
        <f t="shared" si="14"/>
        <v>POWERPOINT 4.0-</v>
      </c>
      <c r="F276" s="61">
        <f t="shared" si="12"/>
        <v>874800</v>
      </c>
      <c r="G276" s="61">
        <f t="shared" si="13"/>
        <v>145800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 t="s">
        <v>387</v>
      </c>
      <c r="B277" s="1" t="s">
        <v>356</v>
      </c>
      <c r="C277" s="6">
        <v>632000</v>
      </c>
      <c r="D277" s="6"/>
      <c r="E277" s="1" t="str">
        <f t="shared" si="14"/>
        <v>EXCEL 5.0-</v>
      </c>
      <c r="F277" s="61">
        <f t="shared" si="12"/>
        <v>758400</v>
      </c>
      <c r="G277" s="61">
        <f t="shared" si="13"/>
        <v>126400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 t="s">
        <v>388</v>
      </c>
      <c r="B278" s="1" t="s">
        <v>356</v>
      </c>
      <c r="C278" s="6">
        <v>240000</v>
      </c>
      <c r="D278" s="6"/>
      <c r="E278" s="1" t="str">
        <f t="shared" si="14"/>
        <v>ACCESS 2.0-</v>
      </c>
      <c r="F278" s="61">
        <f t="shared" si="12"/>
        <v>288000</v>
      </c>
      <c r="G278" s="61">
        <f t="shared" si="13"/>
        <v>48000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 t="s">
        <v>389</v>
      </c>
      <c r="B279" s="1" t="s">
        <v>390</v>
      </c>
      <c r="C279" s="6">
        <v>955000</v>
      </c>
      <c r="D279" s="6"/>
      <c r="E279" s="1" t="str">
        <f t="shared" si="14"/>
        <v>ACCESS 2.0 Competitivo-</v>
      </c>
      <c r="F279" s="61">
        <f t="shared" si="12"/>
        <v>1146000</v>
      </c>
      <c r="G279" s="61">
        <f t="shared" si="13"/>
        <v>191000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 t="s">
        <v>391</v>
      </c>
      <c r="B280" s="1" t="s">
        <v>390</v>
      </c>
      <c r="C280" s="6">
        <v>1126000</v>
      </c>
      <c r="D280" s="6"/>
      <c r="E280" s="1" t="str">
        <f t="shared" si="14"/>
        <v>OFFICE 4.2-</v>
      </c>
      <c r="F280" s="61">
        <f t="shared" si="12"/>
        <v>1351200</v>
      </c>
      <c r="G280" s="61">
        <f t="shared" si="13"/>
        <v>225200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 t="s">
        <v>392</v>
      </c>
      <c r="B281" s="1"/>
      <c r="C281" s="6"/>
      <c r="D281" s="6"/>
      <c r="E281" s="1" t="str">
        <f t="shared" si="14"/>
        <v>OFFICE 4.3 PROFESSIONAL-</v>
      </c>
      <c r="F281" s="61">
        <f t="shared" si="12"/>
        <v>0</v>
      </c>
      <c r="G281" s="61">
        <f t="shared" si="13"/>
        <v>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 t="s">
        <v>393</v>
      </c>
      <c r="B282" s="1" t="s">
        <v>394</v>
      </c>
      <c r="C282" s="6">
        <v>297000</v>
      </c>
      <c r="D282" s="6"/>
      <c r="E282" s="1" t="str">
        <f t="shared" si="14"/>
        <v>STAMPANTI-</v>
      </c>
      <c r="F282" s="61">
        <f t="shared" si="12"/>
        <v>356400</v>
      </c>
      <c r="G282" s="61">
        <f t="shared" si="13"/>
        <v>59400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 t="s">
        <v>395</v>
      </c>
      <c r="B283" s="1" t="s">
        <v>396</v>
      </c>
      <c r="C283" s="6">
        <v>646000</v>
      </c>
      <c r="D283" s="6"/>
      <c r="E283" s="1" t="str">
        <f t="shared" si="14"/>
        <v>STAMP.EPSON LX300-</v>
      </c>
      <c r="F283" s="61">
        <f t="shared" si="12"/>
        <v>775200</v>
      </c>
      <c r="G283" s="61">
        <f t="shared" si="13"/>
        <v>129200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 t="s">
        <v>397</v>
      </c>
      <c r="B284" s="1" t="s">
        <v>398</v>
      </c>
      <c r="C284" s="6">
        <v>714000</v>
      </c>
      <c r="D284" s="6"/>
      <c r="E284" s="1" t="str">
        <f t="shared" si="14"/>
        <v>STAMP.EPSON LX1050+-</v>
      </c>
      <c r="F284" s="61">
        <f t="shared" si="12"/>
        <v>856800</v>
      </c>
      <c r="G284" s="61">
        <f t="shared" si="13"/>
        <v>142800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 t="s">
        <v>399</v>
      </c>
      <c r="B285" s="1" t="s">
        <v>400</v>
      </c>
      <c r="C285" s="6">
        <v>807000</v>
      </c>
      <c r="D285" s="6"/>
      <c r="E285" s="1" t="str">
        <f t="shared" si="14"/>
        <v>STAMP.EPSON FX870-</v>
      </c>
      <c r="F285" s="61">
        <f t="shared" si="12"/>
        <v>968400</v>
      </c>
      <c r="G285" s="61">
        <f t="shared" si="13"/>
        <v>161400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 t="s">
        <v>401</v>
      </c>
      <c r="B286" s="1" t="s">
        <v>402</v>
      </c>
      <c r="C286" s="6">
        <v>591000</v>
      </c>
      <c r="D286" s="6"/>
      <c r="E286" s="1" t="str">
        <f t="shared" si="14"/>
        <v>STAMP.EPSON FX1170-</v>
      </c>
      <c r="F286" s="61">
        <f t="shared" si="12"/>
        <v>709200</v>
      </c>
      <c r="G286" s="61">
        <f t="shared" si="13"/>
        <v>118200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 t="s">
        <v>403</v>
      </c>
      <c r="B287" s="1" t="s">
        <v>404</v>
      </c>
      <c r="C287" s="6">
        <v>918000</v>
      </c>
      <c r="D287" s="6"/>
      <c r="E287" s="1" t="str">
        <f t="shared" si="14"/>
        <v>STAMP.EPSON LQ570+-</v>
      </c>
      <c r="F287" s="61">
        <f t="shared" si="12"/>
        <v>1101600</v>
      </c>
      <c r="G287" s="61">
        <f t="shared" si="13"/>
        <v>183600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 t="s">
        <v>405</v>
      </c>
      <c r="B288" s="1" t="s">
        <v>406</v>
      </c>
      <c r="C288" s="6">
        <v>1265000</v>
      </c>
      <c r="D288" s="6"/>
      <c r="E288" s="1" t="str">
        <f t="shared" si="14"/>
        <v>STAMP.EPSON LQ2070+-</v>
      </c>
      <c r="F288" s="61">
        <f t="shared" si="12"/>
        <v>1518000</v>
      </c>
      <c r="G288" s="61">
        <f t="shared" si="13"/>
        <v>253000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 t="s">
        <v>407</v>
      </c>
      <c r="B289" s="1" t="s">
        <v>408</v>
      </c>
      <c r="C289" s="6">
        <v>256000</v>
      </c>
      <c r="D289" s="6"/>
      <c r="E289" s="1" t="str">
        <f t="shared" si="14"/>
        <v>STAMP.EPSON LQ 2170-</v>
      </c>
      <c r="F289" s="61">
        <f t="shared" si="12"/>
        <v>307200</v>
      </c>
      <c r="G289" s="61">
        <f t="shared" si="13"/>
        <v>51200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 t="s">
        <v>409</v>
      </c>
      <c r="B290" s="1" t="s">
        <v>410</v>
      </c>
      <c r="C290" s="6">
        <v>371000</v>
      </c>
      <c r="D290" s="6"/>
      <c r="E290" s="1" t="str">
        <f t="shared" si="14"/>
        <v>STAMP.EPSON STYLUS 300COLOR-</v>
      </c>
      <c r="F290" s="61">
        <f t="shared" si="12"/>
        <v>445200</v>
      </c>
      <c r="G290" s="61">
        <f t="shared" si="13"/>
        <v>74200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 t="s">
        <v>411</v>
      </c>
      <c r="B291" s="1" t="s">
        <v>412</v>
      </c>
      <c r="C291" s="6">
        <v>457000</v>
      </c>
      <c r="D291" s="6"/>
      <c r="E291" s="1" t="str">
        <f t="shared" si="14"/>
        <v>STAMP.EPSON STYLUS 400COLOR-</v>
      </c>
      <c r="F291" s="61">
        <f t="shared" si="12"/>
        <v>548400</v>
      </c>
      <c r="G291" s="61">
        <f t="shared" si="13"/>
        <v>91400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 t="s">
        <v>413</v>
      </c>
      <c r="B292" s="1" t="s">
        <v>414</v>
      </c>
      <c r="C292" s="6">
        <v>642000</v>
      </c>
      <c r="D292" s="6"/>
      <c r="E292" s="1" t="str">
        <f t="shared" si="14"/>
        <v>STAMP.EPSON STYLUS 600COLOR-</v>
      </c>
      <c r="F292" s="61">
        <f t="shared" si="12"/>
        <v>770400</v>
      </c>
      <c r="G292" s="61">
        <f t="shared" si="13"/>
        <v>128400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 t="s">
        <v>415</v>
      </c>
      <c r="B293" s="1" t="s">
        <v>416</v>
      </c>
      <c r="C293" s="6">
        <v>1571000</v>
      </c>
      <c r="D293" s="6"/>
      <c r="E293" s="1" t="str">
        <f t="shared" si="14"/>
        <v>STAMP.EPSON STYLUS 800COLOR-</v>
      </c>
      <c r="F293" s="61">
        <f t="shared" si="12"/>
        <v>1885200</v>
      </c>
      <c r="G293" s="61">
        <f t="shared" si="13"/>
        <v>314200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 t="s">
        <v>417</v>
      </c>
      <c r="B294" s="1" t="s">
        <v>418</v>
      </c>
      <c r="C294" s="6">
        <v>756000</v>
      </c>
      <c r="D294" s="6"/>
      <c r="E294" s="1" t="str">
        <f t="shared" si="14"/>
        <v>STAMP.EPSON STYLUS 1520COLOR-</v>
      </c>
      <c r="F294" s="61">
        <f t="shared" si="12"/>
        <v>907200</v>
      </c>
      <c r="G294" s="61">
        <f t="shared" si="13"/>
        <v>151200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 t="s">
        <v>419</v>
      </c>
      <c r="B295" s="1" t="s">
        <v>420</v>
      </c>
      <c r="C295" s="6">
        <v>1571000</v>
      </c>
      <c r="D295" s="6"/>
      <c r="E295" s="1" t="str">
        <f t="shared" si="14"/>
        <v>STAMP.EPSON STYLUS 1000-</v>
      </c>
      <c r="F295" s="61">
        <f t="shared" si="12"/>
        <v>1885200</v>
      </c>
      <c r="G295" s="61">
        <f t="shared" si="13"/>
        <v>314200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 t="s">
        <v>421</v>
      </c>
      <c r="B296" s="1" t="s">
        <v>422</v>
      </c>
      <c r="C296" s="6">
        <v>2716000</v>
      </c>
      <c r="D296" s="6"/>
      <c r="E296" s="1" t="str">
        <f t="shared" si="14"/>
        <v>STAMP.EPSON STYLUS PRO XL+-</v>
      </c>
      <c r="F296" s="61">
        <f t="shared" si="12"/>
        <v>3259200</v>
      </c>
      <c r="G296" s="61">
        <f t="shared" si="13"/>
        <v>543200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 t="s">
        <v>423</v>
      </c>
      <c r="B297" s="1" t="s">
        <v>424</v>
      </c>
      <c r="C297" s="6">
        <v>640000</v>
      </c>
      <c r="D297" s="6"/>
      <c r="E297" s="1" t="str">
        <f t="shared" si="14"/>
        <v>STAMP.EPSON STYLUS  3000-</v>
      </c>
      <c r="F297" s="61">
        <f t="shared" si="12"/>
        <v>768000</v>
      </c>
      <c r="G297" s="61">
        <f t="shared" si="13"/>
        <v>128000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 t="s">
        <v>425</v>
      </c>
      <c r="B298" s="1" t="s">
        <v>426</v>
      </c>
      <c r="C298" s="6">
        <v>255000</v>
      </c>
      <c r="D298" s="6"/>
      <c r="E298" s="1" t="str">
        <f t="shared" si="14"/>
        <v>STAMP.EPSON STYLUS PHOTO-</v>
      </c>
      <c r="F298" s="61">
        <f t="shared" si="12"/>
        <v>306000</v>
      </c>
      <c r="G298" s="61">
        <f t="shared" si="13"/>
        <v>51000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 t="s">
        <v>427</v>
      </c>
      <c r="B299" s="1" t="s">
        <v>428</v>
      </c>
      <c r="C299" s="6">
        <v>413000</v>
      </c>
      <c r="D299" s="6"/>
      <c r="E299" s="1" t="str">
        <f t="shared" si="14"/>
        <v>STAMP. CANON BJ-250 COLOR-</v>
      </c>
      <c r="F299" s="61">
        <f t="shared" si="12"/>
        <v>495600</v>
      </c>
      <c r="G299" s="61">
        <f t="shared" si="13"/>
        <v>82600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 t="s">
        <v>429</v>
      </c>
      <c r="B300" s="1" t="s">
        <v>430</v>
      </c>
      <c r="C300" s="6">
        <v>361000</v>
      </c>
      <c r="D300" s="6"/>
      <c r="E300" s="1" t="str">
        <f t="shared" si="14"/>
        <v>STAMP. CANON BJC-80 COLOR-</v>
      </c>
      <c r="F300" s="61">
        <f t="shared" si="12"/>
        <v>433200</v>
      </c>
      <c r="G300" s="61">
        <f t="shared" si="13"/>
        <v>72200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 t="s">
        <v>431</v>
      </c>
      <c r="B301" s="1" t="s">
        <v>432</v>
      </c>
      <c r="C301" s="6">
        <v>544000</v>
      </c>
      <c r="D301" s="6"/>
      <c r="E301" s="1" t="str">
        <f t="shared" si="14"/>
        <v>STAMP. CANON BJC-4300 COLOR-</v>
      </c>
      <c r="F301" s="61">
        <f t="shared" si="12"/>
        <v>652800</v>
      </c>
      <c r="G301" s="61">
        <f t="shared" si="13"/>
        <v>108800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 t="s">
        <v>433</v>
      </c>
      <c r="B302" s="1" t="s">
        <v>434</v>
      </c>
      <c r="C302" s="6">
        <v>678000</v>
      </c>
      <c r="D302" s="6"/>
      <c r="E302" s="1" t="str">
        <f t="shared" si="14"/>
        <v>STAMP. CANON BJC-4550 COLOR-</v>
      </c>
      <c r="F302" s="61">
        <f t="shared" si="12"/>
        <v>813600</v>
      </c>
      <c r="G302" s="61">
        <f t="shared" si="13"/>
        <v>135600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 t="s">
        <v>435</v>
      </c>
      <c r="B303" s="1" t="s">
        <v>436</v>
      </c>
      <c r="C303" s="6">
        <v>1054000</v>
      </c>
      <c r="D303" s="6"/>
      <c r="E303" s="1" t="str">
        <f t="shared" si="14"/>
        <v>STAMP. CANON BJC-4650 COLOR-</v>
      </c>
      <c r="F303" s="61">
        <f t="shared" si="12"/>
        <v>1264800</v>
      </c>
      <c r="G303" s="61">
        <f t="shared" si="13"/>
        <v>210800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 t="s">
        <v>437</v>
      </c>
      <c r="B304" s="1" t="s">
        <v>438</v>
      </c>
      <c r="C304" s="6">
        <v>482000</v>
      </c>
      <c r="D304" s="6"/>
      <c r="E304" s="1" t="str">
        <f t="shared" si="14"/>
        <v>STAMP. CANON BJC-5500 COLOR-</v>
      </c>
      <c r="F304" s="61">
        <f t="shared" si="12"/>
        <v>578400</v>
      </c>
      <c r="G304" s="61">
        <f t="shared" si="13"/>
        <v>96400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 t="s">
        <v>439</v>
      </c>
      <c r="B305" s="1" t="s">
        <v>440</v>
      </c>
      <c r="C305" s="6">
        <v>722000</v>
      </c>
      <c r="D305" s="6"/>
      <c r="E305" s="1" t="str">
        <f t="shared" si="14"/>
        <v>STAMP. CANON BJC-620 COLOR-</v>
      </c>
      <c r="F305" s="61">
        <f t="shared" si="12"/>
        <v>866400</v>
      </c>
      <c r="G305" s="61">
        <f t="shared" si="13"/>
        <v>144400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 t="s">
        <v>441</v>
      </c>
      <c r="B306" s="1" t="s">
        <v>442</v>
      </c>
      <c r="C306" s="6">
        <v>269000</v>
      </c>
      <c r="D306" s="6"/>
      <c r="E306" s="1" t="str">
        <f t="shared" si="14"/>
        <v>STAMP. CANON BJC-7000 COLOR-</v>
      </c>
      <c r="F306" s="61">
        <f t="shared" si="12"/>
        <v>322800</v>
      </c>
      <c r="G306" s="61">
        <f t="shared" si="13"/>
        <v>53800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 t="s">
        <v>443</v>
      </c>
      <c r="B307" s="1" t="s">
        <v>442</v>
      </c>
      <c r="C307" s="6">
        <v>371000</v>
      </c>
      <c r="D307" s="6"/>
      <c r="E307" s="1" t="str">
        <f t="shared" si="14"/>
        <v>STAMP. HP 400L-</v>
      </c>
      <c r="F307" s="61">
        <f t="shared" si="12"/>
        <v>445200</v>
      </c>
      <c r="G307" s="61">
        <f t="shared" si="13"/>
        <v>74200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 t="s">
        <v>444</v>
      </c>
      <c r="B308" s="1" t="s">
        <v>445</v>
      </c>
      <c r="C308" s="6">
        <v>462000</v>
      </c>
      <c r="D308" s="6"/>
      <c r="E308" s="1" t="str">
        <f t="shared" si="14"/>
        <v>STAMP. HP 670-</v>
      </c>
      <c r="F308" s="61">
        <f t="shared" si="12"/>
        <v>554400</v>
      </c>
      <c r="G308" s="61">
        <f t="shared" si="13"/>
        <v>92400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 t="s">
        <v>446</v>
      </c>
      <c r="B309" s="1" t="s">
        <v>447</v>
      </c>
      <c r="C309" s="6">
        <v>541000</v>
      </c>
      <c r="D309" s="6"/>
      <c r="E309" s="1" t="str">
        <f t="shared" si="14"/>
        <v>STAMP. HP 690+-</v>
      </c>
      <c r="F309" s="61">
        <f t="shared" si="12"/>
        <v>649200</v>
      </c>
      <c r="G309" s="61">
        <f t="shared" si="13"/>
        <v>108200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 t="s">
        <v>448</v>
      </c>
      <c r="B310" s="1" t="s">
        <v>449</v>
      </c>
      <c r="C310" s="6">
        <v>648000</v>
      </c>
      <c r="D310" s="6"/>
      <c r="E310" s="1" t="str">
        <f t="shared" si="14"/>
        <v>STAMP. HP 720C-</v>
      </c>
      <c r="F310" s="61">
        <f t="shared" si="12"/>
        <v>777600</v>
      </c>
      <c r="G310" s="61">
        <f t="shared" si="13"/>
        <v>129600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 t="s">
        <v>450</v>
      </c>
      <c r="B311" s="1" t="s">
        <v>451</v>
      </c>
      <c r="C311" s="6">
        <v>644000</v>
      </c>
      <c r="D311" s="6"/>
      <c r="E311" s="1" t="str">
        <f t="shared" si="14"/>
        <v>STAMP. HP 870 CXI-</v>
      </c>
      <c r="F311" s="61">
        <f t="shared" si="12"/>
        <v>772800</v>
      </c>
      <c r="G311" s="61">
        <f t="shared" si="13"/>
        <v>128800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 t="s">
        <v>452</v>
      </c>
      <c r="B312" s="1" t="s">
        <v>453</v>
      </c>
      <c r="C312" s="6">
        <v>902000</v>
      </c>
      <c r="D312" s="6"/>
      <c r="E312" s="1" t="str">
        <f t="shared" si="14"/>
        <v>STAMP. HP 890C-</v>
      </c>
      <c r="F312" s="61">
        <f t="shared" si="12"/>
        <v>1082400</v>
      </c>
      <c r="G312" s="61">
        <f t="shared" si="13"/>
        <v>180400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 t="s">
        <v>454</v>
      </c>
      <c r="B313" s="1" t="s">
        <v>455</v>
      </c>
      <c r="C313" s="6">
        <v>722000</v>
      </c>
      <c r="D313" s="6"/>
      <c r="E313" s="1" t="str">
        <f t="shared" si="14"/>
        <v>STAMP. HP 1100C-</v>
      </c>
      <c r="F313" s="61">
        <f t="shared" si="12"/>
        <v>866400</v>
      </c>
      <c r="G313" s="61">
        <f t="shared" si="13"/>
        <v>144400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 t="s">
        <v>456</v>
      </c>
      <c r="B314" s="1" t="s">
        <v>455</v>
      </c>
      <c r="C314" s="6">
        <v>1457000</v>
      </c>
      <c r="D314" s="6"/>
      <c r="E314" s="1" t="str">
        <f t="shared" si="14"/>
        <v>STAMP. HP 6L-</v>
      </c>
      <c r="F314" s="61">
        <f t="shared" si="12"/>
        <v>1748400</v>
      </c>
      <c r="G314" s="61">
        <f t="shared" si="13"/>
        <v>291400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 t="s">
        <v>457</v>
      </c>
      <c r="B315" s="1" t="s">
        <v>458</v>
      </c>
      <c r="C315" s="6">
        <v>1786000</v>
      </c>
      <c r="D315" s="6"/>
      <c r="E315" s="1" t="str">
        <f t="shared" si="14"/>
        <v>STAMP. HP 6P-</v>
      </c>
      <c r="F315" s="61">
        <f t="shared" si="12"/>
        <v>2143200</v>
      </c>
      <c r="G315" s="61">
        <f t="shared" si="13"/>
        <v>357200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 t="s">
        <v>459</v>
      </c>
      <c r="B316" s="1"/>
      <c r="C316" s="6"/>
      <c r="D316" s="6"/>
      <c r="E316" s="1" t="str">
        <f t="shared" si="14"/>
        <v>STAMP. HP 6MP-</v>
      </c>
      <c r="F316" s="61">
        <f t="shared" si="12"/>
        <v>0</v>
      </c>
      <c r="G316" s="61">
        <f t="shared" si="13"/>
        <v>0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 t="s">
        <v>460</v>
      </c>
      <c r="B317" s="1" t="s">
        <v>461</v>
      </c>
      <c r="C317" s="6">
        <v>85000</v>
      </c>
      <c r="D317" s="6"/>
      <c r="E317" s="1" t="str">
        <f t="shared" si="14"/>
        <v>CABINATI -</v>
      </c>
      <c r="F317" s="61">
        <f t="shared" si="12"/>
        <v>102000</v>
      </c>
      <c r="G317" s="61">
        <f t="shared" si="13"/>
        <v>17000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 t="s">
        <v>462</v>
      </c>
      <c r="B318" s="1" t="s">
        <v>461</v>
      </c>
      <c r="C318" s="6">
        <v>84000</v>
      </c>
      <c r="D318" s="6"/>
      <c r="E318" s="1" t="str">
        <f t="shared" si="14"/>
        <v>CASE DESKTOP   CE CK 131-6-</v>
      </c>
      <c r="F318" s="61">
        <f t="shared" si="12"/>
        <v>100800</v>
      </c>
      <c r="G318" s="61">
        <f t="shared" si="13"/>
        <v>16800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 t="s">
        <v>463</v>
      </c>
      <c r="B319" s="1" t="s">
        <v>464</v>
      </c>
      <c r="C319" s="6">
        <v>115000</v>
      </c>
      <c r="D319" s="6"/>
      <c r="E319" s="1" t="str">
        <f t="shared" si="14"/>
        <v>CASE MINITOWER CE CK 136-1-</v>
      </c>
      <c r="F319" s="61">
        <f t="shared" si="12"/>
        <v>138000</v>
      </c>
      <c r="G319" s="61">
        <f t="shared" si="13"/>
        <v>23000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 t="s">
        <v>465</v>
      </c>
      <c r="B320" s="1" t="s">
        <v>464</v>
      </c>
      <c r="C320" s="6">
        <v>152000</v>
      </c>
      <c r="D320" s="6"/>
      <c r="E320" s="1" t="str">
        <f t="shared" si="14"/>
        <v>CASE MIDITOWER CE CK 135-1-</v>
      </c>
      <c r="F320" s="61">
        <f t="shared" si="12"/>
        <v>182400</v>
      </c>
      <c r="G320" s="61">
        <f t="shared" si="13"/>
        <v>30400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 t="s">
        <v>466</v>
      </c>
      <c r="B321" s="1" t="s">
        <v>461</v>
      </c>
      <c r="C321" s="6">
        <v>82000</v>
      </c>
      <c r="D321" s="6"/>
      <c r="E321" s="1" t="str">
        <f t="shared" si="14"/>
        <v>CASE BIG TOWER CE   CK139-1-</v>
      </c>
      <c r="F321" s="61">
        <f t="shared" si="12"/>
        <v>98400</v>
      </c>
      <c r="G321" s="61">
        <f t="shared" si="13"/>
        <v>16400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 t="s">
        <v>467</v>
      </c>
      <c r="B322" s="1" t="s">
        <v>461</v>
      </c>
      <c r="C322" s="6">
        <v>84000</v>
      </c>
      <c r="D322" s="6"/>
      <c r="E322" s="1" t="str">
        <f t="shared" si="14"/>
        <v>CASE DESKTOP CE CK 131-8-</v>
      </c>
      <c r="F322" s="61">
        <f t="shared" si="12"/>
        <v>100800</v>
      </c>
      <c r="G322" s="61">
        <f t="shared" si="13"/>
        <v>16800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 t="s">
        <v>468</v>
      </c>
      <c r="B323" s="1" t="s">
        <v>469</v>
      </c>
      <c r="C323" s="6">
        <v>115000</v>
      </c>
      <c r="D323" s="6"/>
      <c r="E323" s="1" t="str">
        <f t="shared" si="14"/>
        <v>CASE SUB-MIDITOWER CE  CK 132-3-</v>
      </c>
      <c r="F323" s="61">
        <f t="shared" si="12"/>
        <v>138000</v>
      </c>
      <c r="G323" s="61">
        <f t="shared" si="13"/>
        <v>23000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 t="s">
        <v>470</v>
      </c>
      <c r="B324" s="1" t="s">
        <v>469</v>
      </c>
      <c r="C324" s="6">
        <v>153000</v>
      </c>
      <c r="D324" s="6"/>
      <c r="E324" s="1" t="str">
        <f t="shared" si="14"/>
        <v>CASE  MIDITOWER CE  CK 135-2-</v>
      </c>
      <c r="F324" s="61">
        <f t="shared" si="12"/>
        <v>183600</v>
      </c>
      <c r="G324" s="61">
        <f t="shared" si="13"/>
        <v>30600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 t="s">
        <v>471</v>
      </c>
      <c r="B325" s="1" t="s">
        <v>469</v>
      </c>
      <c r="C325" s="6">
        <v>80000</v>
      </c>
      <c r="D325" s="6"/>
      <c r="E325" s="1" t="str">
        <f t="shared" si="14"/>
        <v>CASE TOWER CE CK 139-2-</v>
      </c>
      <c r="F325" s="61">
        <f t="shared" ref="F325:F339" si="15">C325*(1 + 20%)</f>
        <v>96000</v>
      </c>
      <c r="G325" s="61">
        <f t="shared" ref="G325:G339" si="16">C325 * $G$3</f>
        <v>16000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 t="s">
        <v>472</v>
      </c>
      <c r="B326" s="1" t="s">
        <v>469</v>
      </c>
      <c r="C326" s="6">
        <v>102000</v>
      </c>
      <c r="D326" s="6"/>
      <c r="E326" s="1" t="str">
        <f t="shared" ref="E326:E339" si="17">_xlfn.CONCAT(A325,"-",D325)</f>
        <v>CASE MIDITOWER BC VIP 432-</v>
      </c>
      <c r="F326" s="61">
        <f t="shared" si="15"/>
        <v>122400</v>
      </c>
      <c r="G326" s="61">
        <f t="shared" si="16"/>
        <v>20400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 t="s">
        <v>473</v>
      </c>
      <c r="B327" s="1"/>
      <c r="C327" s="6"/>
      <c r="D327" s="6"/>
      <c r="E327" s="1" t="str">
        <f t="shared" si="17"/>
        <v>CASE TOWER BC VIP 730-</v>
      </c>
      <c r="F327" s="61">
        <f t="shared" si="15"/>
        <v>0</v>
      </c>
      <c r="G327" s="61">
        <f t="shared" si="16"/>
        <v>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 t="s">
        <v>474</v>
      </c>
      <c r="B328" s="1" t="s">
        <v>475</v>
      </c>
      <c r="C328" s="6">
        <v>198000</v>
      </c>
      <c r="D328" s="6"/>
      <c r="E328" s="1" t="str">
        <f t="shared" si="17"/>
        <v>GRUPPI DI CONTINUITA'-</v>
      </c>
      <c r="F328" s="61">
        <f t="shared" si="15"/>
        <v>237600</v>
      </c>
      <c r="G328" s="61">
        <f t="shared" si="16"/>
        <v>39600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 t="s">
        <v>476</v>
      </c>
      <c r="B329" s="1" t="s">
        <v>475</v>
      </c>
      <c r="C329" s="6">
        <v>233000</v>
      </c>
      <c r="D329" s="6"/>
      <c r="E329" s="1" t="str">
        <f t="shared" si="17"/>
        <v>GR.CONT.REVOLUTION E300 -</v>
      </c>
      <c r="F329" s="61">
        <f t="shared" si="15"/>
        <v>279600</v>
      </c>
      <c r="G329" s="61">
        <f t="shared" si="16"/>
        <v>46600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 t="s">
        <v>477</v>
      </c>
      <c r="B330" s="1" t="s">
        <v>475</v>
      </c>
      <c r="C330" s="6">
        <v>279000</v>
      </c>
      <c r="D330" s="6"/>
      <c r="E330" s="1" t="str">
        <f t="shared" si="17"/>
        <v>GR.CONT.REVOLUTION F450-</v>
      </c>
      <c r="F330" s="61">
        <f t="shared" si="15"/>
        <v>334800</v>
      </c>
      <c r="G330" s="61">
        <f t="shared" si="16"/>
        <v>55800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 t="s">
        <v>478</v>
      </c>
      <c r="B331" s="1" t="s">
        <v>479</v>
      </c>
      <c r="C331" s="6">
        <v>298000</v>
      </c>
      <c r="D331" s="6"/>
      <c r="E331" s="1" t="str">
        <f t="shared" si="17"/>
        <v>GR.CONT.REVOLUTION L600-</v>
      </c>
      <c r="F331" s="61">
        <f t="shared" si="15"/>
        <v>357600</v>
      </c>
      <c r="G331" s="61">
        <f t="shared" si="16"/>
        <v>59600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 t="s">
        <v>480</v>
      </c>
      <c r="B332" s="1" t="s">
        <v>479</v>
      </c>
      <c r="C332" s="6">
        <v>478000</v>
      </c>
      <c r="D332" s="6"/>
      <c r="E332" s="1" t="str">
        <f t="shared" si="17"/>
        <v>GR.CONT.POWER PRO 600-</v>
      </c>
      <c r="F332" s="61">
        <f t="shared" si="15"/>
        <v>573600</v>
      </c>
      <c r="G332" s="61">
        <f t="shared" si="16"/>
        <v>95600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 t="s">
        <v>481</v>
      </c>
      <c r="B333" s="1" t="s">
        <v>479</v>
      </c>
      <c r="C333" s="6">
        <v>626000</v>
      </c>
      <c r="D333" s="6"/>
      <c r="E333" s="1" t="str">
        <f t="shared" si="17"/>
        <v>GR.CONT.POWER PRO 750-</v>
      </c>
      <c r="F333" s="61">
        <f t="shared" si="15"/>
        <v>751200</v>
      </c>
      <c r="G333" s="61">
        <f t="shared" si="16"/>
        <v>125200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 t="s">
        <v>482</v>
      </c>
      <c r="B334" s="1" t="s">
        <v>479</v>
      </c>
      <c r="C334" s="6">
        <v>757000</v>
      </c>
      <c r="D334" s="6"/>
      <c r="E334" s="1" t="str">
        <f t="shared" si="17"/>
        <v>GR.CONT.POWER PRO 900-</v>
      </c>
      <c r="F334" s="61">
        <f t="shared" si="15"/>
        <v>908400</v>
      </c>
      <c r="G334" s="61">
        <f t="shared" si="16"/>
        <v>151400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 t="s">
        <v>483</v>
      </c>
      <c r="B335" s="1" t="s">
        <v>479</v>
      </c>
      <c r="C335" s="6">
        <v>1128000</v>
      </c>
      <c r="D335" s="6"/>
      <c r="E335" s="1" t="str">
        <f t="shared" si="17"/>
        <v>GR.CONT.POWER PRO 1000-</v>
      </c>
      <c r="F335" s="61">
        <f t="shared" si="15"/>
        <v>1353600</v>
      </c>
      <c r="G335" s="61">
        <f t="shared" si="16"/>
        <v>225600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 t="s">
        <v>484</v>
      </c>
      <c r="B336" s="1" t="s">
        <v>479</v>
      </c>
      <c r="C336" s="6">
        <v>1527000</v>
      </c>
      <c r="D336" s="6"/>
      <c r="E336" s="1" t="str">
        <f t="shared" si="17"/>
        <v>GR.CONT.POWER PRO 1600-</v>
      </c>
      <c r="F336" s="61">
        <f t="shared" si="15"/>
        <v>1832400</v>
      </c>
      <c r="G336" s="61">
        <f t="shared" si="16"/>
        <v>305400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 t="s">
        <v>485</v>
      </c>
      <c r="B337" s="1" t="s">
        <v>486</v>
      </c>
      <c r="C337" s="6">
        <v>4134000</v>
      </c>
      <c r="D337" s="6"/>
      <c r="E337" s="1" t="str">
        <f t="shared" si="17"/>
        <v>GR.CONT.POWER PRO 2400-</v>
      </c>
      <c r="F337" s="61">
        <f t="shared" si="15"/>
        <v>4960800</v>
      </c>
      <c r="G337" s="61">
        <f t="shared" si="16"/>
        <v>826800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 t="s">
        <v>487</v>
      </c>
      <c r="B338" s="1" t="s">
        <v>486</v>
      </c>
      <c r="C338" s="6">
        <v>6850000</v>
      </c>
      <c r="D338" s="6"/>
      <c r="E338" s="1" t="str">
        <f t="shared" si="17"/>
        <v>GR.CONT.POWERSAVE 4000-</v>
      </c>
      <c r="F338" s="61">
        <f t="shared" si="15"/>
        <v>8220000</v>
      </c>
      <c r="G338" s="61">
        <f t="shared" si="16"/>
        <v>1370000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 t="s">
        <v>488</v>
      </c>
      <c r="B339" s="1" t="s">
        <v>486</v>
      </c>
      <c r="C339" s="6">
        <v>11712000</v>
      </c>
      <c r="D339" s="6"/>
      <c r="E339" s="1" t="str">
        <f t="shared" si="17"/>
        <v>GR.CONT.POWERSAVE 7500-</v>
      </c>
      <c r="F339" s="61">
        <f t="shared" si="15"/>
        <v>14054400</v>
      </c>
      <c r="G339" s="61">
        <f t="shared" si="16"/>
        <v>2342400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11.33203125" customWidth="1"/>
    <col min="2" max="2" width="30.88671875" customWidth="1"/>
    <col min="3" max="3" width="5.5546875" customWidth="1"/>
    <col min="4" max="4" width="10.109375" customWidth="1"/>
    <col min="5" max="5" width="30.109375" customWidth="1"/>
    <col min="6" max="6" width="4.6640625" customWidth="1"/>
    <col min="7" max="7" width="44.33203125" customWidth="1"/>
    <col min="8" max="26" width="8.6640625" customWidth="1"/>
  </cols>
  <sheetData>
    <row r="1" spans="1:7" ht="12.75" customHeight="1" x14ac:dyDescent="0.3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 thickBot="1" x14ac:dyDescent="0.35">
      <c r="A2" s="10" t="s">
        <v>494</v>
      </c>
      <c r="B2" s="11" t="str">
        <f>MID(A2,2,2)</f>
        <v>23</v>
      </c>
      <c r="D2" s="12">
        <v>33086</v>
      </c>
      <c r="E2" s="11">
        <f>DAY(D2)</f>
        <v>1</v>
      </c>
      <c r="G2" s="13" t="str">
        <f>_xlfn.CONCAT(A2,"-")</f>
        <v>a23-</v>
      </c>
    </row>
    <row r="3" spans="1:7" ht="12.75" customHeight="1" thickBot="1" x14ac:dyDescent="0.35">
      <c r="A3" s="10" t="s">
        <v>495</v>
      </c>
      <c r="B3" s="11" t="str">
        <f t="shared" ref="B3:B9" si="0">MID(A3,2,2)</f>
        <v>31</v>
      </c>
      <c r="D3" s="12">
        <v>33087</v>
      </c>
      <c r="E3" s="11">
        <f t="shared" ref="E3:E9" si="1">DAY(D3)</f>
        <v>2</v>
      </c>
      <c r="G3" s="13" t="str">
        <f t="shared" ref="G3:G9" si="2">_xlfn.CONCAT(A3,"-")</f>
        <v>b31-</v>
      </c>
    </row>
    <row r="4" spans="1:7" ht="12.75" customHeight="1" thickBot="1" x14ac:dyDescent="0.35">
      <c r="A4" s="10" t="s">
        <v>496</v>
      </c>
      <c r="B4" s="11" t="str">
        <f t="shared" si="0"/>
        <v>45</v>
      </c>
      <c r="D4" s="12">
        <v>33088</v>
      </c>
      <c r="E4" s="11">
        <f t="shared" si="1"/>
        <v>3</v>
      </c>
      <c r="G4" s="13" t="str">
        <f t="shared" si="2"/>
        <v>c45-</v>
      </c>
    </row>
    <row r="5" spans="1:7" ht="12.75" customHeight="1" thickBot="1" x14ac:dyDescent="0.35">
      <c r="A5" s="10" t="s">
        <v>497</v>
      </c>
      <c r="B5" s="11" t="str">
        <f t="shared" si="0"/>
        <v>87</v>
      </c>
      <c r="D5" s="12">
        <v>44278</v>
      </c>
      <c r="E5" s="11">
        <f t="shared" si="1"/>
        <v>23</v>
      </c>
      <c r="G5" s="13" t="str">
        <f t="shared" si="2"/>
        <v>u87-</v>
      </c>
    </row>
    <row r="6" spans="1:7" ht="12.75" customHeight="1" thickBot="1" x14ac:dyDescent="0.35">
      <c r="A6" s="10" t="s">
        <v>498</v>
      </c>
      <c r="B6" s="11" t="str">
        <f t="shared" si="0"/>
        <v>09</v>
      </c>
      <c r="D6" s="12">
        <v>33090</v>
      </c>
      <c r="E6" s="11">
        <f t="shared" si="1"/>
        <v>5</v>
      </c>
      <c r="G6" s="13" t="str">
        <f t="shared" si="2"/>
        <v>a09-</v>
      </c>
    </row>
    <row r="7" spans="1:7" ht="12.75" customHeight="1" thickBot="1" x14ac:dyDescent="0.35">
      <c r="A7" s="10" t="s">
        <v>499</v>
      </c>
      <c r="B7" s="11" t="str">
        <f t="shared" si="0"/>
        <v>98</v>
      </c>
      <c r="D7" s="12">
        <v>33091</v>
      </c>
      <c r="E7" s="11">
        <f t="shared" si="1"/>
        <v>6</v>
      </c>
      <c r="G7" s="13" t="str">
        <f t="shared" si="2"/>
        <v>l98-</v>
      </c>
    </row>
    <row r="8" spans="1:7" ht="12.75" customHeight="1" thickBot="1" x14ac:dyDescent="0.35">
      <c r="A8" s="10" t="s">
        <v>500</v>
      </c>
      <c r="B8" s="11" t="str">
        <f t="shared" si="0"/>
        <v>34</v>
      </c>
      <c r="D8" s="12">
        <v>33092</v>
      </c>
      <c r="E8" s="11">
        <f t="shared" si="1"/>
        <v>7</v>
      </c>
      <c r="G8" s="13" t="str">
        <f t="shared" si="2"/>
        <v>v34-</v>
      </c>
    </row>
    <row r="9" spans="1:7" ht="12.75" customHeight="1" thickBot="1" x14ac:dyDescent="0.35">
      <c r="A9" s="14" t="s">
        <v>501</v>
      </c>
      <c r="B9" s="11" t="str">
        <f t="shared" si="0"/>
        <v>11</v>
      </c>
      <c r="D9" s="15">
        <v>33093</v>
      </c>
      <c r="E9" s="11">
        <f t="shared" si="1"/>
        <v>8</v>
      </c>
      <c r="G9" s="13" t="str">
        <f t="shared" si="2"/>
        <v>q11-</v>
      </c>
    </row>
    <row r="10" spans="1:7" ht="12.75" customHeight="1" x14ac:dyDescent="0.3"/>
    <row r="11" spans="1:7" ht="12.75" customHeight="1" x14ac:dyDescent="0.3"/>
    <row r="12" spans="1:7" ht="12.75" customHeight="1" x14ac:dyDescent="0.3"/>
    <row r="13" spans="1:7" ht="12.75" customHeight="1" x14ac:dyDescent="0.3"/>
    <row r="14" spans="1:7" ht="12.75" customHeight="1" x14ac:dyDescent="0.3"/>
    <row r="15" spans="1:7" ht="12.75" customHeight="1" x14ac:dyDescent="0.3"/>
    <row r="16" spans="1:7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D5" sqref="D5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" customWidth="1"/>
    <col min="5" max="5" width="9.33203125" customWidth="1"/>
    <col min="6" max="6" width="7.332031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 t="s">
        <v>502</v>
      </c>
      <c r="G2" s="1" t="s">
        <v>503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6" t="s">
        <v>504</v>
      </c>
      <c r="C3" s="16" t="s">
        <v>505</v>
      </c>
      <c r="D3" s="16" t="s">
        <v>506</v>
      </c>
      <c r="E3" s="1"/>
      <c r="F3" s="17">
        <v>0</v>
      </c>
      <c r="G3" s="18" t="s">
        <v>507</v>
      </c>
      <c r="H3" s="19" t="s">
        <v>507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 t="s">
        <v>508</v>
      </c>
      <c r="C4" s="1">
        <v>40</v>
      </c>
      <c r="D4" s="1" t="str">
        <f t="shared" ref="D4:D10" si="0">VLOOKUP(C4,$F$3:$G$6,2,0)</f>
        <v>Sufficiente</v>
      </c>
      <c r="E4" s="1"/>
      <c r="F4" s="20">
        <v>40</v>
      </c>
      <c r="G4" s="1" t="s">
        <v>509</v>
      </c>
      <c r="H4" s="21" t="s">
        <v>510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 t="s">
        <v>511</v>
      </c>
      <c r="C5" s="1">
        <v>60</v>
      </c>
      <c r="D5" s="1" t="str">
        <f t="shared" si="0"/>
        <v>Discreto</v>
      </c>
      <c r="E5" s="1"/>
      <c r="F5" s="20">
        <v>60</v>
      </c>
      <c r="G5" s="1" t="s">
        <v>512</v>
      </c>
      <c r="H5" s="21" t="s">
        <v>513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 t="s">
        <v>514</v>
      </c>
      <c r="C6" s="1">
        <v>60</v>
      </c>
      <c r="D6" s="1" t="str">
        <f t="shared" si="0"/>
        <v>Discreto</v>
      </c>
      <c r="E6" s="1"/>
      <c r="F6" s="22">
        <v>70</v>
      </c>
      <c r="G6" s="23" t="s">
        <v>515</v>
      </c>
      <c r="H6" s="24" t="s">
        <v>516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 t="s">
        <v>517</v>
      </c>
      <c r="C7" s="1">
        <v>40</v>
      </c>
      <c r="D7" s="1" t="str">
        <f t="shared" si="0"/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 t="s">
        <v>518</v>
      </c>
      <c r="C8" s="1">
        <v>70</v>
      </c>
      <c r="D8" s="1" t="str">
        <f t="shared" si="0"/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 t="s">
        <v>519</v>
      </c>
      <c r="C9" s="1">
        <v>0</v>
      </c>
      <c r="D9" s="1" t="str">
        <f t="shared" si="0"/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 t="s">
        <v>520</v>
      </c>
      <c r="C10" s="1">
        <v>0</v>
      </c>
      <c r="D10" s="1" t="str">
        <f t="shared" si="0"/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25" t="s">
        <v>521</v>
      </c>
      <c r="B14" s="26" t="s">
        <v>522</v>
      </c>
      <c r="C14" s="26"/>
      <c r="D14" s="26"/>
      <c r="E14" s="26"/>
      <c r="F14" s="26"/>
      <c r="G14" s="2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25" t="s">
        <v>521</v>
      </c>
      <c r="B15" s="26" t="s">
        <v>523</v>
      </c>
      <c r="C15" s="26"/>
      <c r="D15" s="26"/>
      <c r="E15" s="26"/>
      <c r="F15" s="26"/>
      <c r="G15" s="2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25"/>
      <c r="B16" s="26" t="s">
        <v>524</v>
      </c>
      <c r="C16" s="26"/>
      <c r="D16" s="26"/>
      <c r="E16" s="26"/>
      <c r="F16" s="26"/>
      <c r="G16" s="2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25"/>
      <c r="B17" s="26" t="s">
        <v>525</v>
      </c>
      <c r="C17" s="26"/>
      <c r="D17" s="26"/>
      <c r="E17" s="26"/>
      <c r="F17" s="26"/>
      <c r="G17" s="2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25"/>
      <c r="B18" s="26" t="s">
        <v>526</v>
      </c>
      <c r="C18" s="26"/>
      <c r="D18" s="26"/>
      <c r="E18" s="26"/>
      <c r="F18" s="26"/>
      <c r="G18" s="2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25"/>
      <c r="B19" s="26" t="s">
        <v>527</v>
      </c>
      <c r="C19" s="26"/>
      <c r="D19" s="26"/>
      <c r="E19" s="26"/>
      <c r="F19" s="26"/>
      <c r="G19" s="2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ellIs" dxfId="3" priority="1" operator="equal">
      <formula>"Buono"</formula>
    </cfRule>
    <cfRule type="cellIs" dxfId="2" priority="2" operator="equal">
      <formula>"Discreto"</formula>
    </cfRule>
    <cfRule type="cellIs" dxfId="1" priority="3" operator="equal">
      <formula>"Sufficiente"</formula>
    </cfRule>
    <cfRule type="cellIs" dxfId="0" priority="4" operator="equal">
      <formula>"Respinto"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G4" sqref="G4"/>
    </sheetView>
  </sheetViews>
  <sheetFormatPr defaultColWidth="14.44140625" defaultRowHeight="15" customHeight="1" x14ac:dyDescent="0.3"/>
  <cols>
    <col min="1" max="3" width="9.33203125" customWidth="1"/>
    <col min="4" max="4" width="11" customWidth="1"/>
    <col min="5" max="6" width="9.33203125" customWidth="1"/>
    <col min="7" max="7" width="52.109375" customWidth="1"/>
    <col min="8" max="8" width="11.6640625" customWidth="1"/>
    <col min="9" max="9" width="9.33203125" customWidth="1"/>
    <col min="10" max="10" width="20.6640625" customWidth="1"/>
    <col min="11" max="26" width="9.332031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66" t="s">
        <v>528</v>
      </c>
      <c r="H1" s="63"/>
      <c r="I1" s="63"/>
      <c r="J1" s="6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"/>
      <c r="C3" s="1" t="s">
        <v>529</v>
      </c>
      <c r="D3" s="1" t="s">
        <v>530</v>
      </c>
      <c r="E3" s="1"/>
      <c r="F3" s="1"/>
      <c r="G3" s="27" t="s">
        <v>529</v>
      </c>
      <c r="H3" s="27" t="s">
        <v>530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/>
      <c r="C4" s="1" t="s">
        <v>531</v>
      </c>
      <c r="D4" s="28">
        <v>266</v>
      </c>
      <c r="E4" s="1"/>
      <c r="F4" s="1"/>
      <c r="G4" s="29" t="s">
        <v>533</v>
      </c>
      <c r="H4" s="30">
        <f>VLOOKUP(G4, Table_2[], 2,0)</f>
        <v>402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/>
      <c r="C5" s="1" t="s">
        <v>533</v>
      </c>
      <c r="D5" s="28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/>
      <c r="C6" s="1" t="s">
        <v>534</v>
      </c>
      <c r="D6" s="28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/>
      <c r="C7" s="1" t="s">
        <v>535</v>
      </c>
      <c r="D7" s="28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/>
      <c r="C8" s="1" t="s">
        <v>536</v>
      </c>
      <c r="D8" s="28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 t="s">
        <v>537</v>
      </c>
      <c r="D9" s="28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/>
      <c r="C10" s="1" t="s">
        <v>538</v>
      </c>
      <c r="D10" s="28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 t="s">
        <v>539</v>
      </c>
      <c r="D11" s="28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 t="s">
        <v>540</v>
      </c>
      <c r="D12" s="28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 t="s">
        <v>541</v>
      </c>
      <c r="D13" s="28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"/>
      <c r="C14" s="1" t="s">
        <v>542</v>
      </c>
      <c r="D14" s="28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"/>
      <c r="C15" s="1" t="s">
        <v>532</v>
      </c>
      <c r="D15" s="28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"/>
      <c r="C16" s="1" t="s">
        <v>543</v>
      </c>
      <c r="D16" s="28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I8" sqref="I8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2.44140625" customWidth="1"/>
    <col min="8" max="8" width="44.6640625" customWidth="1"/>
    <col min="9" max="9" width="14.6640625" customWidth="1"/>
    <col min="10" max="26" width="8.6640625" customWidth="1"/>
  </cols>
  <sheetData>
    <row r="1" spans="1:26" ht="13.5" customHeight="1" x14ac:dyDescent="0.35">
      <c r="A1" s="31" t="s">
        <v>544</v>
      </c>
      <c r="B1" s="31" t="s">
        <v>545</v>
      </c>
      <c r="C1" s="31" t="s">
        <v>546</v>
      </c>
      <c r="D1" s="32" t="s">
        <v>547</v>
      </c>
      <c r="E1" s="32" t="s">
        <v>548</v>
      </c>
      <c r="F1" s="33"/>
      <c r="G1" s="33"/>
      <c r="H1" s="34" t="s">
        <v>549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3.5" customHeight="1" x14ac:dyDescent="0.3">
      <c r="A2" s="35">
        <v>36529</v>
      </c>
      <c r="B2" s="36" t="s">
        <v>550</v>
      </c>
      <c r="C2" s="36" t="s">
        <v>551</v>
      </c>
      <c r="D2" s="37">
        <v>50000</v>
      </c>
      <c r="E2" s="37">
        <v>16</v>
      </c>
    </row>
    <row r="3" spans="1:26" ht="13.5" customHeight="1" thickBot="1" x14ac:dyDescent="0.35">
      <c r="A3" s="35">
        <v>36534</v>
      </c>
      <c r="B3" s="36" t="s">
        <v>552</v>
      </c>
      <c r="C3" s="36" t="s">
        <v>551</v>
      </c>
      <c r="D3" s="37">
        <v>29970</v>
      </c>
      <c r="E3" s="37">
        <v>29</v>
      </c>
      <c r="H3" s="38" t="s">
        <v>551</v>
      </c>
      <c r="I3" s="39">
        <f>COUNTIF(C:C,H3)</f>
        <v>11</v>
      </c>
    </row>
    <row r="4" spans="1:26" ht="13.5" customHeight="1" thickBot="1" x14ac:dyDescent="0.35">
      <c r="A4" s="35">
        <v>36537</v>
      </c>
      <c r="B4" s="36" t="s">
        <v>553</v>
      </c>
      <c r="C4" s="36" t="s">
        <v>554</v>
      </c>
      <c r="D4" s="37">
        <v>27560</v>
      </c>
      <c r="E4" s="37">
        <v>21</v>
      </c>
      <c r="H4" s="40" t="s">
        <v>555</v>
      </c>
      <c r="I4" s="39">
        <f t="shared" ref="I4:I6" si="0">COUNTIF(C:C,H4)</f>
        <v>5</v>
      </c>
    </row>
    <row r="5" spans="1:26" ht="13.5" customHeight="1" thickBot="1" x14ac:dyDescent="0.35">
      <c r="A5" s="35">
        <v>36543</v>
      </c>
      <c r="B5" s="36" t="s">
        <v>556</v>
      </c>
      <c r="C5" s="36" t="s">
        <v>557</v>
      </c>
      <c r="D5" s="37">
        <v>43500</v>
      </c>
      <c r="E5" s="37">
        <v>29</v>
      </c>
      <c r="H5" s="40" t="s">
        <v>558</v>
      </c>
      <c r="I5" s="39">
        <f t="shared" si="0"/>
        <v>4</v>
      </c>
    </row>
    <row r="6" spans="1:26" ht="13.5" customHeight="1" thickBot="1" x14ac:dyDescent="0.35">
      <c r="A6" s="35">
        <v>36545</v>
      </c>
      <c r="B6" s="36" t="s">
        <v>559</v>
      </c>
      <c r="C6" s="36" t="s">
        <v>558</v>
      </c>
      <c r="D6" s="37">
        <v>13500</v>
      </c>
      <c r="E6" s="37">
        <v>15</v>
      </c>
      <c r="H6" s="41" t="s">
        <v>560</v>
      </c>
      <c r="I6" s="39">
        <f t="shared" si="0"/>
        <v>4</v>
      </c>
    </row>
    <row r="7" spans="1:26" ht="13.5" customHeight="1" thickBot="1" x14ac:dyDescent="0.35">
      <c r="A7" s="35">
        <v>36547</v>
      </c>
      <c r="B7" s="36" t="s">
        <v>561</v>
      </c>
      <c r="C7" s="36" t="s">
        <v>562</v>
      </c>
      <c r="D7" s="37">
        <v>50800</v>
      </c>
      <c r="E7" s="37">
        <v>22</v>
      </c>
      <c r="I7" s="39"/>
    </row>
    <row r="8" spans="1:26" ht="13.5" customHeight="1" thickBot="1" x14ac:dyDescent="0.35">
      <c r="A8" s="35">
        <v>36548</v>
      </c>
      <c r="B8" s="36" t="s">
        <v>563</v>
      </c>
      <c r="C8" s="36" t="s">
        <v>564</v>
      </c>
      <c r="D8" s="37">
        <v>98450</v>
      </c>
      <c r="E8" s="37">
        <v>21</v>
      </c>
      <c r="H8" s="42" t="s">
        <v>553</v>
      </c>
      <c r="I8" s="39">
        <f>COUNTIF(B:B,H8)</f>
        <v>2</v>
      </c>
    </row>
    <row r="9" spans="1:26" ht="13.5" customHeight="1" thickBot="1" x14ac:dyDescent="0.35">
      <c r="A9" s="35">
        <v>36551</v>
      </c>
      <c r="B9" s="36" t="s">
        <v>553</v>
      </c>
      <c r="C9" s="36" t="s">
        <v>554</v>
      </c>
      <c r="D9" s="37">
        <v>45890</v>
      </c>
      <c r="E9" s="37">
        <v>18</v>
      </c>
      <c r="H9" s="43" t="s">
        <v>561</v>
      </c>
      <c r="I9" s="39">
        <f t="shared" ref="I9:I14" si="1">COUNTIF(B:B,H9)</f>
        <v>1</v>
      </c>
    </row>
    <row r="10" spans="1:26" ht="13.5" customHeight="1" thickBot="1" x14ac:dyDescent="0.35">
      <c r="A10" s="35">
        <v>36552</v>
      </c>
      <c r="B10" s="36" t="s">
        <v>565</v>
      </c>
      <c r="C10" s="36" t="s">
        <v>566</v>
      </c>
      <c r="D10" s="37">
        <v>7950</v>
      </c>
      <c r="E10" s="37">
        <v>23</v>
      </c>
      <c r="H10" s="43" t="s">
        <v>563</v>
      </c>
      <c r="I10" s="39">
        <f t="shared" si="1"/>
        <v>1</v>
      </c>
    </row>
    <row r="11" spans="1:26" ht="13.5" customHeight="1" thickBot="1" x14ac:dyDescent="0.35">
      <c r="A11" s="35">
        <v>36553</v>
      </c>
      <c r="B11" s="36" t="s">
        <v>567</v>
      </c>
      <c r="C11" s="36" t="s">
        <v>564</v>
      </c>
      <c r="D11" s="37">
        <v>87450</v>
      </c>
      <c r="E11" s="37">
        <v>24</v>
      </c>
      <c r="H11" s="43" t="s">
        <v>565</v>
      </c>
      <c r="I11" s="39">
        <f t="shared" si="1"/>
        <v>1</v>
      </c>
    </row>
    <row r="12" spans="1:26" ht="13.5" customHeight="1" thickBot="1" x14ac:dyDescent="0.35">
      <c r="A12" s="35">
        <v>36554</v>
      </c>
      <c r="B12" s="36" t="s">
        <v>568</v>
      </c>
      <c r="C12" s="36" t="s">
        <v>569</v>
      </c>
      <c r="D12" s="37">
        <v>295000</v>
      </c>
      <c r="E12" s="37">
        <v>27</v>
      </c>
      <c r="H12" s="43" t="s">
        <v>570</v>
      </c>
      <c r="I12" s="39">
        <f t="shared" si="1"/>
        <v>4</v>
      </c>
    </row>
    <row r="13" spans="1:26" ht="13.5" customHeight="1" thickBot="1" x14ac:dyDescent="0.35">
      <c r="A13" s="35">
        <v>36555</v>
      </c>
      <c r="B13" s="36" t="s">
        <v>556</v>
      </c>
      <c r="C13" s="36" t="s">
        <v>571</v>
      </c>
      <c r="D13" s="37">
        <v>348980</v>
      </c>
      <c r="E13" s="37">
        <v>15</v>
      </c>
      <c r="H13" s="43" t="s">
        <v>572</v>
      </c>
      <c r="I13" s="39">
        <f t="shared" si="1"/>
        <v>2</v>
      </c>
    </row>
    <row r="14" spans="1:26" ht="13.5" customHeight="1" thickBot="1" x14ac:dyDescent="0.35">
      <c r="A14" s="35">
        <v>36558</v>
      </c>
      <c r="B14" s="36" t="s">
        <v>573</v>
      </c>
      <c r="C14" s="36" t="s">
        <v>574</v>
      </c>
      <c r="D14" s="37">
        <v>127490</v>
      </c>
      <c r="E14" s="37">
        <v>17</v>
      </c>
      <c r="H14" s="44" t="s">
        <v>575</v>
      </c>
      <c r="I14" s="39">
        <f t="shared" si="1"/>
        <v>1</v>
      </c>
    </row>
    <row r="15" spans="1:26" ht="13.5" customHeight="1" x14ac:dyDescent="0.3">
      <c r="A15" s="35">
        <v>36558</v>
      </c>
      <c r="B15" s="36" t="s">
        <v>576</v>
      </c>
      <c r="C15" s="36" t="s">
        <v>554</v>
      </c>
      <c r="D15" s="37">
        <v>49400</v>
      </c>
      <c r="E15" s="37">
        <v>13</v>
      </c>
    </row>
    <row r="16" spans="1:26" ht="13.5" customHeight="1" x14ac:dyDescent="0.3">
      <c r="A16" s="35">
        <v>36573</v>
      </c>
      <c r="B16" s="36" t="s">
        <v>577</v>
      </c>
      <c r="C16" s="36" t="s">
        <v>578</v>
      </c>
      <c r="D16" s="37">
        <v>201000</v>
      </c>
      <c r="E16" s="37">
        <v>14</v>
      </c>
    </row>
    <row r="17" spans="1:5" ht="13.5" customHeight="1" x14ac:dyDescent="0.3">
      <c r="A17" s="35">
        <v>36573</v>
      </c>
      <c r="B17" s="36" t="s">
        <v>579</v>
      </c>
      <c r="C17" s="36" t="s">
        <v>578</v>
      </c>
      <c r="D17" s="37">
        <v>1368000</v>
      </c>
      <c r="E17" s="37">
        <v>28</v>
      </c>
    </row>
    <row r="18" spans="1:5" ht="13.5" customHeight="1" x14ac:dyDescent="0.3">
      <c r="A18" s="35">
        <v>36576</v>
      </c>
      <c r="B18" s="36" t="s">
        <v>580</v>
      </c>
      <c r="C18" s="36" t="s">
        <v>581</v>
      </c>
      <c r="D18" s="37">
        <v>36850</v>
      </c>
      <c r="E18" s="37">
        <v>16</v>
      </c>
    </row>
    <row r="19" spans="1:5" ht="13.5" customHeight="1" x14ac:dyDescent="0.3">
      <c r="A19" s="35">
        <v>36580</v>
      </c>
      <c r="B19" s="36" t="s">
        <v>570</v>
      </c>
      <c r="C19" s="36" t="s">
        <v>551</v>
      </c>
      <c r="D19" s="37">
        <v>151500</v>
      </c>
      <c r="E19" s="37">
        <v>13</v>
      </c>
    </row>
    <row r="20" spans="1:5" ht="13.5" customHeight="1" x14ac:dyDescent="0.3">
      <c r="A20" s="35">
        <v>36589</v>
      </c>
      <c r="B20" s="36" t="s">
        <v>559</v>
      </c>
      <c r="C20" s="36" t="s">
        <v>558</v>
      </c>
      <c r="D20" s="37">
        <v>13500</v>
      </c>
      <c r="E20" s="37">
        <v>20</v>
      </c>
    </row>
    <row r="21" spans="1:5" ht="13.5" customHeight="1" x14ac:dyDescent="0.3">
      <c r="A21" s="35">
        <v>36593</v>
      </c>
      <c r="B21" s="36" t="s">
        <v>582</v>
      </c>
      <c r="C21" s="36" t="s">
        <v>583</v>
      </c>
      <c r="D21" s="37">
        <v>17000</v>
      </c>
      <c r="E21" s="37">
        <v>18</v>
      </c>
    </row>
    <row r="22" spans="1:5" ht="13.5" customHeight="1" x14ac:dyDescent="0.3">
      <c r="A22" s="35">
        <v>36594</v>
      </c>
      <c r="B22" s="36" t="s">
        <v>572</v>
      </c>
      <c r="C22" s="36" t="s">
        <v>554</v>
      </c>
      <c r="D22" s="37">
        <v>35900</v>
      </c>
      <c r="E22" s="37">
        <v>16</v>
      </c>
    </row>
    <row r="23" spans="1:5" ht="13.5" customHeight="1" x14ac:dyDescent="0.3">
      <c r="A23" s="35">
        <v>36594</v>
      </c>
      <c r="B23" s="36" t="s">
        <v>575</v>
      </c>
      <c r="C23" s="36" t="s">
        <v>584</v>
      </c>
      <c r="D23" s="37">
        <v>27270</v>
      </c>
      <c r="E23" s="37">
        <v>14</v>
      </c>
    </row>
    <row r="24" spans="1:5" ht="13.5" customHeight="1" x14ac:dyDescent="0.3">
      <c r="A24" s="35">
        <v>36594</v>
      </c>
      <c r="B24" s="36" t="s">
        <v>585</v>
      </c>
      <c r="C24" s="36" t="s">
        <v>584</v>
      </c>
      <c r="D24" s="37">
        <v>13400</v>
      </c>
      <c r="E24" s="37">
        <v>14</v>
      </c>
    </row>
    <row r="25" spans="1:5" ht="13.5" customHeight="1" x14ac:dyDescent="0.3">
      <c r="A25" s="35">
        <v>36595</v>
      </c>
      <c r="B25" s="36" t="s">
        <v>570</v>
      </c>
      <c r="C25" s="36" t="s">
        <v>551</v>
      </c>
      <c r="D25" s="37">
        <v>19000</v>
      </c>
      <c r="E25" s="37">
        <v>17</v>
      </c>
    </row>
    <row r="26" spans="1:5" ht="13.5" customHeight="1" x14ac:dyDescent="0.3">
      <c r="A26" s="35">
        <v>36595</v>
      </c>
      <c r="B26" s="36" t="s">
        <v>572</v>
      </c>
      <c r="C26" s="36" t="s">
        <v>554</v>
      </c>
      <c r="D26" s="37">
        <v>71800</v>
      </c>
      <c r="E26" s="37">
        <v>18</v>
      </c>
    </row>
    <row r="27" spans="1:5" ht="13.5" customHeight="1" x14ac:dyDescent="0.3">
      <c r="A27" s="35">
        <v>36595</v>
      </c>
      <c r="B27" s="36" t="s">
        <v>585</v>
      </c>
      <c r="C27" s="36" t="s">
        <v>584</v>
      </c>
      <c r="D27" s="37">
        <v>12280</v>
      </c>
      <c r="E27" s="37">
        <v>14</v>
      </c>
    </row>
    <row r="28" spans="1:5" ht="13.5" customHeight="1" x14ac:dyDescent="0.3">
      <c r="A28" s="35">
        <v>36595</v>
      </c>
      <c r="B28" s="36" t="s">
        <v>585</v>
      </c>
      <c r="C28" s="36" t="s">
        <v>584</v>
      </c>
      <c r="D28" s="37">
        <v>14670</v>
      </c>
      <c r="E28" s="37">
        <v>17</v>
      </c>
    </row>
    <row r="29" spans="1:5" ht="13.5" customHeight="1" x14ac:dyDescent="0.3">
      <c r="A29" s="35">
        <v>36596</v>
      </c>
      <c r="B29" s="36" t="s">
        <v>586</v>
      </c>
      <c r="C29" s="36" t="s">
        <v>551</v>
      </c>
      <c r="D29" s="37">
        <v>163500</v>
      </c>
      <c r="E29" s="37">
        <v>18</v>
      </c>
    </row>
    <row r="30" spans="1:5" ht="13.5" customHeight="1" x14ac:dyDescent="0.3">
      <c r="A30" s="35">
        <v>36596</v>
      </c>
      <c r="B30" s="36" t="s">
        <v>587</v>
      </c>
      <c r="C30" s="36" t="s">
        <v>571</v>
      </c>
      <c r="D30" s="37">
        <v>183900</v>
      </c>
      <c r="E30" s="37">
        <v>26</v>
      </c>
    </row>
    <row r="31" spans="1:5" ht="13.5" customHeight="1" x14ac:dyDescent="0.3">
      <c r="A31" s="35">
        <v>36596</v>
      </c>
      <c r="B31" s="36" t="s">
        <v>588</v>
      </c>
      <c r="C31" s="36" t="s">
        <v>589</v>
      </c>
      <c r="D31" s="37">
        <v>43500</v>
      </c>
      <c r="E31" s="37">
        <v>16</v>
      </c>
    </row>
    <row r="32" spans="1:5" ht="13.5" customHeight="1" x14ac:dyDescent="0.3">
      <c r="A32" s="35">
        <v>36596</v>
      </c>
      <c r="B32" s="36" t="s">
        <v>590</v>
      </c>
      <c r="C32" s="36" t="s">
        <v>584</v>
      </c>
      <c r="D32" s="37">
        <v>10730</v>
      </c>
      <c r="E32" s="37">
        <v>17</v>
      </c>
    </row>
    <row r="33" spans="1:5" ht="13.5" customHeight="1" x14ac:dyDescent="0.3">
      <c r="A33" s="35">
        <v>36596</v>
      </c>
      <c r="B33" s="36" t="s">
        <v>591</v>
      </c>
      <c r="C33" s="36" t="s">
        <v>584</v>
      </c>
      <c r="D33" s="37">
        <v>11210</v>
      </c>
      <c r="E33" s="37">
        <v>25</v>
      </c>
    </row>
    <row r="34" spans="1:5" ht="13.5" customHeight="1" x14ac:dyDescent="0.3">
      <c r="A34" s="35">
        <v>36596</v>
      </c>
      <c r="B34" s="36" t="s">
        <v>592</v>
      </c>
      <c r="C34" s="36" t="s">
        <v>583</v>
      </c>
      <c r="D34" s="37">
        <v>127950</v>
      </c>
      <c r="E34" s="37">
        <v>20</v>
      </c>
    </row>
    <row r="35" spans="1:5" ht="13.5" customHeight="1" x14ac:dyDescent="0.3">
      <c r="A35" s="35">
        <v>36597</v>
      </c>
      <c r="B35" s="36" t="s">
        <v>593</v>
      </c>
      <c r="C35" s="36" t="s">
        <v>594</v>
      </c>
      <c r="D35" s="37">
        <v>20000</v>
      </c>
      <c r="E35" s="37">
        <v>23</v>
      </c>
    </row>
    <row r="36" spans="1:5" ht="13.5" customHeight="1" x14ac:dyDescent="0.3">
      <c r="A36" s="35">
        <v>36597</v>
      </c>
      <c r="B36" s="36" t="s">
        <v>595</v>
      </c>
      <c r="C36" s="36" t="s">
        <v>584</v>
      </c>
      <c r="D36" s="37">
        <v>7850</v>
      </c>
      <c r="E36" s="37">
        <v>25</v>
      </c>
    </row>
    <row r="37" spans="1:5" ht="13.5" customHeight="1" x14ac:dyDescent="0.3">
      <c r="A37" s="35">
        <v>36598</v>
      </c>
      <c r="B37" s="36" t="s">
        <v>573</v>
      </c>
      <c r="C37" s="36" t="s">
        <v>574</v>
      </c>
      <c r="D37" s="37">
        <v>127490</v>
      </c>
      <c r="E37" s="37">
        <v>21</v>
      </c>
    </row>
    <row r="38" spans="1:5" ht="13.5" customHeight="1" x14ac:dyDescent="0.3">
      <c r="A38" s="35">
        <v>36598</v>
      </c>
      <c r="B38" s="36" t="s">
        <v>596</v>
      </c>
      <c r="C38" s="36" t="s">
        <v>581</v>
      </c>
      <c r="D38" s="37">
        <v>3950</v>
      </c>
      <c r="E38" s="37">
        <v>17</v>
      </c>
    </row>
    <row r="39" spans="1:5" ht="13.5" customHeight="1" x14ac:dyDescent="0.3">
      <c r="A39" s="35">
        <v>36598</v>
      </c>
      <c r="B39" s="36" t="s">
        <v>550</v>
      </c>
      <c r="C39" s="36" t="s">
        <v>597</v>
      </c>
      <c r="D39" s="37">
        <v>50000</v>
      </c>
      <c r="E39" s="37">
        <v>15</v>
      </c>
    </row>
    <row r="40" spans="1:5" ht="13.5" customHeight="1" x14ac:dyDescent="0.3">
      <c r="A40" s="35">
        <v>36600</v>
      </c>
      <c r="B40" s="36" t="s">
        <v>598</v>
      </c>
      <c r="C40" s="36" t="s">
        <v>599</v>
      </c>
      <c r="D40" s="37">
        <v>16650</v>
      </c>
      <c r="E40" s="37">
        <v>24</v>
      </c>
    </row>
    <row r="41" spans="1:5" ht="13.5" customHeight="1" x14ac:dyDescent="0.3">
      <c r="A41" s="35">
        <v>36603</v>
      </c>
      <c r="B41" s="36" t="s">
        <v>576</v>
      </c>
      <c r="C41" s="36" t="s">
        <v>554</v>
      </c>
      <c r="D41" s="37">
        <v>87300</v>
      </c>
      <c r="E41" s="37">
        <v>18</v>
      </c>
    </row>
    <row r="42" spans="1:5" ht="13.5" customHeight="1" x14ac:dyDescent="0.3">
      <c r="A42" s="35">
        <v>36604</v>
      </c>
      <c r="B42" s="36" t="s">
        <v>600</v>
      </c>
      <c r="C42" s="36" t="s">
        <v>560</v>
      </c>
      <c r="D42" s="37">
        <v>2425000</v>
      </c>
      <c r="E42" s="37">
        <v>11</v>
      </c>
    </row>
    <row r="43" spans="1:5" ht="13.5" customHeight="1" x14ac:dyDescent="0.3">
      <c r="A43" s="35">
        <v>36608</v>
      </c>
      <c r="B43" s="36" t="s">
        <v>601</v>
      </c>
      <c r="C43" s="36" t="s">
        <v>551</v>
      </c>
      <c r="D43" s="37">
        <v>18230</v>
      </c>
      <c r="E43" s="37">
        <v>21</v>
      </c>
    </row>
    <row r="44" spans="1:5" ht="13.5" customHeight="1" x14ac:dyDescent="0.3">
      <c r="A44" s="35">
        <v>36609</v>
      </c>
      <c r="B44" s="36" t="s">
        <v>592</v>
      </c>
      <c r="C44" s="36" t="s">
        <v>583</v>
      </c>
      <c r="D44" s="37">
        <v>78530</v>
      </c>
      <c r="E44" s="37">
        <v>25</v>
      </c>
    </row>
    <row r="45" spans="1:5" ht="13.5" customHeight="1" x14ac:dyDescent="0.3">
      <c r="A45" s="35">
        <v>36609</v>
      </c>
      <c r="B45" s="36" t="s">
        <v>602</v>
      </c>
      <c r="C45" s="36" t="s">
        <v>583</v>
      </c>
      <c r="D45" s="37">
        <v>21000</v>
      </c>
      <c r="E45" s="37">
        <v>18</v>
      </c>
    </row>
    <row r="46" spans="1:5" ht="13.5" customHeight="1" x14ac:dyDescent="0.3">
      <c r="A46" s="35">
        <v>36612</v>
      </c>
      <c r="B46" s="36" t="s">
        <v>603</v>
      </c>
      <c r="C46" s="36" t="s">
        <v>604</v>
      </c>
      <c r="D46" s="37">
        <v>34900</v>
      </c>
      <c r="E46" s="37">
        <v>16</v>
      </c>
    </row>
    <row r="47" spans="1:5" ht="13.5" customHeight="1" x14ac:dyDescent="0.3">
      <c r="A47" s="35">
        <v>36614</v>
      </c>
      <c r="B47" s="36" t="s">
        <v>596</v>
      </c>
      <c r="C47" s="36" t="s">
        <v>581</v>
      </c>
      <c r="D47" s="37">
        <v>8000</v>
      </c>
      <c r="E47" s="37">
        <v>22</v>
      </c>
    </row>
    <row r="48" spans="1:5" ht="13.5" customHeight="1" x14ac:dyDescent="0.3">
      <c r="A48" s="35">
        <v>36614</v>
      </c>
      <c r="B48" s="36" t="s">
        <v>605</v>
      </c>
      <c r="C48" s="36" t="s">
        <v>554</v>
      </c>
      <c r="D48" s="37">
        <v>24660</v>
      </c>
      <c r="E48" s="37">
        <v>27</v>
      </c>
    </row>
    <row r="49" spans="1:5" ht="13.5" customHeight="1" x14ac:dyDescent="0.3">
      <c r="A49" s="35">
        <v>36616</v>
      </c>
      <c r="B49" s="36" t="s">
        <v>606</v>
      </c>
      <c r="C49" s="36" t="s">
        <v>604</v>
      </c>
      <c r="D49" s="37">
        <v>22450</v>
      </c>
      <c r="E49" s="37">
        <v>18</v>
      </c>
    </row>
    <row r="50" spans="1:5" ht="13.5" customHeight="1" x14ac:dyDescent="0.3">
      <c r="A50" s="35">
        <v>36622</v>
      </c>
      <c r="B50" s="36" t="s">
        <v>606</v>
      </c>
      <c r="C50" s="36" t="s">
        <v>604</v>
      </c>
      <c r="D50" s="37">
        <v>44950</v>
      </c>
      <c r="E50" s="37">
        <v>20</v>
      </c>
    </row>
    <row r="51" spans="1:5" ht="13.5" customHeight="1" x14ac:dyDescent="0.3">
      <c r="A51" s="35">
        <v>36624</v>
      </c>
      <c r="B51" s="36" t="s">
        <v>607</v>
      </c>
      <c r="C51" s="36" t="s">
        <v>560</v>
      </c>
      <c r="D51" s="37">
        <v>55600</v>
      </c>
      <c r="E51" s="37">
        <v>11</v>
      </c>
    </row>
    <row r="52" spans="1:5" ht="13.5" customHeight="1" x14ac:dyDescent="0.3">
      <c r="A52" s="35">
        <v>36629</v>
      </c>
      <c r="B52" s="36" t="s">
        <v>608</v>
      </c>
      <c r="C52" s="36" t="s">
        <v>609</v>
      </c>
      <c r="D52" s="37">
        <v>84500</v>
      </c>
      <c r="E52" s="37">
        <v>21</v>
      </c>
    </row>
    <row r="53" spans="1:5" ht="13.5" customHeight="1" x14ac:dyDescent="0.3">
      <c r="A53" s="35">
        <v>36632</v>
      </c>
      <c r="B53" s="36" t="s">
        <v>586</v>
      </c>
      <c r="C53" s="36" t="s">
        <v>551</v>
      </c>
      <c r="D53" s="37">
        <v>51800</v>
      </c>
      <c r="E53" s="37">
        <v>21</v>
      </c>
    </row>
    <row r="54" spans="1:5" ht="13.5" customHeight="1" x14ac:dyDescent="0.3">
      <c r="A54" s="35">
        <v>36632</v>
      </c>
      <c r="B54" s="36" t="s">
        <v>570</v>
      </c>
      <c r="C54" s="36" t="s">
        <v>551</v>
      </c>
      <c r="D54" s="37">
        <v>31000</v>
      </c>
      <c r="E54" s="37">
        <v>16</v>
      </c>
    </row>
    <row r="55" spans="1:5" ht="13.5" customHeight="1" x14ac:dyDescent="0.3">
      <c r="A55" s="35">
        <v>36637</v>
      </c>
      <c r="B55" s="36" t="s">
        <v>570</v>
      </c>
      <c r="C55" s="36" t="s">
        <v>551</v>
      </c>
      <c r="D55" s="37">
        <v>81500</v>
      </c>
      <c r="E55" s="37">
        <v>25</v>
      </c>
    </row>
    <row r="56" spans="1:5" ht="13.5" customHeight="1" x14ac:dyDescent="0.3">
      <c r="A56" s="35">
        <v>36637</v>
      </c>
      <c r="B56" s="36" t="s">
        <v>587</v>
      </c>
      <c r="C56" s="36" t="s">
        <v>571</v>
      </c>
      <c r="D56" s="37">
        <v>183900</v>
      </c>
      <c r="E56" s="37">
        <v>18</v>
      </c>
    </row>
    <row r="57" spans="1:5" ht="13.5" customHeight="1" x14ac:dyDescent="0.3">
      <c r="A57" s="35">
        <v>36637</v>
      </c>
      <c r="B57" s="36" t="s">
        <v>559</v>
      </c>
      <c r="C57" s="36" t="s">
        <v>558</v>
      </c>
      <c r="D57" s="37">
        <v>13500</v>
      </c>
      <c r="E57" s="37">
        <v>18</v>
      </c>
    </row>
    <row r="58" spans="1:5" ht="13.5" customHeight="1" x14ac:dyDescent="0.3">
      <c r="A58" s="35">
        <v>36638</v>
      </c>
      <c r="B58" s="36" t="s">
        <v>610</v>
      </c>
      <c r="C58" s="36" t="s">
        <v>555</v>
      </c>
      <c r="D58" s="37">
        <v>2010</v>
      </c>
      <c r="E58" s="37">
        <v>21</v>
      </c>
    </row>
    <row r="59" spans="1:5" ht="13.5" customHeight="1" x14ac:dyDescent="0.3">
      <c r="A59" s="35">
        <v>36640</v>
      </c>
      <c r="B59" s="36" t="s">
        <v>611</v>
      </c>
      <c r="C59" s="36" t="s">
        <v>604</v>
      </c>
      <c r="D59" s="37">
        <v>36300</v>
      </c>
      <c r="E59" s="37">
        <v>23</v>
      </c>
    </row>
    <row r="60" spans="1:5" ht="13.5" customHeight="1" x14ac:dyDescent="0.3">
      <c r="A60" s="35">
        <v>36642</v>
      </c>
      <c r="B60" s="36" t="s">
        <v>601</v>
      </c>
      <c r="C60" s="36" t="s">
        <v>551</v>
      </c>
      <c r="D60" s="37">
        <v>7640</v>
      </c>
      <c r="E60" s="37">
        <v>20</v>
      </c>
    </row>
    <row r="61" spans="1:5" ht="13.5" customHeight="1" x14ac:dyDescent="0.3">
      <c r="A61" s="35">
        <v>36644</v>
      </c>
      <c r="B61" s="36" t="s">
        <v>582</v>
      </c>
      <c r="C61" s="36" t="s">
        <v>583</v>
      </c>
      <c r="D61" s="37">
        <v>18000</v>
      </c>
      <c r="E61" s="37">
        <v>21</v>
      </c>
    </row>
    <row r="62" spans="1:5" ht="13.5" customHeight="1" x14ac:dyDescent="0.3">
      <c r="A62" s="35">
        <v>36645</v>
      </c>
      <c r="B62" s="36" t="s">
        <v>610</v>
      </c>
      <c r="C62" s="36" t="s">
        <v>555</v>
      </c>
      <c r="D62" s="37">
        <v>8730</v>
      </c>
      <c r="E62" s="37">
        <v>18</v>
      </c>
    </row>
    <row r="63" spans="1:5" ht="13.5" customHeight="1" x14ac:dyDescent="0.3">
      <c r="A63" s="35">
        <v>36645</v>
      </c>
      <c r="B63" s="36" t="s">
        <v>582</v>
      </c>
      <c r="C63" s="36" t="s">
        <v>583</v>
      </c>
      <c r="D63" s="37">
        <v>19000</v>
      </c>
      <c r="E63" s="37">
        <v>12</v>
      </c>
    </row>
    <row r="64" spans="1:5" ht="13.5" customHeight="1" x14ac:dyDescent="0.3">
      <c r="A64" s="35">
        <v>36649</v>
      </c>
      <c r="B64" s="36" t="s">
        <v>600</v>
      </c>
      <c r="C64" s="36" t="s">
        <v>560</v>
      </c>
      <c r="D64" s="37">
        <v>2425000</v>
      </c>
      <c r="E64" s="37">
        <v>21</v>
      </c>
    </row>
    <row r="65" spans="1:5" ht="13.5" customHeight="1" x14ac:dyDescent="0.3">
      <c r="A65" s="35">
        <v>36651</v>
      </c>
      <c r="B65" s="36" t="s">
        <v>600</v>
      </c>
      <c r="C65" s="36" t="s">
        <v>560</v>
      </c>
      <c r="D65" s="37">
        <v>1860000</v>
      </c>
      <c r="E65" s="37">
        <v>19</v>
      </c>
    </row>
    <row r="66" spans="1:5" ht="13.5" customHeight="1" x14ac:dyDescent="0.3">
      <c r="A66" s="35">
        <v>36652</v>
      </c>
      <c r="B66" s="36" t="s">
        <v>612</v>
      </c>
      <c r="C66" s="36" t="s">
        <v>555</v>
      </c>
      <c r="D66" s="37">
        <v>6570</v>
      </c>
      <c r="E66" s="37">
        <v>13</v>
      </c>
    </row>
    <row r="67" spans="1:5" ht="13.5" customHeight="1" x14ac:dyDescent="0.3">
      <c r="A67" s="35">
        <v>36653</v>
      </c>
      <c r="B67" s="36" t="s">
        <v>613</v>
      </c>
      <c r="C67" s="36" t="s">
        <v>614</v>
      </c>
      <c r="D67" s="37">
        <v>14000</v>
      </c>
      <c r="E67" s="37">
        <v>16</v>
      </c>
    </row>
    <row r="68" spans="1:5" ht="13.5" customHeight="1" x14ac:dyDescent="0.3">
      <c r="A68" s="35">
        <v>36665</v>
      </c>
      <c r="B68" s="36" t="s">
        <v>615</v>
      </c>
      <c r="C68" s="36" t="s">
        <v>557</v>
      </c>
      <c r="D68" s="37">
        <v>29980</v>
      </c>
      <c r="E68" s="37">
        <v>19</v>
      </c>
    </row>
    <row r="69" spans="1:5" ht="13.5" customHeight="1" x14ac:dyDescent="0.3">
      <c r="A69" s="35">
        <v>36666</v>
      </c>
      <c r="B69" s="36" t="s">
        <v>616</v>
      </c>
      <c r="C69" s="36" t="s">
        <v>554</v>
      </c>
      <c r="D69" s="37">
        <v>17950</v>
      </c>
      <c r="E69" s="37">
        <v>17</v>
      </c>
    </row>
    <row r="70" spans="1:5" ht="13.5" customHeight="1" x14ac:dyDescent="0.3">
      <c r="A70" s="35">
        <v>36666</v>
      </c>
      <c r="B70" s="36" t="s">
        <v>605</v>
      </c>
      <c r="C70" s="36" t="s">
        <v>554</v>
      </c>
      <c r="D70" s="37">
        <v>32320</v>
      </c>
      <c r="E70" s="37">
        <v>20</v>
      </c>
    </row>
    <row r="71" spans="1:5" ht="13.5" customHeight="1" x14ac:dyDescent="0.3">
      <c r="A71" s="35">
        <v>36667</v>
      </c>
      <c r="B71" s="36" t="s">
        <v>617</v>
      </c>
      <c r="C71" s="36" t="s">
        <v>597</v>
      </c>
      <c r="D71" s="37">
        <v>27350</v>
      </c>
      <c r="E71" s="37">
        <v>19</v>
      </c>
    </row>
    <row r="72" spans="1:5" ht="13.5" customHeight="1" x14ac:dyDescent="0.3">
      <c r="A72" s="35">
        <v>36672</v>
      </c>
      <c r="B72" s="36" t="s">
        <v>613</v>
      </c>
      <c r="C72" s="36" t="s">
        <v>614</v>
      </c>
      <c r="D72" s="37">
        <v>15000</v>
      </c>
      <c r="E72" s="37">
        <v>20</v>
      </c>
    </row>
    <row r="73" spans="1:5" ht="13.5" customHeight="1" x14ac:dyDescent="0.3">
      <c r="A73" s="35">
        <v>36681</v>
      </c>
      <c r="B73" s="36" t="s">
        <v>559</v>
      </c>
      <c r="C73" s="36" t="s">
        <v>558</v>
      </c>
      <c r="D73" s="37">
        <v>13500</v>
      </c>
      <c r="E73" s="37">
        <v>21</v>
      </c>
    </row>
    <row r="74" spans="1:5" ht="13.5" customHeight="1" x14ac:dyDescent="0.3">
      <c r="A74" s="35">
        <v>36682</v>
      </c>
      <c r="B74" s="36" t="s">
        <v>612</v>
      </c>
      <c r="C74" s="36" t="s">
        <v>555</v>
      </c>
      <c r="D74" s="37">
        <v>8600</v>
      </c>
      <c r="E74" s="37">
        <v>22</v>
      </c>
    </row>
    <row r="75" spans="1:5" ht="13.5" customHeight="1" x14ac:dyDescent="0.3">
      <c r="A75" s="35">
        <v>36685</v>
      </c>
      <c r="B75" s="36" t="s">
        <v>556</v>
      </c>
      <c r="C75" s="36" t="s">
        <v>557</v>
      </c>
      <c r="D75" s="37">
        <v>15980</v>
      </c>
      <c r="E75" s="37">
        <v>14</v>
      </c>
    </row>
    <row r="76" spans="1:5" ht="13.5" customHeight="1" x14ac:dyDescent="0.3">
      <c r="A76" s="35">
        <v>36686</v>
      </c>
      <c r="B76" s="36" t="s">
        <v>601</v>
      </c>
      <c r="C76" s="36" t="s">
        <v>551</v>
      </c>
      <c r="D76" s="37">
        <v>7640</v>
      </c>
      <c r="E76" s="37">
        <v>22</v>
      </c>
    </row>
    <row r="77" spans="1:5" ht="13.5" customHeight="1" x14ac:dyDescent="0.3">
      <c r="A77" s="35">
        <v>36697</v>
      </c>
      <c r="B77" s="36" t="s">
        <v>618</v>
      </c>
      <c r="C77" s="36" t="s">
        <v>581</v>
      </c>
      <c r="D77" s="37">
        <v>40650</v>
      </c>
      <c r="E77" s="37">
        <v>17</v>
      </c>
    </row>
    <row r="78" spans="1:5" ht="13.5" customHeight="1" x14ac:dyDescent="0.3">
      <c r="A78" s="35">
        <v>36700</v>
      </c>
      <c r="B78" s="36" t="s">
        <v>619</v>
      </c>
      <c r="C78" s="36" t="s">
        <v>554</v>
      </c>
      <c r="D78" s="37">
        <v>50280</v>
      </c>
      <c r="E78" s="37">
        <v>20</v>
      </c>
    </row>
    <row r="79" spans="1:5" ht="13.5" customHeight="1" x14ac:dyDescent="0.3">
      <c r="A79" s="35">
        <v>36700</v>
      </c>
      <c r="B79" s="36" t="s">
        <v>619</v>
      </c>
      <c r="C79" s="36" t="s">
        <v>554</v>
      </c>
      <c r="D79" s="37">
        <v>1050</v>
      </c>
      <c r="E79" s="37">
        <v>21</v>
      </c>
    </row>
    <row r="80" spans="1:5" ht="13.5" customHeight="1" x14ac:dyDescent="0.3">
      <c r="A80" s="35">
        <v>36705</v>
      </c>
      <c r="B80" s="36" t="s">
        <v>620</v>
      </c>
      <c r="C80" s="36" t="s">
        <v>555</v>
      </c>
      <c r="D80" s="37">
        <v>4950</v>
      </c>
      <c r="E80" s="37">
        <v>28</v>
      </c>
    </row>
    <row r="81" spans="4:5" ht="13.5" customHeight="1" x14ac:dyDescent="0.3">
      <c r="D81" s="37"/>
      <c r="E81" s="37"/>
    </row>
    <row r="82" spans="4:5" ht="13.5" customHeight="1" x14ac:dyDescent="0.3">
      <c r="D82" s="37"/>
      <c r="E82" s="37"/>
    </row>
    <row r="83" spans="4:5" ht="13.5" customHeight="1" x14ac:dyDescent="0.3">
      <c r="D83" s="37"/>
      <c r="E83" s="37"/>
    </row>
    <row r="84" spans="4:5" ht="13.5" customHeight="1" x14ac:dyDescent="0.3">
      <c r="D84" s="37"/>
      <c r="E84" s="37"/>
    </row>
    <row r="85" spans="4:5" ht="13.5" customHeight="1" x14ac:dyDescent="0.3">
      <c r="D85" s="37"/>
      <c r="E85" s="37"/>
    </row>
    <row r="86" spans="4:5" ht="13.5" customHeight="1" x14ac:dyDescent="0.3">
      <c r="D86" s="37"/>
      <c r="E86" s="37"/>
    </row>
    <row r="87" spans="4:5" ht="13.5" customHeight="1" x14ac:dyDescent="0.3">
      <c r="D87" s="37"/>
      <c r="E87" s="37"/>
    </row>
    <row r="88" spans="4:5" ht="13.5" customHeight="1" x14ac:dyDescent="0.3">
      <c r="D88" s="37"/>
      <c r="E88" s="37"/>
    </row>
    <row r="89" spans="4:5" ht="13.5" customHeight="1" x14ac:dyDescent="0.3">
      <c r="D89" s="37"/>
      <c r="E89" s="37"/>
    </row>
    <row r="90" spans="4:5" ht="13.5" customHeight="1" x14ac:dyDescent="0.3">
      <c r="D90" s="37"/>
      <c r="E90" s="37"/>
    </row>
    <row r="91" spans="4:5" ht="13.5" customHeight="1" x14ac:dyDescent="0.3">
      <c r="D91" s="37"/>
      <c r="E91" s="37"/>
    </row>
    <row r="92" spans="4:5" ht="13.5" customHeight="1" x14ac:dyDescent="0.3">
      <c r="D92" s="37"/>
      <c r="E92" s="37"/>
    </row>
    <row r="93" spans="4:5" ht="13.5" customHeight="1" x14ac:dyDescent="0.3">
      <c r="D93" s="37"/>
      <c r="E93" s="37"/>
    </row>
    <row r="94" spans="4:5" ht="13.5" customHeight="1" x14ac:dyDescent="0.3">
      <c r="D94" s="37"/>
      <c r="E94" s="37"/>
    </row>
    <row r="95" spans="4:5" ht="13.5" customHeight="1" x14ac:dyDescent="0.3">
      <c r="D95" s="37"/>
      <c r="E95" s="37"/>
    </row>
    <row r="96" spans="4:5" ht="13.5" customHeight="1" x14ac:dyDescent="0.3">
      <c r="D96" s="37"/>
      <c r="E96" s="37"/>
    </row>
    <row r="97" spans="4:5" ht="13.5" customHeight="1" x14ac:dyDescent="0.3">
      <c r="D97" s="37"/>
      <c r="E97" s="37"/>
    </row>
    <row r="98" spans="4:5" ht="13.5" customHeight="1" x14ac:dyDescent="0.3">
      <c r="D98" s="37"/>
      <c r="E98" s="37"/>
    </row>
    <row r="99" spans="4:5" ht="13.5" customHeight="1" x14ac:dyDescent="0.3">
      <c r="D99" s="37"/>
      <c r="E99" s="37"/>
    </row>
    <row r="100" spans="4:5" ht="13.5" customHeight="1" x14ac:dyDescent="0.3">
      <c r="D100" s="37"/>
      <c r="E100" s="37"/>
    </row>
    <row r="101" spans="4:5" ht="13.5" customHeight="1" x14ac:dyDescent="0.3">
      <c r="D101" s="37"/>
      <c r="E101" s="37"/>
    </row>
    <row r="102" spans="4:5" ht="13.5" customHeight="1" x14ac:dyDescent="0.3">
      <c r="D102" s="37"/>
      <c r="E102" s="37"/>
    </row>
    <row r="103" spans="4:5" ht="13.5" customHeight="1" x14ac:dyDescent="0.3">
      <c r="D103" s="37"/>
      <c r="E103" s="37"/>
    </row>
    <row r="104" spans="4:5" ht="13.5" customHeight="1" x14ac:dyDescent="0.3">
      <c r="D104" s="37"/>
      <c r="E104" s="37"/>
    </row>
    <row r="105" spans="4:5" ht="13.5" customHeight="1" x14ac:dyDescent="0.3">
      <c r="D105" s="37"/>
      <c r="E105" s="37"/>
    </row>
    <row r="106" spans="4:5" ht="13.5" customHeight="1" x14ac:dyDescent="0.3">
      <c r="D106" s="37"/>
      <c r="E106" s="37"/>
    </row>
    <row r="107" spans="4:5" ht="13.5" customHeight="1" x14ac:dyDescent="0.3">
      <c r="D107" s="37"/>
      <c r="E107" s="37"/>
    </row>
    <row r="108" spans="4:5" ht="13.5" customHeight="1" x14ac:dyDescent="0.3">
      <c r="D108" s="37"/>
      <c r="E108" s="37"/>
    </row>
    <row r="109" spans="4:5" ht="13.5" customHeight="1" x14ac:dyDescent="0.3">
      <c r="D109" s="37"/>
      <c r="E109" s="37"/>
    </row>
    <row r="110" spans="4:5" ht="13.5" customHeight="1" x14ac:dyDescent="0.3">
      <c r="D110" s="37"/>
      <c r="E110" s="37"/>
    </row>
    <row r="111" spans="4:5" ht="13.5" customHeight="1" x14ac:dyDescent="0.3">
      <c r="D111" s="37"/>
      <c r="E111" s="37"/>
    </row>
    <row r="112" spans="4:5" ht="13.5" customHeight="1" x14ac:dyDescent="0.3">
      <c r="D112" s="37"/>
      <c r="E112" s="37"/>
    </row>
    <row r="113" spans="4:5" ht="13.5" customHeight="1" x14ac:dyDescent="0.3">
      <c r="D113" s="37"/>
      <c r="E113" s="37"/>
    </row>
    <row r="114" spans="4:5" ht="13.5" customHeight="1" x14ac:dyDescent="0.3">
      <c r="D114" s="37"/>
      <c r="E114" s="37"/>
    </row>
    <row r="115" spans="4:5" ht="13.5" customHeight="1" x14ac:dyDescent="0.3">
      <c r="D115" s="37"/>
      <c r="E115" s="37"/>
    </row>
    <row r="116" spans="4:5" ht="13.5" customHeight="1" x14ac:dyDescent="0.3">
      <c r="D116" s="37"/>
      <c r="E116" s="37"/>
    </row>
    <row r="117" spans="4:5" ht="13.5" customHeight="1" x14ac:dyDescent="0.3">
      <c r="D117" s="37"/>
      <c r="E117" s="37"/>
    </row>
    <row r="118" spans="4:5" ht="13.5" customHeight="1" x14ac:dyDescent="0.3">
      <c r="D118" s="37"/>
      <c r="E118" s="37"/>
    </row>
    <row r="119" spans="4:5" ht="13.5" customHeight="1" x14ac:dyDescent="0.3">
      <c r="D119" s="37"/>
      <c r="E119" s="37"/>
    </row>
    <row r="120" spans="4:5" ht="13.5" customHeight="1" x14ac:dyDescent="0.3">
      <c r="D120" s="37"/>
      <c r="E120" s="37"/>
    </row>
    <row r="121" spans="4:5" ht="13.5" customHeight="1" x14ac:dyDescent="0.3">
      <c r="D121" s="37"/>
      <c r="E121" s="37"/>
    </row>
    <row r="122" spans="4:5" ht="13.5" customHeight="1" x14ac:dyDescent="0.3">
      <c r="D122" s="37"/>
      <c r="E122" s="37"/>
    </row>
    <row r="123" spans="4:5" ht="13.5" customHeight="1" x14ac:dyDescent="0.3">
      <c r="D123" s="37"/>
      <c r="E123" s="37"/>
    </row>
    <row r="124" spans="4:5" ht="13.5" customHeight="1" x14ac:dyDescent="0.3">
      <c r="D124" s="37"/>
      <c r="E124" s="37"/>
    </row>
    <row r="125" spans="4:5" ht="13.5" customHeight="1" x14ac:dyDescent="0.3">
      <c r="D125" s="37"/>
      <c r="E125" s="37"/>
    </row>
    <row r="126" spans="4:5" ht="13.5" customHeight="1" x14ac:dyDescent="0.3">
      <c r="D126" s="37"/>
      <c r="E126" s="37"/>
    </row>
    <row r="127" spans="4:5" ht="13.5" customHeight="1" x14ac:dyDescent="0.3">
      <c r="D127" s="37"/>
      <c r="E127" s="37"/>
    </row>
    <row r="128" spans="4:5" ht="13.5" customHeight="1" x14ac:dyDescent="0.3">
      <c r="D128" s="37"/>
      <c r="E128" s="37"/>
    </row>
    <row r="129" spans="4:5" ht="13.5" customHeight="1" x14ac:dyDescent="0.3">
      <c r="D129" s="37"/>
      <c r="E129" s="37"/>
    </row>
    <row r="130" spans="4:5" ht="13.5" customHeight="1" x14ac:dyDescent="0.3">
      <c r="D130" s="37"/>
      <c r="E130" s="37"/>
    </row>
    <row r="131" spans="4:5" ht="13.5" customHeight="1" x14ac:dyDescent="0.3">
      <c r="D131" s="37"/>
      <c r="E131" s="37"/>
    </row>
    <row r="132" spans="4:5" ht="13.5" customHeight="1" x14ac:dyDescent="0.3">
      <c r="D132" s="37"/>
      <c r="E132" s="37"/>
    </row>
    <row r="133" spans="4:5" ht="13.5" customHeight="1" x14ac:dyDescent="0.3">
      <c r="D133" s="37"/>
      <c r="E133" s="37"/>
    </row>
    <row r="134" spans="4:5" ht="13.5" customHeight="1" x14ac:dyDescent="0.3">
      <c r="D134" s="37"/>
      <c r="E134" s="37"/>
    </row>
    <row r="135" spans="4:5" ht="13.5" customHeight="1" x14ac:dyDescent="0.3">
      <c r="D135" s="37"/>
      <c r="E135" s="37"/>
    </row>
    <row r="136" spans="4:5" ht="13.5" customHeight="1" x14ac:dyDescent="0.3">
      <c r="D136" s="37"/>
      <c r="E136" s="37"/>
    </row>
    <row r="137" spans="4:5" ht="13.5" customHeight="1" x14ac:dyDescent="0.3">
      <c r="D137" s="37"/>
      <c r="E137" s="37"/>
    </row>
    <row r="138" spans="4:5" ht="13.5" customHeight="1" x14ac:dyDescent="0.3">
      <c r="D138" s="37"/>
      <c r="E138" s="37"/>
    </row>
    <row r="139" spans="4:5" ht="13.5" customHeight="1" x14ac:dyDescent="0.3">
      <c r="D139" s="37"/>
      <c r="E139" s="37"/>
    </row>
    <row r="140" spans="4:5" ht="13.5" customHeight="1" x14ac:dyDescent="0.3">
      <c r="D140" s="37"/>
      <c r="E140" s="37"/>
    </row>
    <row r="141" spans="4:5" ht="13.5" customHeight="1" x14ac:dyDescent="0.3">
      <c r="D141" s="37"/>
      <c r="E141" s="37"/>
    </row>
    <row r="142" spans="4:5" ht="13.5" customHeight="1" x14ac:dyDescent="0.3">
      <c r="D142" s="37"/>
      <c r="E142" s="37"/>
    </row>
    <row r="143" spans="4:5" ht="13.5" customHeight="1" x14ac:dyDescent="0.3">
      <c r="D143" s="37"/>
      <c r="E143" s="37"/>
    </row>
    <row r="144" spans="4:5" ht="13.5" customHeight="1" x14ac:dyDescent="0.3">
      <c r="D144" s="37"/>
      <c r="E144" s="37"/>
    </row>
    <row r="145" spans="4:5" ht="13.5" customHeight="1" x14ac:dyDescent="0.3">
      <c r="D145" s="37"/>
      <c r="E145" s="37"/>
    </row>
    <row r="146" spans="4:5" ht="13.5" customHeight="1" x14ac:dyDescent="0.3">
      <c r="D146" s="37"/>
      <c r="E146" s="37"/>
    </row>
    <row r="147" spans="4:5" ht="13.5" customHeight="1" x14ac:dyDescent="0.3">
      <c r="D147" s="37"/>
      <c r="E147" s="37"/>
    </row>
    <row r="148" spans="4:5" ht="13.5" customHeight="1" x14ac:dyDescent="0.3">
      <c r="D148" s="37"/>
      <c r="E148" s="37"/>
    </row>
    <row r="149" spans="4:5" ht="13.5" customHeight="1" x14ac:dyDescent="0.3">
      <c r="D149" s="37"/>
      <c r="E149" s="37"/>
    </row>
    <row r="150" spans="4:5" ht="13.5" customHeight="1" x14ac:dyDescent="0.3">
      <c r="D150" s="37"/>
      <c r="E150" s="37"/>
    </row>
    <row r="151" spans="4:5" ht="13.5" customHeight="1" x14ac:dyDescent="0.3">
      <c r="D151" s="37"/>
      <c r="E151" s="37"/>
    </row>
    <row r="152" spans="4:5" ht="13.5" customHeight="1" x14ac:dyDescent="0.3">
      <c r="D152" s="37"/>
      <c r="E152" s="37"/>
    </row>
    <row r="153" spans="4:5" ht="13.5" customHeight="1" x14ac:dyDescent="0.3">
      <c r="D153" s="37"/>
      <c r="E153" s="37"/>
    </row>
    <row r="154" spans="4:5" ht="13.5" customHeight="1" x14ac:dyDescent="0.3">
      <c r="D154" s="37"/>
      <c r="E154" s="37"/>
    </row>
    <row r="155" spans="4:5" ht="13.5" customHeight="1" x14ac:dyDescent="0.3">
      <c r="D155" s="37"/>
      <c r="E155" s="37"/>
    </row>
    <row r="156" spans="4:5" ht="13.5" customHeight="1" x14ac:dyDescent="0.3">
      <c r="D156" s="37"/>
      <c r="E156" s="37"/>
    </row>
    <row r="157" spans="4:5" ht="13.5" customHeight="1" x14ac:dyDescent="0.3">
      <c r="D157" s="37"/>
      <c r="E157" s="37"/>
    </row>
    <row r="158" spans="4:5" ht="13.5" customHeight="1" x14ac:dyDescent="0.3">
      <c r="D158" s="37"/>
      <c r="E158" s="37"/>
    </row>
    <row r="159" spans="4:5" ht="13.5" customHeight="1" x14ac:dyDescent="0.3">
      <c r="D159" s="37"/>
      <c r="E159" s="37"/>
    </row>
    <row r="160" spans="4:5" ht="13.5" customHeight="1" x14ac:dyDescent="0.3">
      <c r="D160" s="37"/>
      <c r="E160" s="37"/>
    </row>
    <row r="161" spans="4:5" ht="13.5" customHeight="1" x14ac:dyDescent="0.3">
      <c r="D161" s="37"/>
      <c r="E161" s="37"/>
    </row>
    <row r="162" spans="4:5" ht="13.5" customHeight="1" x14ac:dyDescent="0.3">
      <c r="D162" s="37"/>
      <c r="E162" s="37"/>
    </row>
    <row r="163" spans="4:5" ht="13.5" customHeight="1" x14ac:dyDescent="0.3">
      <c r="D163" s="37"/>
      <c r="E163" s="37"/>
    </row>
    <row r="164" spans="4:5" ht="13.5" customHeight="1" x14ac:dyDescent="0.3">
      <c r="D164" s="37"/>
      <c r="E164" s="37"/>
    </row>
    <row r="165" spans="4:5" ht="13.5" customHeight="1" x14ac:dyDescent="0.3">
      <c r="D165" s="37"/>
      <c r="E165" s="37"/>
    </row>
    <row r="166" spans="4:5" ht="13.5" customHeight="1" x14ac:dyDescent="0.3">
      <c r="D166" s="37"/>
      <c r="E166" s="37"/>
    </row>
    <row r="167" spans="4:5" ht="13.5" customHeight="1" x14ac:dyDescent="0.3">
      <c r="D167" s="37"/>
      <c r="E167" s="37"/>
    </row>
    <row r="168" spans="4:5" ht="13.5" customHeight="1" x14ac:dyDescent="0.3">
      <c r="D168" s="37"/>
      <c r="E168" s="37"/>
    </row>
    <row r="169" spans="4:5" ht="13.5" customHeight="1" x14ac:dyDescent="0.3">
      <c r="D169" s="37"/>
      <c r="E169" s="37"/>
    </row>
    <row r="170" spans="4:5" ht="13.5" customHeight="1" x14ac:dyDescent="0.3">
      <c r="D170" s="37"/>
      <c r="E170" s="37"/>
    </row>
    <row r="171" spans="4:5" ht="13.5" customHeight="1" x14ac:dyDescent="0.3">
      <c r="D171" s="37"/>
      <c r="E171" s="37"/>
    </row>
    <row r="172" spans="4:5" ht="13.5" customHeight="1" x14ac:dyDescent="0.3">
      <c r="D172" s="37"/>
      <c r="E172" s="37"/>
    </row>
    <row r="173" spans="4:5" ht="13.5" customHeight="1" x14ac:dyDescent="0.3">
      <c r="D173" s="37"/>
      <c r="E173" s="37"/>
    </row>
    <row r="174" spans="4:5" ht="13.5" customHeight="1" x14ac:dyDescent="0.3">
      <c r="D174" s="37"/>
      <c r="E174" s="37"/>
    </row>
    <row r="175" spans="4:5" ht="13.5" customHeight="1" x14ac:dyDescent="0.3">
      <c r="D175" s="37"/>
      <c r="E175" s="37"/>
    </row>
    <row r="176" spans="4:5" ht="13.5" customHeight="1" x14ac:dyDescent="0.3">
      <c r="D176" s="37"/>
      <c r="E176" s="37"/>
    </row>
    <row r="177" spans="4:5" ht="13.5" customHeight="1" x14ac:dyDescent="0.3">
      <c r="D177" s="37"/>
      <c r="E177" s="37"/>
    </row>
    <row r="178" spans="4:5" ht="13.5" customHeight="1" x14ac:dyDescent="0.3">
      <c r="D178" s="37"/>
      <c r="E178" s="37"/>
    </row>
    <row r="179" spans="4:5" ht="13.5" customHeight="1" x14ac:dyDescent="0.3">
      <c r="D179" s="37"/>
      <c r="E179" s="37"/>
    </row>
    <row r="180" spans="4:5" ht="13.5" customHeight="1" x14ac:dyDescent="0.3">
      <c r="D180" s="37"/>
      <c r="E180" s="37"/>
    </row>
    <row r="181" spans="4:5" ht="13.5" customHeight="1" x14ac:dyDescent="0.3">
      <c r="D181" s="37"/>
      <c r="E181" s="37"/>
    </row>
    <row r="182" spans="4:5" ht="13.5" customHeight="1" x14ac:dyDescent="0.3">
      <c r="D182" s="37"/>
      <c r="E182" s="37"/>
    </row>
    <row r="183" spans="4:5" ht="13.5" customHeight="1" x14ac:dyDescent="0.3">
      <c r="D183" s="37"/>
      <c r="E183" s="37"/>
    </row>
    <row r="184" spans="4:5" ht="13.5" customHeight="1" x14ac:dyDescent="0.3">
      <c r="D184" s="37"/>
      <c r="E184" s="37"/>
    </row>
    <row r="185" spans="4:5" ht="13.5" customHeight="1" x14ac:dyDescent="0.3">
      <c r="D185" s="37"/>
      <c r="E185" s="37"/>
    </row>
    <row r="186" spans="4:5" ht="13.5" customHeight="1" x14ac:dyDescent="0.3">
      <c r="D186" s="37"/>
      <c r="E186" s="37"/>
    </row>
    <row r="187" spans="4:5" ht="13.5" customHeight="1" x14ac:dyDescent="0.3">
      <c r="D187" s="37"/>
      <c r="E187" s="37"/>
    </row>
    <row r="188" spans="4:5" ht="13.5" customHeight="1" x14ac:dyDescent="0.3">
      <c r="D188" s="37"/>
      <c r="E188" s="37"/>
    </row>
    <row r="189" spans="4:5" ht="13.5" customHeight="1" x14ac:dyDescent="0.3">
      <c r="D189" s="37"/>
      <c r="E189" s="37"/>
    </row>
    <row r="190" spans="4:5" ht="13.5" customHeight="1" x14ac:dyDescent="0.3">
      <c r="D190" s="37"/>
      <c r="E190" s="37"/>
    </row>
    <row r="191" spans="4:5" ht="13.5" customHeight="1" x14ac:dyDescent="0.3">
      <c r="D191" s="37"/>
      <c r="E191" s="37"/>
    </row>
    <row r="192" spans="4:5" ht="13.5" customHeight="1" x14ac:dyDescent="0.3">
      <c r="D192" s="37"/>
      <c r="E192" s="37"/>
    </row>
    <row r="193" spans="4:5" ht="13.5" customHeight="1" x14ac:dyDescent="0.3">
      <c r="D193" s="37"/>
      <c r="E193" s="37"/>
    </row>
    <row r="194" spans="4:5" ht="13.5" customHeight="1" x14ac:dyDescent="0.3">
      <c r="D194" s="37"/>
      <c r="E194" s="37"/>
    </row>
    <row r="195" spans="4:5" ht="13.5" customHeight="1" x14ac:dyDescent="0.3">
      <c r="D195" s="37"/>
      <c r="E195" s="37"/>
    </row>
    <row r="196" spans="4:5" ht="13.5" customHeight="1" x14ac:dyDescent="0.3">
      <c r="D196" s="37"/>
      <c r="E196" s="37"/>
    </row>
    <row r="197" spans="4:5" ht="13.5" customHeight="1" x14ac:dyDescent="0.3">
      <c r="D197" s="37"/>
      <c r="E197" s="37"/>
    </row>
    <row r="198" spans="4:5" ht="13.5" customHeight="1" x14ac:dyDescent="0.3">
      <c r="D198" s="37"/>
      <c r="E198" s="37"/>
    </row>
    <row r="199" spans="4:5" ht="13.5" customHeight="1" x14ac:dyDescent="0.3">
      <c r="D199" s="37"/>
      <c r="E199" s="37"/>
    </row>
    <row r="200" spans="4:5" ht="13.5" customHeight="1" x14ac:dyDescent="0.3">
      <c r="D200" s="37"/>
      <c r="E200" s="37"/>
    </row>
    <row r="201" spans="4:5" ht="13.5" customHeight="1" x14ac:dyDescent="0.3">
      <c r="D201" s="37"/>
      <c r="E201" s="37"/>
    </row>
    <row r="202" spans="4:5" ht="13.5" customHeight="1" x14ac:dyDescent="0.3">
      <c r="D202" s="37"/>
      <c r="E202" s="37"/>
    </row>
    <row r="203" spans="4:5" ht="13.5" customHeight="1" x14ac:dyDescent="0.3">
      <c r="D203" s="37"/>
      <c r="E203" s="37"/>
    </row>
    <row r="204" spans="4:5" ht="13.5" customHeight="1" x14ac:dyDescent="0.3">
      <c r="D204" s="37"/>
      <c r="E204" s="37"/>
    </row>
    <row r="205" spans="4:5" ht="13.5" customHeight="1" x14ac:dyDescent="0.3">
      <c r="D205" s="37"/>
      <c r="E205" s="37"/>
    </row>
    <row r="206" spans="4:5" ht="13.5" customHeight="1" x14ac:dyDescent="0.3">
      <c r="D206" s="37"/>
      <c r="E206" s="37"/>
    </row>
    <row r="207" spans="4:5" ht="13.5" customHeight="1" x14ac:dyDescent="0.3">
      <c r="D207" s="37"/>
      <c r="E207" s="37"/>
    </row>
    <row r="208" spans="4:5" ht="13.5" customHeight="1" x14ac:dyDescent="0.3">
      <c r="D208" s="37"/>
      <c r="E208" s="37"/>
    </row>
    <row r="209" spans="4:5" ht="13.5" customHeight="1" x14ac:dyDescent="0.3">
      <c r="D209" s="37"/>
      <c r="E209" s="37"/>
    </row>
    <row r="210" spans="4:5" ht="13.5" customHeight="1" x14ac:dyDescent="0.3">
      <c r="D210" s="37"/>
      <c r="E210" s="37"/>
    </row>
    <row r="211" spans="4:5" ht="13.5" customHeight="1" x14ac:dyDescent="0.3">
      <c r="D211" s="37"/>
      <c r="E211" s="37"/>
    </row>
    <row r="212" spans="4:5" ht="13.5" customHeight="1" x14ac:dyDescent="0.3">
      <c r="D212" s="37"/>
      <c r="E212" s="37"/>
    </row>
    <row r="213" spans="4:5" ht="13.5" customHeight="1" x14ac:dyDescent="0.3">
      <c r="D213" s="37"/>
      <c r="E213" s="37"/>
    </row>
    <row r="214" spans="4:5" ht="13.5" customHeight="1" x14ac:dyDescent="0.3">
      <c r="D214" s="37"/>
      <c r="E214" s="37"/>
    </row>
    <row r="215" spans="4:5" ht="13.5" customHeight="1" x14ac:dyDescent="0.3">
      <c r="D215" s="37"/>
      <c r="E215" s="37"/>
    </row>
    <row r="216" spans="4:5" ht="13.5" customHeight="1" x14ac:dyDescent="0.3">
      <c r="D216" s="37"/>
      <c r="E216" s="37"/>
    </row>
    <row r="217" spans="4:5" ht="13.5" customHeight="1" x14ac:dyDescent="0.3">
      <c r="D217" s="37"/>
      <c r="E217" s="37"/>
    </row>
    <row r="218" spans="4:5" ht="13.5" customHeight="1" x14ac:dyDescent="0.3">
      <c r="D218" s="37"/>
      <c r="E218" s="37"/>
    </row>
    <row r="219" spans="4:5" ht="13.5" customHeight="1" x14ac:dyDescent="0.3">
      <c r="D219" s="37"/>
      <c r="E219" s="37"/>
    </row>
    <row r="220" spans="4:5" ht="13.5" customHeight="1" x14ac:dyDescent="0.3">
      <c r="D220" s="37"/>
      <c r="E220" s="37"/>
    </row>
    <row r="221" spans="4:5" ht="13.5" customHeight="1" x14ac:dyDescent="0.3">
      <c r="D221" s="37"/>
      <c r="E221" s="37"/>
    </row>
    <row r="222" spans="4:5" ht="13.5" customHeight="1" x14ac:dyDescent="0.3">
      <c r="D222" s="37"/>
      <c r="E222" s="37"/>
    </row>
    <row r="223" spans="4:5" ht="13.5" customHeight="1" x14ac:dyDescent="0.3">
      <c r="D223" s="37"/>
      <c r="E223" s="37"/>
    </row>
    <row r="224" spans="4:5" ht="13.5" customHeight="1" x14ac:dyDescent="0.3">
      <c r="D224" s="37"/>
      <c r="E224" s="37"/>
    </row>
    <row r="225" spans="4:5" ht="13.5" customHeight="1" x14ac:dyDescent="0.3">
      <c r="D225" s="37"/>
      <c r="E225" s="37"/>
    </row>
    <row r="226" spans="4:5" ht="13.5" customHeight="1" x14ac:dyDescent="0.3">
      <c r="D226" s="37"/>
      <c r="E226" s="37"/>
    </row>
    <row r="227" spans="4:5" ht="13.5" customHeight="1" x14ac:dyDescent="0.3">
      <c r="D227" s="37"/>
      <c r="E227" s="37"/>
    </row>
    <row r="228" spans="4:5" ht="13.5" customHeight="1" x14ac:dyDescent="0.3">
      <c r="D228" s="37"/>
      <c r="E228" s="37"/>
    </row>
    <row r="229" spans="4:5" ht="13.5" customHeight="1" x14ac:dyDescent="0.3">
      <c r="D229" s="37"/>
      <c r="E229" s="37"/>
    </row>
    <row r="230" spans="4:5" ht="13.5" customHeight="1" x14ac:dyDescent="0.3">
      <c r="D230" s="37"/>
      <c r="E230" s="37"/>
    </row>
    <row r="231" spans="4:5" ht="13.5" customHeight="1" x14ac:dyDescent="0.3">
      <c r="D231" s="37"/>
      <c r="E231" s="37"/>
    </row>
    <row r="232" spans="4:5" ht="13.5" customHeight="1" x14ac:dyDescent="0.3">
      <c r="D232" s="37"/>
      <c r="E232" s="37"/>
    </row>
    <row r="233" spans="4:5" ht="13.5" customHeight="1" x14ac:dyDescent="0.3">
      <c r="D233" s="37"/>
      <c r="E233" s="37"/>
    </row>
    <row r="234" spans="4:5" ht="13.5" customHeight="1" x14ac:dyDescent="0.3">
      <c r="D234" s="37"/>
      <c r="E234" s="37"/>
    </row>
    <row r="235" spans="4:5" ht="13.5" customHeight="1" x14ac:dyDescent="0.3">
      <c r="D235" s="37"/>
      <c r="E235" s="37"/>
    </row>
    <row r="236" spans="4:5" ht="13.5" customHeight="1" x14ac:dyDescent="0.3">
      <c r="D236" s="37"/>
      <c r="E236" s="37"/>
    </row>
    <row r="237" spans="4:5" ht="13.5" customHeight="1" x14ac:dyDescent="0.3">
      <c r="D237" s="37"/>
      <c r="E237" s="37"/>
    </row>
    <row r="238" spans="4:5" ht="13.5" customHeight="1" x14ac:dyDescent="0.3">
      <c r="D238" s="37"/>
      <c r="E238" s="37"/>
    </row>
    <row r="239" spans="4:5" ht="13.5" customHeight="1" x14ac:dyDescent="0.3">
      <c r="D239" s="37"/>
      <c r="E239" s="37"/>
    </row>
    <row r="240" spans="4:5" ht="13.5" customHeight="1" x14ac:dyDescent="0.3">
      <c r="D240" s="37"/>
      <c r="E240" s="37"/>
    </row>
    <row r="241" spans="4:5" ht="13.5" customHeight="1" x14ac:dyDescent="0.3">
      <c r="D241" s="37"/>
      <c r="E241" s="37"/>
    </row>
    <row r="242" spans="4:5" ht="13.5" customHeight="1" x14ac:dyDescent="0.3">
      <c r="D242" s="37"/>
      <c r="E242" s="37"/>
    </row>
    <row r="243" spans="4:5" ht="13.5" customHeight="1" x14ac:dyDescent="0.3">
      <c r="D243" s="37"/>
      <c r="E243" s="37"/>
    </row>
    <row r="244" spans="4:5" ht="13.5" customHeight="1" x14ac:dyDescent="0.3">
      <c r="D244" s="37"/>
      <c r="E244" s="37"/>
    </row>
    <row r="245" spans="4:5" ht="13.5" customHeight="1" x14ac:dyDescent="0.3">
      <c r="D245" s="37"/>
      <c r="E245" s="37"/>
    </row>
    <row r="246" spans="4:5" ht="13.5" customHeight="1" x14ac:dyDescent="0.3">
      <c r="D246" s="37"/>
      <c r="E246" s="37"/>
    </row>
    <row r="247" spans="4:5" ht="13.5" customHeight="1" x14ac:dyDescent="0.3">
      <c r="D247" s="37"/>
      <c r="E247" s="37"/>
    </row>
    <row r="248" spans="4:5" ht="13.5" customHeight="1" x14ac:dyDescent="0.3">
      <c r="D248" s="37"/>
      <c r="E248" s="37"/>
    </row>
    <row r="249" spans="4:5" ht="13.5" customHeight="1" x14ac:dyDescent="0.3">
      <c r="D249" s="37"/>
      <c r="E249" s="37"/>
    </row>
    <row r="250" spans="4:5" ht="13.5" customHeight="1" x14ac:dyDescent="0.3">
      <c r="D250" s="37"/>
      <c r="E250" s="37"/>
    </row>
    <row r="251" spans="4:5" ht="13.5" customHeight="1" x14ac:dyDescent="0.3">
      <c r="D251" s="37"/>
      <c r="E251" s="37"/>
    </row>
    <row r="252" spans="4:5" ht="13.5" customHeight="1" x14ac:dyDescent="0.3">
      <c r="D252" s="37"/>
      <c r="E252" s="37"/>
    </row>
    <row r="253" spans="4:5" ht="13.5" customHeight="1" x14ac:dyDescent="0.3">
      <c r="D253" s="37"/>
      <c r="E253" s="37"/>
    </row>
    <row r="254" spans="4:5" ht="13.5" customHeight="1" x14ac:dyDescent="0.3">
      <c r="D254" s="37"/>
      <c r="E254" s="37"/>
    </row>
    <row r="255" spans="4:5" ht="13.5" customHeight="1" x14ac:dyDescent="0.3">
      <c r="D255" s="37"/>
      <c r="E255" s="37"/>
    </row>
    <row r="256" spans="4:5" ht="13.5" customHeight="1" x14ac:dyDescent="0.3">
      <c r="D256" s="37"/>
      <c r="E256" s="37"/>
    </row>
    <row r="257" spans="4:5" ht="13.5" customHeight="1" x14ac:dyDescent="0.3">
      <c r="D257" s="37"/>
      <c r="E257" s="37"/>
    </row>
    <row r="258" spans="4:5" ht="13.5" customHeight="1" x14ac:dyDescent="0.3">
      <c r="D258" s="37"/>
      <c r="E258" s="37"/>
    </row>
    <row r="259" spans="4:5" ht="13.5" customHeight="1" x14ac:dyDescent="0.3">
      <c r="D259" s="37"/>
      <c r="E259" s="37"/>
    </row>
    <row r="260" spans="4:5" ht="13.5" customHeight="1" x14ac:dyDescent="0.3">
      <c r="D260" s="37"/>
      <c r="E260" s="37"/>
    </row>
    <row r="261" spans="4:5" ht="13.5" customHeight="1" x14ac:dyDescent="0.3">
      <c r="D261" s="37"/>
      <c r="E261" s="37"/>
    </row>
    <row r="262" spans="4:5" ht="13.5" customHeight="1" x14ac:dyDescent="0.3">
      <c r="D262" s="37"/>
      <c r="E262" s="37"/>
    </row>
    <row r="263" spans="4:5" ht="13.5" customHeight="1" x14ac:dyDescent="0.3">
      <c r="D263" s="37"/>
      <c r="E263" s="37"/>
    </row>
    <row r="264" spans="4:5" ht="13.5" customHeight="1" x14ac:dyDescent="0.3">
      <c r="D264" s="37"/>
      <c r="E264" s="37"/>
    </row>
    <row r="265" spans="4:5" ht="13.5" customHeight="1" x14ac:dyDescent="0.3">
      <c r="D265" s="37"/>
      <c r="E265" s="37"/>
    </row>
    <row r="266" spans="4:5" ht="13.5" customHeight="1" x14ac:dyDescent="0.3">
      <c r="D266" s="37"/>
      <c r="E266" s="37"/>
    </row>
    <row r="267" spans="4:5" ht="13.5" customHeight="1" x14ac:dyDescent="0.3">
      <c r="D267" s="37"/>
      <c r="E267" s="37"/>
    </row>
    <row r="268" spans="4:5" ht="13.5" customHeight="1" x14ac:dyDescent="0.3">
      <c r="D268" s="37"/>
      <c r="E268" s="37"/>
    </row>
    <row r="269" spans="4:5" ht="13.5" customHeight="1" x14ac:dyDescent="0.3">
      <c r="D269" s="37"/>
      <c r="E269" s="37"/>
    </row>
    <row r="270" spans="4:5" ht="13.5" customHeight="1" x14ac:dyDescent="0.3">
      <c r="D270" s="37"/>
      <c r="E270" s="37"/>
    </row>
    <row r="271" spans="4:5" ht="13.5" customHeight="1" x14ac:dyDescent="0.3">
      <c r="D271" s="37"/>
      <c r="E271" s="37"/>
    </row>
    <row r="272" spans="4:5" ht="13.5" customHeight="1" x14ac:dyDescent="0.3">
      <c r="D272" s="37"/>
      <c r="E272" s="37"/>
    </row>
    <row r="273" spans="4:5" ht="13.5" customHeight="1" x14ac:dyDescent="0.3">
      <c r="D273" s="37"/>
      <c r="E273" s="37"/>
    </row>
    <row r="274" spans="4:5" ht="13.5" customHeight="1" x14ac:dyDescent="0.3">
      <c r="D274" s="37"/>
      <c r="E274" s="37"/>
    </row>
    <row r="275" spans="4:5" ht="13.5" customHeight="1" x14ac:dyDescent="0.3">
      <c r="D275" s="37"/>
      <c r="E275" s="37"/>
    </row>
    <row r="276" spans="4:5" ht="13.5" customHeight="1" x14ac:dyDescent="0.3">
      <c r="D276" s="37"/>
      <c r="E276" s="37"/>
    </row>
    <row r="277" spans="4:5" ht="13.5" customHeight="1" x14ac:dyDescent="0.3">
      <c r="D277" s="37"/>
      <c r="E277" s="37"/>
    </row>
    <row r="278" spans="4:5" ht="13.5" customHeight="1" x14ac:dyDescent="0.3">
      <c r="D278" s="37"/>
      <c r="E278" s="37"/>
    </row>
    <row r="279" spans="4:5" ht="13.5" customHeight="1" x14ac:dyDescent="0.3">
      <c r="D279" s="37"/>
      <c r="E279" s="37"/>
    </row>
    <row r="280" spans="4:5" ht="13.5" customHeight="1" x14ac:dyDescent="0.3">
      <c r="D280" s="37"/>
      <c r="E280" s="37"/>
    </row>
    <row r="281" spans="4:5" ht="13.5" customHeight="1" x14ac:dyDescent="0.3">
      <c r="D281" s="37"/>
      <c r="E281" s="37"/>
    </row>
    <row r="282" spans="4:5" ht="13.5" customHeight="1" x14ac:dyDescent="0.3">
      <c r="D282" s="37"/>
      <c r="E282" s="37"/>
    </row>
    <row r="283" spans="4:5" ht="13.5" customHeight="1" x14ac:dyDescent="0.3">
      <c r="D283" s="37"/>
      <c r="E283" s="37"/>
    </row>
    <row r="284" spans="4:5" ht="13.5" customHeight="1" x14ac:dyDescent="0.3">
      <c r="D284" s="37"/>
      <c r="E284" s="37"/>
    </row>
    <row r="285" spans="4:5" ht="13.5" customHeight="1" x14ac:dyDescent="0.3">
      <c r="D285" s="37"/>
      <c r="E285" s="37"/>
    </row>
    <row r="286" spans="4:5" ht="13.5" customHeight="1" x14ac:dyDescent="0.3">
      <c r="D286" s="37"/>
      <c r="E286" s="37"/>
    </row>
    <row r="287" spans="4:5" ht="13.5" customHeight="1" x14ac:dyDescent="0.3">
      <c r="D287" s="37"/>
      <c r="E287" s="37"/>
    </row>
    <row r="288" spans="4:5" ht="13.5" customHeight="1" x14ac:dyDescent="0.3">
      <c r="D288" s="37"/>
      <c r="E288" s="37"/>
    </row>
    <row r="289" spans="4:5" ht="13.5" customHeight="1" x14ac:dyDescent="0.3">
      <c r="D289" s="37"/>
      <c r="E289" s="37"/>
    </row>
    <row r="290" spans="4:5" ht="13.5" customHeight="1" x14ac:dyDescent="0.3">
      <c r="D290" s="37"/>
      <c r="E290" s="37"/>
    </row>
    <row r="291" spans="4:5" ht="13.5" customHeight="1" x14ac:dyDescent="0.3">
      <c r="D291" s="37"/>
      <c r="E291" s="37"/>
    </row>
    <row r="292" spans="4:5" ht="13.5" customHeight="1" x14ac:dyDescent="0.3">
      <c r="D292" s="37"/>
      <c r="E292" s="37"/>
    </row>
    <row r="293" spans="4:5" ht="13.5" customHeight="1" x14ac:dyDescent="0.3">
      <c r="D293" s="37"/>
      <c r="E293" s="37"/>
    </row>
    <row r="294" spans="4:5" ht="13.5" customHeight="1" x14ac:dyDescent="0.3">
      <c r="D294" s="37"/>
      <c r="E294" s="37"/>
    </row>
    <row r="295" spans="4:5" ht="13.5" customHeight="1" x14ac:dyDescent="0.3">
      <c r="D295" s="37"/>
      <c r="E295" s="37"/>
    </row>
    <row r="296" spans="4:5" ht="13.5" customHeight="1" x14ac:dyDescent="0.3">
      <c r="D296" s="37"/>
      <c r="E296" s="37"/>
    </row>
    <row r="297" spans="4:5" ht="13.5" customHeight="1" x14ac:dyDescent="0.3">
      <c r="D297" s="37"/>
      <c r="E297" s="37"/>
    </row>
    <row r="298" spans="4:5" ht="13.5" customHeight="1" x14ac:dyDescent="0.3">
      <c r="D298" s="37"/>
      <c r="E298" s="37"/>
    </row>
    <row r="299" spans="4:5" ht="13.5" customHeight="1" x14ac:dyDescent="0.3">
      <c r="D299" s="37"/>
      <c r="E299" s="37"/>
    </row>
    <row r="300" spans="4:5" ht="13.5" customHeight="1" x14ac:dyDescent="0.3">
      <c r="D300" s="37"/>
      <c r="E300" s="37"/>
    </row>
    <row r="301" spans="4:5" ht="13.5" customHeight="1" x14ac:dyDescent="0.3">
      <c r="D301" s="37"/>
      <c r="E301" s="37"/>
    </row>
    <row r="302" spans="4:5" ht="13.5" customHeight="1" x14ac:dyDescent="0.3">
      <c r="D302" s="37"/>
      <c r="E302" s="37"/>
    </row>
    <row r="303" spans="4:5" ht="13.5" customHeight="1" x14ac:dyDescent="0.3">
      <c r="D303" s="37"/>
      <c r="E303" s="37"/>
    </row>
    <row r="304" spans="4:5" ht="13.5" customHeight="1" x14ac:dyDescent="0.3">
      <c r="D304" s="37"/>
      <c r="E304" s="37"/>
    </row>
    <row r="305" spans="4:5" ht="13.5" customHeight="1" x14ac:dyDescent="0.3">
      <c r="D305" s="37"/>
      <c r="E305" s="37"/>
    </row>
    <row r="306" spans="4:5" ht="13.5" customHeight="1" x14ac:dyDescent="0.3">
      <c r="D306" s="37"/>
      <c r="E306" s="37"/>
    </row>
    <row r="307" spans="4:5" ht="13.5" customHeight="1" x14ac:dyDescent="0.3">
      <c r="D307" s="37"/>
      <c r="E307" s="37"/>
    </row>
    <row r="308" spans="4:5" ht="13.5" customHeight="1" x14ac:dyDescent="0.3">
      <c r="D308" s="37"/>
      <c r="E308" s="37"/>
    </row>
    <row r="309" spans="4:5" ht="13.5" customHeight="1" x14ac:dyDescent="0.3">
      <c r="D309" s="37"/>
      <c r="E309" s="37"/>
    </row>
    <row r="310" spans="4:5" ht="13.5" customHeight="1" x14ac:dyDescent="0.3">
      <c r="D310" s="37"/>
      <c r="E310" s="37"/>
    </row>
    <row r="311" spans="4:5" ht="13.5" customHeight="1" x14ac:dyDescent="0.3">
      <c r="D311" s="37"/>
      <c r="E311" s="37"/>
    </row>
    <row r="312" spans="4:5" ht="13.5" customHeight="1" x14ac:dyDescent="0.3">
      <c r="D312" s="37"/>
      <c r="E312" s="37"/>
    </row>
    <row r="313" spans="4:5" ht="13.5" customHeight="1" x14ac:dyDescent="0.3">
      <c r="D313" s="37"/>
      <c r="E313" s="37"/>
    </row>
    <row r="314" spans="4:5" ht="13.5" customHeight="1" x14ac:dyDescent="0.3">
      <c r="D314" s="37"/>
      <c r="E314" s="37"/>
    </row>
    <row r="315" spans="4:5" ht="13.5" customHeight="1" x14ac:dyDescent="0.3">
      <c r="D315" s="37"/>
      <c r="E315" s="37"/>
    </row>
    <row r="316" spans="4:5" ht="13.5" customHeight="1" x14ac:dyDescent="0.3">
      <c r="D316" s="37"/>
      <c r="E316" s="37"/>
    </row>
    <row r="317" spans="4:5" ht="13.5" customHeight="1" x14ac:dyDescent="0.3">
      <c r="D317" s="37"/>
      <c r="E317" s="37"/>
    </row>
    <row r="318" spans="4:5" ht="13.5" customHeight="1" x14ac:dyDescent="0.3">
      <c r="D318" s="37"/>
      <c r="E318" s="37"/>
    </row>
    <row r="319" spans="4:5" ht="13.5" customHeight="1" x14ac:dyDescent="0.3">
      <c r="D319" s="37"/>
      <c r="E319" s="37"/>
    </row>
    <row r="320" spans="4:5" ht="13.5" customHeight="1" x14ac:dyDescent="0.3">
      <c r="D320" s="37"/>
      <c r="E320" s="37"/>
    </row>
    <row r="321" spans="4:5" ht="13.5" customHeight="1" x14ac:dyDescent="0.3">
      <c r="D321" s="37"/>
      <c r="E321" s="37"/>
    </row>
    <row r="322" spans="4:5" ht="13.5" customHeight="1" x14ac:dyDescent="0.3">
      <c r="D322" s="37"/>
      <c r="E322" s="37"/>
    </row>
    <row r="323" spans="4:5" ht="13.5" customHeight="1" x14ac:dyDescent="0.3">
      <c r="D323" s="37"/>
      <c r="E323" s="37"/>
    </row>
    <row r="324" spans="4:5" ht="13.5" customHeight="1" x14ac:dyDescent="0.3">
      <c r="D324" s="37"/>
      <c r="E324" s="37"/>
    </row>
    <row r="325" spans="4:5" ht="13.5" customHeight="1" x14ac:dyDescent="0.3">
      <c r="D325" s="37"/>
      <c r="E325" s="37"/>
    </row>
    <row r="326" spans="4:5" ht="13.5" customHeight="1" x14ac:dyDescent="0.3">
      <c r="D326" s="37"/>
      <c r="E326" s="37"/>
    </row>
    <row r="327" spans="4:5" ht="13.5" customHeight="1" x14ac:dyDescent="0.3">
      <c r="D327" s="37"/>
      <c r="E327" s="37"/>
    </row>
    <row r="328" spans="4:5" ht="13.5" customHeight="1" x14ac:dyDescent="0.3">
      <c r="D328" s="37"/>
      <c r="E328" s="37"/>
    </row>
    <row r="329" spans="4:5" ht="13.5" customHeight="1" x14ac:dyDescent="0.3">
      <c r="D329" s="37"/>
      <c r="E329" s="37"/>
    </row>
    <row r="330" spans="4:5" ht="13.5" customHeight="1" x14ac:dyDescent="0.3">
      <c r="D330" s="37"/>
      <c r="E330" s="37"/>
    </row>
    <row r="331" spans="4:5" ht="13.5" customHeight="1" x14ac:dyDescent="0.3">
      <c r="D331" s="37"/>
      <c r="E331" s="37"/>
    </row>
    <row r="332" spans="4:5" ht="13.5" customHeight="1" x14ac:dyDescent="0.3">
      <c r="D332" s="37"/>
      <c r="E332" s="37"/>
    </row>
    <row r="333" spans="4:5" ht="13.5" customHeight="1" x14ac:dyDescent="0.3">
      <c r="D333" s="37"/>
      <c r="E333" s="37"/>
    </row>
    <row r="334" spans="4:5" ht="13.5" customHeight="1" x14ac:dyDescent="0.3">
      <c r="D334" s="37"/>
      <c r="E334" s="37"/>
    </row>
    <row r="335" spans="4:5" ht="13.5" customHeight="1" x14ac:dyDescent="0.3">
      <c r="D335" s="37"/>
      <c r="E335" s="37"/>
    </row>
    <row r="336" spans="4:5" ht="13.5" customHeight="1" x14ac:dyDescent="0.3">
      <c r="D336" s="37"/>
      <c r="E336" s="37"/>
    </row>
    <row r="337" spans="4:5" ht="13.5" customHeight="1" x14ac:dyDescent="0.3">
      <c r="D337" s="37"/>
      <c r="E337" s="37"/>
    </row>
    <row r="338" spans="4:5" ht="13.5" customHeight="1" x14ac:dyDescent="0.3">
      <c r="D338" s="37"/>
      <c r="E338" s="37"/>
    </row>
    <row r="339" spans="4:5" ht="13.5" customHeight="1" x14ac:dyDescent="0.3">
      <c r="D339" s="37"/>
      <c r="E339" s="37"/>
    </row>
    <row r="340" spans="4:5" ht="13.5" customHeight="1" x14ac:dyDescent="0.3">
      <c r="D340" s="37"/>
      <c r="E340" s="37"/>
    </row>
    <row r="341" spans="4:5" ht="13.5" customHeight="1" x14ac:dyDescent="0.3">
      <c r="D341" s="37"/>
      <c r="E341" s="37"/>
    </row>
    <row r="342" spans="4:5" ht="13.5" customHeight="1" x14ac:dyDescent="0.3">
      <c r="D342" s="37"/>
      <c r="E342" s="37"/>
    </row>
    <row r="343" spans="4:5" ht="13.5" customHeight="1" x14ac:dyDescent="0.3">
      <c r="D343" s="37"/>
      <c r="E343" s="37"/>
    </row>
    <row r="344" spans="4:5" ht="13.5" customHeight="1" x14ac:dyDescent="0.3">
      <c r="D344" s="37"/>
      <c r="E344" s="37"/>
    </row>
    <row r="345" spans="4:5" ht="13.5" customHeight="1" x14ac:dyDescent="0.3">
      <c r="D345" s="37"/>
      <c r="E345" s="37"/>
    </row>
    <row r="346" spans="4:5" ht="13.5" customHeight="1" x14ac:dyDescent="0.3">
      <c r="D346" s="37"/>
      <c r="E346" s="37"/>
    </row>
    <row r="347" spans="4:5" ht="13.5" customHeight="1" x14ac:dyDescent="0.3">
      <c r="D347" s="37"/>
      <c r="E347" s="37"/>
    </row>
    <row r="348" spans="4:5" ht="13.5" customHeight="1" x14ac:dyDescent="0.3">
      <c r="D348" s="37"/>
      <c r="E348" s="37"/>
    </row>
    <row r="349" spans="4:5" ht="13.5" customHeight="1" x14ac:dyDescent="0.3">
      <c r="D349" s="37"/>
      <c r="E349" s="37"/>
    </row>
    <row r="350" spans="4:5" ht="13.5" customHeight="1" x14ac:dyDescent="0.3">
      <c r="D350" s="37"/>
      <c r="E350" s="37"/>
    </row>
    <row r="351" spans="4:5" ht="13.5" customHeight="1" x14ac:dyDescent="0.3">
      <c r="D351" s="37"/>
      <c r="E351" s="37"/>
    </row>
    <row r="352" spans="4:5" ht="13.5" customHeight="1" x14ac:dyDescent="0.3">
      <c r="D352" s="37"/>
      <c r="E352" s="37"/>
    </row>
    <row r="353" spans="4:5" ht="13.5" customHeight="1" x14ac:dyDescent="0.3">
      <c r="D353" s="37"/>
      <c r="E353" s="37"/>
    </row>
    <row r="354" spans="4:5" ht="13.5" customHeight="1" x14ac:dyDescent="0.3">
      <c r="D354" s="37"/>
      <c r="E354" s="37"/>
    </row>
    <row r="355" spans="4:5" ht="13.5" customHeight="1" x14ac:dyDescent="0.3">
      <c r="D355" s="37"/>
      <c r="E355" s="37"/>
    </row>
    <row r="356" spans="4:5" ht="13.5" customHeight="1" x14ac:dyDescent="0.3">
      <c r="D356" s="37"/>
      <c r="E356" s="37"/>
    </row>
    <row r="357" spans="4:5" ht="13.5" customHeight="1" x14ac:dyDescent="0.3">
      <c r="D357" s="37"/>
      <c r="E357" s="37"/>
    </row>
    <row r="358" spans="4:5" ht="13.5" customHeight="1" x14ac:dyDescent="0.3">
      <c r="D358" s="37"/>
      <c r="E358" s="37"/>
    </row>
    <row r="359" spans="4:5" ht="13.5" customHeight="1" x14ac:dyDescent="0.3">
      <c r="D359" s="37"/>
      <c r="E359" s="37"/>
    </row>
    <row r="360" spans="4:5" ht="13.5" customHeight="1" x14ac:dyDescent="0.3">
      <c r="D360" s="37"/>
      <c r="E360" s="37"/>
    </row>
    <row r="361" spans="4:5" ht="13.5" customHeight="1" x14ac:dyDescent="0.3">
      <c r="D361" s="37"/>
      <c r="E361" s="37"/>
    </row>
    <row r="362" spans="4:5" ht="13.5" customHeight="1" x14ac:dyDescent="0.3">
      <c r="D362" s="37"/>
      <c r="E362" s="37"/>
    </row>
    <row r="363" spans="4:5" ht="13.5" customHeight="1" x14ac:dyDescent="0.3">
      <c r="D363" s="37"/>
      <c r="E363" s="37"/>
    </row>
    <row r="364" spans="4:5" ht="13.5" customHeight="1" x14ac:dyDescent="0.3">
      <c r="D364" s="37"/>
      <c r="E364" s="37"/>
    </row>
    <row r="365" spans="4:5" ht="13.5" customHeight="1" x14ac:dyDescent="0.3">
      <c r="D365" s="37"/>
      <c r="E365" s="37"/>
    </row>
    <row r="366" spans="4:5" ht="13.5" customHeight="1" x14ac:dyDescent="0.3">
      <c r="D366" s="37"/>
      <c r="E366" s="37"/>
    </row>
    <row r="367" spans="4:5" ht="13.5" customHeight="1" x14ac:dyDescent="0.3">
      <c r="D367" s="37"/>
      <c r="E367" s="37"/>
    </row>
    <row r="368" spans="4:5" ht="13.5" customHeight="1" x14ac:dyDescent="0.3">
      <c r="D368" s="37"/>
      <c r="E368" s="37"/>
    </row>
    <row r="369" spans="4:5" ht="13.5" customHeight="1" x14ac:dyDescent="0.3">
      <c r="D369" s="37"/>
      <c r="E369" s="37"/>
    </row>
    <row r="370" spans="4:5" ht="13.5" customHeight="1" x14ac:dyDescent="0.3">
      <c r="D370" s="37"/>
      <c r="E370" s="37"/>
    </row>
    <row r="371" spans="4:5" ht="13.5" customHeight="1" x14ac:dyDescent="0.3">
      <c r="D371" s="37"/>
      <c r="E371" s="37"/>
    </row>
    <row r="372" spans="4:5" ht="13.5" customHeight="1" x14ac:dyDescent="0.3">
      <c r="D372" s="37"/>
      <c r="E372" s="37"/>
    </row>
    <row r="373" spans="4:5" ht="13.5" customHeight="1" x14ac:dyDescent="0.3">
      <c r="D373" s="37"/>
      <c r="E373" s="37"/>
    </row>
    <row r="374" spans="4:5" ht="13.5" customHeight="1" x14ac:dyDescent="0.3">
      <c r="D374" s="37"/>
      <c r="E374" s="37"/>
    </row>
    <row r="375" spans="4:5" ht="13.5" customHeight="1" x14ac:dyDescent="0.3">
      <c r="D375" s="37"/>
      <c r="E375" s="37"/>
    </row>
    <row r="376" spans="4:5" ht="13.5" customHeight="1" x14ac:dyDescent="0.3">
      <c r="D376" s="37"/>
      <c r="E376" s="37"/>
    </row>
    <row r="377" spans="4:5" ht="13.5" customHeight="1" x14ac:dyDescent="0.3">
      <c r="D377" s="37"/>
      <c r="E377" s="37"/>
    </row>
    <row r="378" spans="4:5" ht="13.5" customHeight="1" x14ac:dyDescent="0.3">
      <c r="D378" s="37"/>
      <c r="E378" s="37"/>
    </row>
    <row r="379" spans="4:5" ht="13.5" customHeight="1" x14ac:dyDescent="0.3">
      <c r="D379" s="37"/>
      <c r="E379" s="37"/>
    </row>
    <row r="380" spans="4:5" ht="13.5" customHeight="1" x14ac:dyDescent="0.3">
      <c r="D380" s="37"/>
      <c r="E380" s="37"/>
    </row>
    <row r="381" spans="4:5" ht="13.5" customHeight="1" x14ac:dyDescent="0.3">
      <c r="D381" s="37"/>
      <c r="E381" s="37"/>
    </row>
    <row r="382" spans="4:5" ht="13.5" customHeight="1" x14ac:dyDescent="0.3">
      <c r="D382" s="37"/>
      <c r="E382" s="37"/>
    </row>
    <row r="383" spans="4:5" ht="13.5" customHeight="1" x14ac:dyDescent="0.3">
      <c r="D383" s="37"/>
      <c r="E383" s="37"/>
    </row>
    <row r="384" spans="4:5" ht="13.5" customHeight="1" x14ac:dyDescent="0.3">
      <c r="D384" s="37"/>
      <c r="E384" s="37"/>
    </row>
    <row r="385" spans="4:5" ht="13.5" customHeight="1" x14ac:dyDescent="0.3">
      <c r="D385" s="37"/>
      <c r="E385" s="37"/>
    </row>
    <row r="386" spans="4:5" ht="13.5" customHeight="1" x14ac:dyDescent="0.3">
      <c r="D386" s="37"/>
      <c r="E386" s="37"/>
    </row>
    <row r="387" spans="4:5" ht="13.5" customHeight="1" x14ac:dyDescent="0.3">
      <c r="D387" s="37"/>
      <c r="E387" s="37"/>
    </row>
    <row r="388" spans="4:5" ht="13.5" customHeight="1" x14ac:dyDescent="0.3">
      <c r="D388" s="37"/>
      <c r="E388" s="37"/>
    </row>
    <row r="389" spans="4:5" ht="13.5" customHeight="1" x14ac:dyDescent="0.3">
      <c r="D389" s="37"/>
      <c r="E389" s="37"/>
    </row>
    <row r="390" spans="4:5" ht="13.5" customHeight="1" x14ac:dyDescent="0.3">
      <c r="D390" s="37"/>
      <c r="E390" s="37"/>
    </row>
    <row r="391" spans="4:5" ht="13.5" customHeight="1" x14ac:dyDescent="0.3">
      <c r="D391" s="37"/>
      <c r="E391" s="37"/>
    </row>
    <row r="392" spans="4:5" ht="13.5" customHeight="1" x14ac:dyDescent="0.3">
      <c r="D392" s="37"/>
      <c r="E392" s="37"/>
    </row>
    <row r="393" spans="4:5" ht="13.5" customHeight="1" x14ac:dyDescent="0.3">
      <c r="D393" s="37"/>
      <c r="E393" s="37"/>
    </row>
    <row r="394" spans="4:5" ht="13.5" customHeight="1" x14ac:dyDescent="0.3">
      <c r="D394" s="37"/>
      <c r="E394" s="37"/>
    </row>
    <row r="395" spans="4:5" ht="13.5" customHeight="1" x14ac:dyDescent="0.3">
      <c r="D395" s="37"/>
      <c r="E395" s="37"/>
    </row>
    <row r="396" spans="4:5" ht="13.5" customHeight="1" x14ac:dyDescent="0.3">
      <c r="D396" s="37"/>
      <c r="E396" s="37"/>
    </row>
    <row r="397" spans="4:5" ht="13.5" customHeight="1" x14ac:dyDescent="0.3">
      <c r="D397" s="37"/>
      <c r="E397" s="37"/>
    </row>
    <row r="398" spans="4:5" ht="13.5" customHeight="1" x14ac:dyDescent="0.3">
      <c r="D398" s="37"/>
      <c r="E398" s="37"/>
    </row>
    <row r="399" spans="4:5" ht="13.5" customHeight="1" x14ac:dyDescent="0.3">
      <c r="D399" s="37"/>
      <c r="E399" s="37"/>
    </row>
    <row r="400" spans="4:5" ht="13.5" customHeight="1" x14ac:dyDescent="0.3">
      <c r="D400" s="37"/>
      <c r="E400" s="37"/>
    </row>
    <row r="401" spans="4:5" ht="13.5" customHeight="1" x14ac:dyDescent="0.3">
      <c r="D401" s="37"/>
      <c r="E401" s="37"/>
    </row>
    <row r="402" spans="4:5" ht="13.5" customHeight="1" x14ac:dyDescent="0.3">
      <c r="D402" s="37"/>
      <c r="E402" s="37"/>
    </row>
    <row r="403" spans="4:5" ht="13.5" customHeight="1" x14ac:dyDescent="0.3">
      <c r="D403" s="37"/>
      <c r="E403" s="37"/>
    </row>
    <row r="404" spans="4:5" ht="13.5" customHeight="1" x14ac:dyDescent="0.3">
      <c r="D404" s="37"/>
      <c r="E404" s="37"/>
    </row>
    <row r="405" spans="4:5" ht="13.5" customHeight="1" x14ac:dyDescent="0.3">
      <c r="D405" s="37"/>
      <c r="E405" s="37"/>
    </row>
    <row r="406" spans="4:5" ht="13.5" customHeight="1" x14ac:dyDescent="0.3">
      <c r="D406" s="37"/>
      <c r="E406" s="37"/>
    </row>
    <row r="407" spans="4:5" ht="13.5" customHeight="1" x14ac:dyDescent="0.3">
      <c r="D407" s="37"/>
      <c r="E407" s="37"/>
    </row>
    <row r="408" spans="4:5" ht="13.5" customHeight="1" x14ac:dyDescent="0.3">
      <c r="D408" s="37"/>
      <c r="E408" s="37"/>
    </row>
    <row r="409" spans="4:5" ht="13.5" customHeight="1" x14ac:dyDescent="0.3">
      <c r="D409" s="37"/>
      <c r="E409" s="37"/>
    </row>
    <row r="410" spans="4:5" ht="13.5" customHeight="1" x14ac:dyDescent="0.3">
      <c r="D410" s="37"/>
      <c r="E410" s="37"/>
    </row>
    <row r="411" spans="4:5" ht="13.5" customHeight="1" x14ac:dyDescent="0.3">
      <c r="D411" s="37"/>
      <c r="E411" s="37"/>
    </row>
    <row r="412" spans="4:5" ht="13.5" customHeight="1" x14ac:dyDescent="0.3">
      <c r="D412" s="37"/>
      <c r="E412" s="37"/>
    </row>
    <row r="413" spans="4:5" ht="13.5" customHeight="1" x14ac:dyDescent="0.3">
      <c r="D413" s="37"/>
      <c r="E413" s="37"/>
    </row>
    <row r="414" spans="4:5" ht="13.5" customHeight="1" x14ac:dyDescent="0.3">
      <c r="D414" s="37"/>
      <c r="E414" s="37"/>
    </row>
    <row r="415" spans="4:5" ht="13.5" customHeight="1" x14ac:dyDescent="0.3">
      <c r="D415" s="37"/>
      <c r="E415" s="37"/>
    </row>
    <row r="416" spans="4:5" ht="13.5" customHeight="1" x14ac:dyDescent="0.3">
      <c r="D416" s="37"/>
      <c r="E416" s="37"/>
    </row>
    <row r="417" spans="4:5" ht="13.5" customHeight="1" x14ac:dyDescent="0.3">
      <c r="D417" s="37"/>
      <c r="E417" s="37"/>
    </row>
    <row r="418" spans="4:5" ht="13.5" customHeight="1" x14ac:dyDescent="0.3">
      <c r="D418" s="37"/>
      <c r="E418" s="37"/>
    </row>
    <row r="419" spans="4:5" ht="13.5" customHeight="1" x14ac:dyDescent="0.3">
      <c r="D419" s="37"/>
      <c r="E419" s="37"/>
    </row>
    <row r="420" spans="4:5" ht="13.5" customHeight="1" x14ac:dyDescent="0.3">
      <c r="D420" s="37"/>
      <c r="E420" s="37"/>
    </row>
    <row r="421" spans="4:5" ht="13.5" customHeight="1" x14ac:dyDescent="0.3">
      <c r="D421" s="37"/>
      <c r="E421" s="37"/>
    </row>
    <row r="422" spans="4:5" ht="13.5" customHeight="1" x14ac:dyDescent="0.3">
      <c r="D422" s="37"/>
      <c r="E422" s="37"/>
    </row>
    <row r="423" spans="4:5" ht="13.5" customHeight="1" x14ac:dyDescent="0.3">
      <c r="D423" s="37"/>
      <c r="E423" s="37"/>
    </row>
    <row r="424" spans="4:5" ht="13.5" customHeight="1" x14ac:dyDescent="0.3">
      <c r="D424" s="37"/>
      <c r="E424" s="37"/>
    </row>
    <row r="425" spans="4:5" ht="13.5" customHeight="1" x14ac:dyDescent="0.3">
      <c r="D425" s="37"/>
      <c r="E425" s="37"/>
    </row>
    <row r="426" spans="4:5" ht="13.5" customHeight="1" x14ac:dyDescent="0.3">
      <c r="D426" s="37"/>
      <c r="E426" s="37"/>
    </row>
    <row r="427" spans="4:5" ht="13.5" customHeight="1" x14ac:dyDescent="0.3">
      <c r="D427" s="37"/>
      <c r="E427" s="37"/>
    </row>
    <row r="428" spans="4:5" ht="13.5" customHeight="1" x14ac:dyDescent="0.3">
      <c r="D428" s="37"/>
      <c r="E428" s="37"/>
    </row>
    <row r="429" spans="4:5" ht="13.5" customHeight="1" x14ac:dyDescent="0.3">
      <c r="D429" s="37"/>
      <c r="E429" s="37"/>
    </row>
    <row r="430" spans="4:5" ht="13.5" customHeight="1" x14ac:dyDescent="0.3">
      <c r="D430" s="37"/>
      <c r="E430" s="37"/>
    </row>
    <row r="431" spans="4:5" ht="13.5" customHeight="1" x14ac:dyDescent="0.3">
      <c r="D431" s="37"/>
      <c r="E431" s="37"/>
    </row>
    <row r="432" spans="4:5" ht="13.5" customHeight="1" x14ac:dyDescent="0.3">
      <c r="D432" s="37"/>
      <c r="E432" s="37"/>
    </row>
    <row r="433" spans="4:5" ht="13.5" customHeight="1" x14ac:dyDescent="0.3">
      <c r="D433" s="37"/>
      <c r="E433" s="37"/>
    </row>
    <row r="434" spans="4:5" ht="13.5" customHeight="1" x14ac:dyDescent="0.3">
      <c r="D434" s="37"/>
      <c r="E434" s="37"/>
    </row>
    <row r="435" spans="4:5" ht="13.5" customHeight="1" x14ac:dyDescent="0.3">
      <c r="D435" s="37"/>
      <c r="E435" s="37"/>
    </row>
    <row r="436" spans="4:5" ht="13.5" customHeight="1" x14ac:dyDescent="0.3">
      <c r="D436" s="37"/>
      <c r="E436" s="37"/>
    </row>
    <row r="437" spans="4:5" ht="13.5" customHeight="1" x14ac:dyDescent="0.3">
      <c r="D437" s="37"/>
      <c r="E437" s="37"/>
    </row>
    <row r="438" spans="4:5" ht="13.5" customHeight="1" x14ac:dyDescent="0.3">
      <c r="D438" s="37"/>
      <c r="E438" s="37"/>
    </row>
    <row r="439" spans="4:5" ht="13.5" customHeight="1" x14ac:dyDescent="0.3">
      <c r="D439" s="37"/>
      <c r="E439" s="37"/>
    </row>
    <row r="440" spans="4:5" ht="13.5" customHeight="1" x14ac:dyDescent="0.3">
      <c r="D440" s="37"/>
      <c r="E440" s="37"/>
    </row>
    <row r="441" spans="4:5" ht="13.5" customHeight="1" x14ac:dyDescent="0.3">
      <c r="D441" s="37"/>
      <c r="E441" s="37"/>
    </row>
    <row r="442" spans="4:5" ht="13.5" customHeight="1" x14ac:dyDescent="0.3">
      <c r="D442" s="37"/>
      <c r="E442" s="37"/>
    </row>
    <row r="443" spans="4:5" ht="13.5" customHeight="1" x14ac:dyDescent="0.3">
      <c r="D443" s="37"/>
      <c r="E443" s="37"/>
    </row>
    <row r="444" spans="4:5" ht="13.5" customHeight="1" x14ac:dyDescent="0.3">
      <c r="D444" s="37"/>
      <c r="E444" s="37"/>
    </row>
    <row r="445" spans="4:5" ht="13.5" customHeight="1" x14ac:dyDescent="0.3">
      <c r="D445" s="37"/>
      <c r="E445" s="37"/>
    </row>
    <row r="446" spans="4:5" ht="13.5" customHeight="1" x14ac:dyDescent="0.3">
      <c r="D446" s="37"/>
      <c r="E446" s="37"/>
    </row>
    <row r="447" spans="4:5" ht="13.5" customHeight="1" x14ac:dyDescent="0.3">
      <c r="D447" s="37"/>
      <c r="E447" s="37"/>
    </row>
    <row r="448" spans="4:5" ht="13.5" customHeight="1" x14ac:dyDescent="0.3">
      <c r="D448" s="37"/>
      <c r="E448" s="37"/>
    </row>
    <row r="449" spans="4:5" ht="13.5" customHeight="1" x14ac:dyDescent="0.3">
      <c r="D449" s="37"/>
      <c r="E449" s="37"/>
    </row>
    <row r="450" spans="4:5" ht="13.5" customHeight="1" x14ac:dyDescent="0.3">
      <c r="D450" s="37"/>
      <c r="E450" s="37"/>
    </row>
    <row r="451" spans="4:5" ht="13.5" customHeight="1" x14ac:dyDescent="0.3">
      <c r="D451" s="37"/>
      <c r="E451" s="37"/>
    </row>
    <row r="452" spans="4:5" ht="13.5" customHeight="1" x14ac:dyDescent="0.3">
      <c r="D452" s="37"/>
      <c r="E452" s="37"/>
    </row>
    <row r="453" spans="4:5" ht="13.5" customHeight="1" x14ac:dyDescent="0.3">
      <c r="D453" s="37"/>
      <c r="E453" s="37"/>
    </row>
    <row r="454" spans="4:5" ht="13.5" customHeight="1" x14ac:dyDescent="0.3">
      <c r="D454" s="37"/>
      <c r="E454" s="37"/>
    </row>
    <row r="455" spans="4:5" ht="13.5" customHeight="1" x14ac:dyDescent="0.3">
      <c r="D455" s="37"/>
      <c r="E455" s="37"/>
    </row>
    <row r="456" spans="4:5" ht="13.5" customHeight="1" x14ac:dyDescent="0.3">
      <c r="D456" s="37"/>
      <c r="E456" s="37"/>
    </row>
    <row r="457" spans="4:5" ht="13.5" customHeight="1" x14ac:dyDescent="0.3">
      <c r="D457" s="37"/>
      <c r="E457" s="37"/>
    </row>
    <row r="458" spans="4:5" ht="13.5" customHeight="1" x14ac:dyDescent="0.3">
      <c r="D458" s="37"/>
      <c r="E458" s="37"/>
    </row>
    <row r="459" spans="4:5" ht="13.5" customHeight="1" x14ac:dyDescent="0.3">
      <c r="D459" s="37"/>
      <c r="E459" s="37"/>
    </row>
    <row r="460" spans="4:5" ht="13.5" customHeight="1" x14ac:dyDescent="0.3">
      <c r="D460" s="37"/>
      <c r="E460" s="37"/>
    </row>
    <row r="461" spans="4:5" ht="13.5" customHeight="1" x14ac:dyDescent="0.3">
      <c r="D461" s="37"/>
      <c r="E461" s="37"/>
    </row>
    <row r="462" spans="4:5" ht="13.5" customHeight="1" x14ac:dyDescent="0.3">
      <c r="D462" s="37"/>
      <c r="E462" s="37"/>
    </row>
    <row r="463" spans="4:5" ht="13.5" customHeight="1" x14ac:dyDescent="0.3">
      <c r="D463" s="37"/>
      <c r="E463" s="37"/>
    </row>
    <row r="464" spans="4:5" ht="13.5" customHeight="1" x14ac:dyDescent="0.3">
      <c r="D464" s="37"/>
      <c r="E464" s="37"/>
    </row>
    <row r="465" spans="4:5" ht="13.5" customHeight="1" x14ac:dyDescent="0.3">
      <c r="D465" s="37"/>
      <c r="E465" s="37"/>
    </row>
    <row r="466" spans="4:5" ht="13.5" customHeight="1" x14ac:dyDescent="0.3">
      <c r="D466" s="37"/>
      <c r="E466" s="37"/>
    </row>
    <row r="467" spans="4:5" ht="13.5" customHeight="1" x14ac:dyDescent="0.3">
      <c r="D467" s="37"/>
      <c r="E467" s="37"/>
    </row>
    <row r="468" spans="4:5" ht="13.5" customHeight="1" x14ac:dyDescent="0.3">
      <c r="D468" s="37"/>
      <c r="E468" s="37"/>
    </row>
    <row r="469" spans="4:5" ht="13.5" customHeight="1" x14ac:dyDescent="0.3">
      <c r="D469" s="37"/>
      <c r="E469" s="37"/>
    </row>
    <row r="470" spans="4:5" ht="13.5" customHeight="1" x14ac:dyDescent="0.3">
      <c r="D470" s="37"/>
      <c r="E470" s="37"/>
    </row>
    <row r="471" spans="4:5" ht="13.5" customHeight="1" x14ac:dyDescent="0.3">
      <c r="D471" s="37"/>
      <c r="E471" s="37"/>
    </row>
    <row r="472" spans="4:5" ht="13.5" customHeight="1" x14ac:dyDescent="0.3">
      <c r="D472" s="37"/>
      <c r="E472" s="37"/>
    </row>
    <row r="473" spans="4:5" ht="13.5" customHeight="1" x14ac:dyDescent="0.3">
      <c r="D473" s="37"/>
      <c r="E473" s="37"/>
    </row>
    <row r="474" spans="4:5" ht="13.5" customHeight="1" x14ac:dyDescent="0.3">
      <c r="D474" s="37"/>
      <c r="E474" s="37"/>
    </row>
    <row r="475" spans="4:5" ht="13.5" customHeight="1" x14ac:dyDescent="0.3">
      <c r="D475" s="37"/>
      <c r="E475" s="37"/>
    </row>
    <row r="476" spans="4:5" ht="13.5" customHeight="1" x14ac:dyDescent="0.3">
      <c r="D476" s="37"/>
      <c r="E476" s="37"/>
    </row>
    <row r="477" spans="4:5" ht="13.5" customHeight="1" x14ac:dyDescent="0.3">
      <c r="D477" s="37"/>
      <c r="E477" s="37"/>
    </row>
    <row r="478" spans="4:5" ht="13.5" customHeight="1" x14ac:dyDescent="0.3">
      <c r="D478" s="37"/>
      <c r="E478" s="37"/>
    </row>
    <row r="479" spans="4:5" ht="13.5" customHeight="1" x14ac:dyDescent="0.3">
      <c r="D479" s="37"/>
      <c r="E479" s="37"/>
    </row>
    <row r="480" spans="4:5" ht="13.5" customHeight="1" x14ac:dyDescent="0.3">
      <c r="D480" s="37"/>
      <c r="E480" s="37"/>
    </row>
    <row r="481" spans="4:5" ht="13.5" customHeight="1" x14ac:dyDescent="0.3">
      <c r="D481" s="37"/>
      <c r="E481" s="37"/>
    </row>
    <row r="482" spans="4:5" ht="13.5" customHeight="1" x14ac:dyDescent="0.3">
      <c r="D482" s="37"/>
      <c r="E482" s="37"/>
    </row>
    <row r="483" spans="4:5" ht="13.5" customHeight="1" x14ac:dyDescent="0.3">
      <c r="D483" s="37"/>
      <c r="E483" s="37"/>
    </row>
    <row r="484" spans="4:5" ht="13.5" customHeight="1" x14ac:dyDescent="0.3">
      <c r="D484" s="37"/>
      <c r="E484" s="37"/>
    </row>
    <row r="485" spans="4:5" ht="13.5" customHeight="1" x14ac:dyDescent="0.3">
      <c r="D485" s="37"/>
      <c r="E485" s="37"/>
    </row>
    <row r="486" spans="4:5" ht="13.5" customHeight="1" x14ac:dyDescent="0.3">
      <c r="D486" s="37"/>
      <c r="E486" s="37"/>
    </row>
    <row r="487" spans="4:5" ht="13.5" customHeight="1" x14ac:dyDescent="0.3">
      <c r="D487" s="37"/>
      <c r="E487" s="37"/>
    </row>
    <row r="488" spans="4:5" ht="13.5" customHeight="1" x14ac:dyDescent="0.3">
      <c r="D488" s="37"/>
      <c r="E488" s="37"/>
    </row>
    <row r="489" spans="4:5" ht="13.5" customHeight="1" x14ac:dyDescent="0.3">
      <c r="D489" s="37"/>
      <c r="E489" s="37"/>
    </row>
    <row r="490" spans="4:5" ht="13.5" customHeight="1" x14ac:dyDescent="0.3">
      <c r="D490" s="37"/>
      <c r="E490" s="37"/>
    </row>
    <row r="491" spans="4:5" ht="13.5" customHeight="1" x14ac:dyDescent="0.3">
      <c r="D491" s="37"/>
      <c r="E491" s="37"/>
    </row>
    <row r="492" spans="4:5" ht="13.5" customHeight="1" x14ac:dyDescent="0.3">
      <c r="D492" s="37"/>
      <c r="E492" s="37"/>
    </row>
    <row r="493" spans="4:5" ht="13.5" customHeight="1" x14ac:dyDescent="0.3">
      <c r="D493" s="37"/>
      <c r="E493" s="37"/>
    </row>
    <row r="494" spans="4:5" ht="13.5" customHeight="1" x14ac:dyDescent="0.3">
      <c r="D494" s="37"/>
      <c r="E494" s="37"/>
    </row>
    <row r="495" spans="4:5" ht="13.5" customHeight="1" x14ac:dyDescent="0.3">
      <c r="D495" s="37"/>
      <c r="E495" s="37"/>
    </row>
    <row r="496" spans="4:5" ht="13.5" customHeight="1" x14ac:dyDescent="0.3">
      <c r="D496" s="37"/>
      <c r="E496" s="37"/>
    </row>
    <row r="497" spans="4:5" ht="13.5" customHeight="1" x14ac:dyDescent="0.3">
      <c r="D497" s="37"/>
      <c r="E497" s="37"/>
    </row>
    <row r="498" spans="4:5" ht="13.5" customHeight="1" x14ac:dyDescent="0.3">
      <c r="D498" s="37"/>
      <c r="E498" s="37"/>
    </row>
    <row r="499" spans="4:5" ht="13.5" customHeight="1" x14ac:dyDescent="0.3">
      <c r="D499" s="37"/>
      <c r="E499" s="37"/>
    </row>
    <row r="500" spans="4:5" ht="13.5" customHeight="1" x14ac:dyDescent="0.3">
      <c r="D500" s="37"/>
      <c r="E500" s="37"/>
    </row>
    <row r="501" spans="4:5" ht="13.5" customHeight="1" x14ac:dyDescent="0.3">
      <c r="D501" s="37"/>
      <c r="E501" s="37"/>
    </row>
    <row r="502" spans="4:5" ht="13.5" customHeight="1" x14ac:dyDescent="0.3">
      <c r="D502" s="37"/>
      <c r="E502" s="37"/>
    </row>
    <row r="503" spans="4:5" ht="13.5" customHeight="1" x14ac:dyDescent="0.3">
      <c r="D503" s="37"/>
      <c r="E503" s="37"/>
    </row>
    <row r="504" spans="4:5" ht="13.5" customHeight="1" x14ac:dyDescent="0.3">
      <c r="D504" s="37"/>
      <c r="E504" s="37"/>
    </row>
    <row r="505" spans="4:5" ht="13.5" customHeight="1" x14ac:dyDescent="0.3">
      <c r="D505" s="37"/>
      <c r="E505" s="37"/>
    </row>
    <row r="506" spans="4:5" ht="13.5" customHeight="1" x14ac:dyDescent="0.3">
      <c r="D506" s="37"/>
      <c r="E506" s="37"/>
    </row>
    <row r="507" spans="4:5" ht="13.5" customHeight="1" x14ac:dyDescent="0.3">
      <c r="D507" s="37"/>
      <c r="E507" s="37"/>
    </row>
    <row r="508" spans="4:5" ht="13.5" customHeight="1" x14ac:dyDescent="0.3">
      <c r="D508" s="37"/>
      <c r="E508" s="37"/>
    </row>
    <row r="509" spans="4:5" ht="13.5" customHeight="1" x14ac:dyDescent="0.3">
      <c r="D509" s="37"/>
      <c r="E509" s="37"/>
    </row>
    <row r="510" spans="4:5" ht="13.5" customHeight="1" x14ac:dyDescent="0.3">
      <c r="D510" s="37"/>
      <c r="E510" s="37"/>
    </row>
    <row r="511" spans="4:5" ht="13.5" customHeight="1" x14ac:dyDescent="0.3">
      <c r="D511" s="37"/>
      <c r="E511" s="37"/>
    </row>
    <row r="512" spans="4:5" ht="13.5" customHeight="1" x14ac:dyDescent="0.3">
      <c r="D512" s="37"/>
      <c r="E512" s="37"/>
    </row>
    <row r="513" spans="4:5" ht="13.5" customHeight="1" x14ac:dyDescent="0.3">
      <c r="D513" s="37"/>
      <c r="E513" s="37"/>
    </row>
    <row r="514" spans="4:5" ht="13.5" customHeight="1" x14ac:dyDescent="0.3">
      <c r="D514" s="37"/>
      <c r="E514" s="37"/>
    </row>
    <row r="515" spans="4:5" ht="13.5" customHeight="1" x14ac:dyDescent="0.3">
      <c r="D515" s="37"/>
      <c r="E515" s="37"/>
    </row>
    <row r="516" spans="4:5" ht="13.5" customHeight="1" x14ac:dyDescent="0.3">
      <c r="D516" s="37"/>
      <c r="E516" s="37"/>
    </row>
    <row r="517" spans="4:5" ht="13.5" customHeight="1" x14ac:dyDescent="0.3">
      <c r="D517" s="37"/>
      <c r="E517" s="37"/>
    </row>
    <row r="518" spans="4:5" ht="13.5" customHeight="1" x14ac:dyDescent="0.3">
      <c r="D518" s="37"/>
      <c r="E518" s="37"/>
    </row>
    <row r="519" spans="4:5" ht="13.5" customHeight="1" x14ac:dyDescent="0.3">
      <c r="D519" s="37"/>
      <c r="E519" s="37"/>
    </row>
    <row r="520" spans="4:5" ht="13.5" customHeight="1" x14ac:dyDescent="0.3">
      <c r="D520" s="37"/>
      <c r="E520" s="37"/>
    </row>
    <row r="521" spans="4:5" ht="13.5" customHeight="1" x14ac:dyDescent="0.3">
      <c r="D521" s="37"/>
      <c r="E521" s="37"/>
    </row>
    <row r="522" spans="4:5" ht="13.5" customHeight="1" x14ac:dyDescent="0.3">
      <c r="D522" s="37"/>
      <c r="E522" s="37"/>
    </row>
    <row r="523" spans="4:5" ht="13.5" customHeight="1" x14ac:dyDescent="0.3">
      <c r="D523" s="37"/>
      <c r="E523" s="37"/>
    </row>
    <row r="524" spans="4:5" ht="13.5" customHeight="1" x14ac:dyDescent="0.3">
      <c r="D524" s="37"/>
      <c r="E524" s="37"/>
    </row>
    <row r="525" spans="4:5" ht="13.5" customHeight="1" x14ac:dyDescent="0.3">
      <c r="D525" s="37"/>
      <c r="E525" s="37"/>
    </row>
    <row r="526" spans="4:5" ht="13.5" customHeight="1" x14ac:dyDescent="0.3">
      <c r="D526" s="37"/>
      <c r="E526" s="37"/>
    </row>
    <row r="527" spans="4:5" ht="13.5" customHeight="1" x14ac:dyDescent="0.3">
      <c r="D527" s="37"/>
      <c r="E527" s="37"/>
    </row>
    <row r="528" spans="4:5" ht="13.5" customHeight="1" x14ac:dyDescent="0.3">
      <c r="D528" s="37"/>
      <c r="E528" s="37"/>
    </row>
    <row r="529" spans="4:5" ht="13.5" customHeight="1" x14ac:dyDescent="0.3">
      <c r="D529" s="37"/>
      <c r="E529" s="37"/>
    </row>
    <row r="530" spans="4:5" ht="13.5" customHeight="1" x14ac:dyDescent="0.3">
      <c r="D530" s="37"/>
      <c r="E530" s="37"/>
    </row>
    <row r="531" spans="4:5" ht="13.5" customHeight="1" x14ac:dyDescent="0.3">
      <c r="D531" s="37"/>
      <c r="E531" s="37"/>
    </row>
    <row r="532" spans="4:5" ht="13.5" customHeight="1" x14ac:dyDescent="0.3">
      <c r="D532" s="37"/>
      <c r="E532" s="37"/>
    </row>
    <row r="533" spans="4:5" ht="13.5" customHeight="1" x14ac:dyDescent="0.3">
      <c r="D533" s="37"/>
      <c r="E533" s="37"/>
    </row>
    <row r="534" spans="4:5" ht="13.5" customHeight="1" x14ac:dyDescent="0.3">
      <c r="D534" s="37"/>
      <c r="E534" s="37"/>
    </row>
    <row r="535" spans="4:5" ht="13.5" customHeight="1" x14ac:dyDescent="0.3">
      <c r="D535" s="37"/>
      <c r="E535" s="37"/>
    </row>
    <row r="536" spans="4:5" ht="13.5" customHeight="1" x14ac:dyDescent="0.3">
      <c r="D536" s="37"/>
      <c r="E536" s="37"/>
    </row>
    <row r="537" spans="4:5" ht="13.5" customHeight="1" x14ac:dyDescent="0.3">
      <c r="D537" s="37"/>
      <c r="E537" s="37"/>
    </row>
    <row r="538" spans="4:5" ht="13.5" customHeight="1" x14ac:dyDescent="0.3">
      <c r="D538" s="37"/>
      <c r="E538" s="37"/>
    </row>
    <row r="539" spans="4:5" ht="13.5" customHeight="1" x14ac:dyDescent="0.3">
      <c r="D539" s="37"/>
      <c r="E539" s="37"/>
    </row>
    <row r="540" spans="4:5" ht="13.5" customHeight="1" x14ac:dyDescent="0.3">
      <c r="D540" s="37"/>
      <c r="E540" s="37"/>
    </row>
    <row r="541" spans="4:5" ht="13.5" customHeight="1" x14ac:dyDescent="0.3">
      <c r="D541" s="37"/>
      <c r="E541" s="37"/>
    </row>
    <row r="542" spans="4:5" ht="13.5" customHeight="1" x14ac:dyDescent="0.3">
      <c r="D542" s="37"/>
      <c r="E542" s="37"/>
    </row>
    <row r="543" spans="4:5" ht="13.5" customHeight="1" x14ac:dyDescent="0.3">
      <c r="D543" s="37"/>
      <c r="E543" s="37"/>
    </row>
    <row r="544" spans="4:5" ht="13.5" customHeight="1" x14ac:dyDescent="0.3">
      <c r="D544" s="37"/>
      <c r="E544" s="37"/>
    </row>
    <row r="545" spans="4:5" ht="13.5" customHeight="1" x14ac:dyDescent="0.3">
      <c r="D545" s="37"/>
      <c r="E545" s="37"/>
    </row>
    <row r="546" spans="4:5" ht="13.5" customHeight="1" x14ac:dyDescent="0.3">
      <c r="D546" s="37"/>
      <c r="E546" s="37"/>
    </row>
    <row r="547" spans="4:5" ht="13.5" customHeight="1" x14ac:dyDescent="0.3">
      <c r="D547" s="37"/>
      <c r="E547" s="37"/>
    </row>
    <row r="548" spans="4:5" ht="13.5" customHeight="1" x14ac:dyDescent="0.3">
      <c r="D548" s="37"/>
      <c r="E548" s="37"/>
    </row>
    <row r="549" spans="4:5" ht="13.5" customHeight="1" x14ac:dyDescent="0.3">
      <c r="D549" s="37"/>
      <c r="E549" s="37"/>
    </row>
    <row r="550" spans="4:5" ht="13.5" customHeight="1" x14ac:dyDescent="0.3">
      <c r="D550" s="37"/>
      <c r="E550" s="37"/>
    </row>
    <row r="551" spans="4:5" ht="13.5" customHeight="1" x14ac:dyDescent="0.3">
      <c r="D551" s="37"/>
      <c r="E551" s="37"/>
    </row>
    <row r="552" spans="4:5" ht="13.5" customHeight="1" x14ac:dyDescent="0.3">
      <c r="D552" s="37"/>
      <c r="E552" s="37"/>
    </row>
    <row r="553" spans="4:5" ht="13.5" customHeight="1" x14ac:dyDescent="0.3">
      <c r="D553" s="37"/>
      <c r="E553" s="37"/>
    </row>
    <row r="554" spans="4:5" ht="13.5" customHeight="1" x14ac:dyDescent="0.3">
      <c r="D554" s="37"/>
      <c r="E554" s="37"/>
    </row>
    <row r="555" spans="4:5" ht="13.5" customHeight="1" x14ac:dyDescent="0.3">
      <c r="D555" s="37"/>
      <c r="E555" s="37"/>
    </row>
    <row r="556" spans="4:5" ht="13.5" customHeight="1" x14ac:dyDescent="0.3">
      <c r="D556" s="37"/>
      <c r="E556" s="37"/>
    </row>
    <row r="557" spans="4:5" ht="13.5" customHeight="1" x14ac:dyDescent="0.3">
      <c r="D557" s="37"/>
      <c r="E557" s="37"/>
    </row>
    <row r="558" spans="4:5" ht="13.5" customHeight="1" x14ac:dyDescent="0.3">
      <c r="D558" s="37"/>
      <c r="E558" s="37"/>
    </row>
    <row r="559" spans="4:5" ht="13.5" customHeight="1" x14ac:dyDescent="0.3">
      <c r="D559" s="37"/>
      <c r="E559" s="37"/>
    </row>
    <row r="560" spans="4:5" ht="13.5" customHeight="1" x14ac:dyDescent="0.3">
      <c r="D560" s="37"/>
      <c r="E560" s="37"/>
    </row>
    <row r="561" spans="4:5" ht="13.5" customHeight="1" x14ac:dyDescent="0.3">
      <c r="D561" s="37"/>
      <c r="E561" s="37"/>
    </row>
    <row r="562" spans="4:5" ht="13.5" customHeight="1" x14ac:dyDescent="0.3">
      <c r="D562" s="37"/>
      <c r="E562" s="37"/>
    </row>
    <row r="563" spans="4:5" ht="13.5" customHeight="1" x14ac:dyDescent="0.3">
      <c r="D563" s="37"/>
      <c r="E563" s="37"/>
    </row>
    <row r="564" spans="4:5" ht="13.5" customHeight="1" x14ac:dyDescent="0.3">
      <c r="D564" s="37"/>
      <c r="E564" s="37"/>
    </row>
    <row r="565" spans="4:5" ht="13.5" customHeight="1" x14ac:dyDescent="0.3">
      <c r="D565" s="37"/>
      <c r="E565" s="37"/>
    </row>
    <row r="566" spans="4:5" ht="13.5" customHeight="1" x14ac:dyDescent="0.3">
      <c r="D566" s="37"/>
      <c r="E566" s="37"/>
    </row>
    <row r="567" spans="4:5" ht="13.5" customHeight="1" x14ac:dyDescent="0.3">
      <c r="D567" s="37"/>
      <c r="E567" s="37"/>
    </row>
    <row r="568" spans="4:5" ht="13.5" customHeight="1" x14ac:dyDescent="0.3">
      <c r="D568" s="37"/>
      <c r="E568" s="37"/>
    </row>
    <row r="569" spans="4:5" ht="13.5" customHeight="1" x14ac:dyDescent="0.3">
      <c r="D569" s="37"/>
      <c r="E569" s="37"/>
    </row>
    <row r="570" spans="4:5" ht="13.5" customHeight="1" x14ac:dyDescent="0.3">
      <c r="D570" s="37"/>
      <c r="E570" s="37"/>
    </row>
    <row r="571" spans="4:5" ht="13.5" customHeight="1" x14ac:dyDescent="0.3">
      <c r="D571" s="37"/>
      <c r="E571" s="37"/>
    </row>
    <row r="572" spans="4:5" ht="13.5" customHeight="1" x14ac:dyDescent="0.3">
      <c r="D572" s="37"/>
      <c r="E572" s="37"/>
    </row>
    <row r="573" spans="4:5" ht="13.5" customHeight="1" x14ac:dyDescent="0.3">
      <c r="D573" s="37"/>
      <c r="E573" s="37"/>
    </row>
    <row r="574" spans="4:5" ht="13.5" customHeight="1" x14ac:dyDescent="0.3">
      <c r="D574" s="37"/>
      <c r="E574" s="37"/>
    </row>
    <row r="575" spans="4:5" ht="13.5" customHeight="1" x14ac:dyDescent="0.3">
      <c r="D575" s="37"/>
      <c r="E575" s="37"/>
    </row>
    <row r="576" spans="4:5" ht="13.5" customHeight="1" x14ac:dyDescent="0.3">
      <c r="D576" s="37"/>
      <c r="E576" s="37"/>
    </row>
    <row r="577" spans="4:5" ht="13.5" customHeight="1" x14ac:dyDescent="0.3">
      <c r="D577" s="37"/>
      <c r="E577" s="37"/>
    </row>
    <row r="578" spans="4:5" ht="13.5" customHeight="1" x14ac:dyDescent="0.3">
      <c r="D578" s="37"/>
      <c r="E578" s="37"/>
    </row>
    <row r="579" spans="4:5" ht="13.5" customHeight="1" x14ac:dyDescent="0.3">
      <c r="D579" s="37"/>
      <c r="E579" s="37"/>
    </row>
    <row r="580" spans="4:5" ht="13.5" customHeight="1" x14ac:dyDescent="0.3">
      <c r="D580" s="37"/>
      <c r="E580" s="37"/>
    </row>
    <row r="581" spans="4:5" ht="13.5" customHeight="1" x14ac:dyDescent="0.3">
      <c r="D581" s="37"/>
      <c r="E581" s="37"/>
    </row>
    <row r="582" spans="4:5" ht="13.5" customHeight="1" x14ac:dyDescent="0.3">
      <c r="D582" s="37"/>
      <c r="E582" s="37"/>
    </row>
    <row r="583" spans="4:5" ht="13.5" customHeight="1" x14ac:dyDescent="0.3">
      <c r="D583" s="37"/>
      <c r="E583" s="37"/>
    </row>
    <row r="584" spans="4:5" ht="13.5" customHeight="1" x14ac:dyDescent="0.3">
      <c r="D584" s="37"/>
      <c r="E584" s="37"/>
    </row>
    <row r="585" spans="4:5" ht="13.5" customHeight="1" x14ac:dyDescent="0.3">
      <c r="D585" s="37"/>
      <c r="E585" s="37"/>
    </row>
    <row r="586" spans="4:5" ht="13.5" customHeight="1" x14ac:dyDescent="0.3">
      <c r="D586" s="37"/>
      <c r="E586" s="37"/>
    </row>
    <row r="587" spans="4:5" ht="13.5" customHeight="1" x14ac:dyDescent="0.3">
      <c r="D587" s="37"/>
      <c r="E587" s="37"/>
    </row>
    <row r="588" spans="4:5" ht="13.5" customHeight="1" x14ac:dyDescent="0.3">
      <c r="D588" s="37"/>
      <c r="E588" s="37"/>
    </row>
    <row r="589" spans="4:5" ht="13.5" customHeight="1" x14ac:dyDescent="0.3">
      <c r="D589" s="37"/>
      <c r="E589" s="37"/>
    </row>
    <row r="590" spans="4:5" ht="13.5" customHeight="1" x14ac:dyDescent="0.3">
      <c r="D590" s="37"/>
      <c r="E590" s="37"/>
    </row>
    <row r="591" spans="4:5" ht="13.5" customHeight="1" x14ac:dyDescent="0.3">
      <c r="D591" s="37"/>
      <c r="E591" s="37"/>
    </row>
    <row r="592" spans="4:5" ht="13.5" customHeight="1" x14ac:dyDescent="0.3">
      <c r="D592" s="37"/>
      <c r="E592" s="37"/>
    </row>
    <row r="593" spans="4:5" ht="13.5" customHeight="1" x14ac:dyDescent="0.3">
      <c r="D593" s="37"/>
      <c r="E593" s="37"/>
    </row>
    <row r="594" spans="4:5" ht="13.5" customHeight="1" x14ac:dyDescent="0.3">
      <c r="D594" s="37"/>
      <c r="E594" s="37"/>
    </row>
    <row r="595" spans="4:5" ht="13.5" customHeight="1" x14ac:dyDescent="0.3">
      <c r="D595" s="37"/>
      <c r="E595" s="37"/>
    </row>
    <row r="596" spans="4:5" ht="13.5" customHeight="1" x14ac:dyDescent="0.3">
      <c r="D596" s="37"/>
      <c r="E596" s="37"/>
    </row>
    <row r="597" spans="4:5" ht="13.5" customHeight="1" x14ac:dyDescent="0.3">
      <c r="D597" s="37"/>
      <c r="E597" s="37"/>
    </row>
    <row r="598" spans="4:5" ht="13.5" customHeight="1" x14ac:dyDescent="0.3">
      <c r="D598" s="37"/>
      <c r="E598" s="37"/>
    </row>
    <row r="599" spans="4:5" ht="13.5" customHeight="1" x14ac:dyDescent="0.3">
      <c r="D599" s="37"/>
      <c r="E599" s="37"/>
    </row>
    <row r="600" spans="4:5" ht="13.5" customHeight="1" x14ac:dyDescent="0.3">
      <c r="D600" s="37"/>
      <c r="E600" s="37"/>
    </row>
    <row r="601" spans="4:5" ht="13.5" customHeight="1" x14ac:dyDescent="0.3">
      <c r="D601" s="37"/>
      <c r="E601" s="37"/>
    </row>
    <row r="602" spans="4:5" ht="13.5" customHeight="1" x14ac:dyDescent="0.3">
      <c r="D602" s="37"/>
      <c r="E602" s="37"/>
    </row>
    <row r="603" spans="4:5" ht="13.5" customHeight="1" x14ac:dyDescent="0.3">
      <c r="D603" s="37"/>
      <c r="E603" s="37"/>
    </row>
    <row r="604" spans="4:5" ht="13.5" customHeight="1" x14ac:dyDescent="0.3">
      <c r="D604" s="37"/>
      <c r="E604" s="37"/>
    </row>
    <row r="605" spans="4:5" ht="13.5" customHeight="1" x14ac:dyDescent="0.3">
      <c r="D605" s="37"/>
      <c r="E605" s="37"/>
    </row>
    <row r="606" spans="4:5" ht="13.5" customHeight="1" x14ac:dyDescent="0.3">
      <c r="D606" s="37"/>
      <c r="E606" s="37"/>
    </row>
    <row r="607" spans="4:5" ht="13.5" customHeight="1" x14ac:dyDescent="0.3">
      <c r="D607" s="37"/>
      <c r="E607" s="37"/>
    </row>
    <row r="608" spans="4:5" ht="13.5" customHeight="1" x14ac:dyDescent="0.3">
      <c r="D608" s="37"/>
      <c r="E608" s="37"/>
    </row>
    <row r="609" spans="4:5" ht="13.5" customHeight="1" x14ac:dyDescent="0.3">
      <c r="D609" s="37"/>
      <c r="E609" s="37"/>
    </row>
    <row r="610" spans="4:5" ht="13.5" customHeight="1" x14ac:dyDescent="0.3">
      <c r="D610" s="37"/>
      <c r="E610" s="37"/>
    </row>
    <row r="611" spans="4:5" ht="13.5" customHeight="1" x14ac:dyDescent="0.3">
      <c r="D611" s="37"/>
      <c r="E611" s="37"/>
    </row>
    <row r="612" spans="4:5" ht="13.5" customHeight="1" x14ac:dyDescent="0.3">
      <c r="D612" s="37"/>
      <c r="E612" s="37"/>
    </row>
    <row r="613" spans="4:5" ht="13.5" customHeight="1" x14ac:dyDescent="0.3">
      <c r="D613" s="37"/>
      <c r="E613" s="37"/>
    </row>
    <row r="614" spans="4:5" ht="13.5" customHeight="1" x14ac:dyDescent="0.3">
      <c r="D614" s="37"/>
      <c r="E614" s="37"/>
    </row>
    <row r="615" spans="4:5" ht="13.5" customHeight="1" x14ac:dyDescent="0.3">
      <c r="D615" s="37"/>
      <c r="E615" s="37"/>
    </row>
    <row r="616" spans="4:5" ht="13.5" customHeight="1" x14ac:dyDescent="0.3">
      <c r="D616" s="37"/>
      <c r="E616" s="37"/>
    </row>
    <row r="617" spans="4:5" ht="13.5" customHeight="1" x14ac:dyDescent="0.3">
      <c r="D617" s="37"/>
      <c r="E617" s="37"/>
    </row>
    <row r="618" spans="4:5" ht="13.5" customHeight="1" x14ac:dyDescent="0.3">
      <c r="D618" s="37"/>
      <c r="E618" s="37"/>
    </row>
    <row r="619" spans="4:5" ht="13.5" customHeight="1" x14ac:dyDescent="0.3">
      <c r="D619" s="37"/>
      <c r="E619" s="37"/>
    </row>
    <row r="620" spans="4:5" ht="13.5" customHeight="1" x14ac:dyDescent="0.3">
      <c r="D620" s="37"/>
      <c r="E620" s="37"/>
    </row>
    <row r="621" spans="4:5" ht="13.5" customHeight="1" x14ac:dyDescent="0.3">
      <c r="D621" s="37"/>
      <c r="E621" s="37"/>
    </row>
    <row r="622" spans="4:5" ht="13.5" customHeight="1" x14ac:dyDescent="0.3">
      <c r="D622" s="37"/>
      <c r="E622" s="37"/>
    </row>
    <row r="623" spans="4:5" ht="13.5" customHeight="1" x14ac:dyDescent="0.3">
      <c r="D623" s="37"/>
      <c r="E623" s="37"/>
    </row>
    <row r="624" spans="4:5" ht="13.5" customHeight="1" x14ac:dyDescent="0.3">
      <c r="D624" s="37"/>
      <c r="E624" s="37"/>
    </row>
    <row r="625" spans="4:5" ht="13.5" customHeight="1" x14ac:dyDescent="0.3">
      <c r="D625" s="37"/>
      <c r="E625" s="37"/>
    </row>
    <row r="626" spans="4:5" ht="13.5" customHeight="1" x14ac:dyDescent="0.3">
      <c r="D626" s="37"/>
      <c r="E626" s="37"/>
    </row>
    <row r="627" spans="4:5" ht="13.5" customHeight="1" x14ac:dyDescent="0.3">
      <c r="D627" s="37"/>
      <c r="E627" s="37"/>
    </row>
    <row r="628" spans="4:5" ht="13.5" customHeight="1" x14ac:dyDescent="0.3">
      <c r="D628" s="37"/>
      <c r="E628" s="37"/>
    </row>
    <row r="629" spans="4:5" ht="13.5" customHeight="1" x14ac:dyDescent="0.3">
      <c r="D629" s="37"/>
      <c r="E629" s="37"/>
    </row>
    <row r="630" spans="4:5" ht="13.5" customHeight="1" x14ac:dyDescent="0.3">
      <c r="D630" s="37"/>
      <c r="E630" s="37"/>
    </row>
    <row r="631" spans="4:5" ht="13.5" customHeight="1" x14ac:dyDescent="0.3">
      <c r="D631" s="37"/>
      <c r="E631" s="37"/>
    </row>
    <row r="632" spans="4:5" ht="13.5" customHeight="1" x14ac:dyDescent="0.3">
      <c r="D632" s="37"/>
      <c r="E632" s="37"/>
    </row>
    <row r="633" spans="4:5" ht="13.5" customHeight="1" x14ac:dyDescent="0.3">
      <c r="D633" s="37"/>
      <c r="E633" s="37"/>
    </row>
    <row r="634" spans="4:5" ht="13.5" customHeight="1" x14ac:dyDescent="0.3">
      <c r="D634" s="37"/>
      <c r="E634" s="37"/>
    </row>
    <row r="635" spans="4:5" ht="13.5" customHeight="1" x14ac:dyDescent="0.3">
      <c r="D635" s="37"/>
      <c r="E635" s="37"/>
    </row>
    <row r="636" spans="4:5" ht="13.5" customHeight="1" x14ac:dyDescent="0.3">
      <c r="D636" s="37"/>
      <c r="E636" s="37"/>
    </row>
    <row r="637" spans="4:5" ht="13.5" customHeight="1" x14ac:dyDescent="0.3">
      <c r="D637" s="37"/>
      <c r="E637" s="37"/>
    </row>
    <row r="638" spans="4:5" ht="13.5" customHeight="1" x14ac:dyDescent="0.3">
      <c r="D638" s="37"/>
      <c r="E638" s="37"/>
    </row>
    <row r="639" spans="4:5" ht="13.5" customHeight="1" x14ac:dyDescent="0.3">
      <c r="D639" s="37"/>
      <c r="E639" s="37"/>
    </row>
    <row r="640" spans="4:5" ht="13.5" customHeight="1" x14ac:dyDescent="0.3">
      <c r="D640" s="37"/>
      <c r="E640" s="37"/>
    </row>
    <row r="641" spans="4:5" ht="13.5" customHeight="1" x14ac:dyDescent="0.3">
      <c r="D641" s="37"/>
      <c r="E641" s="37"/>
    </row>
    <row r="642" spans="4:5" ht="13.5" customHeight="1" x14ac:dyDescent="0.3">
      <c r="D642" s="37"/>
      <c r="E642" s="37"/>
    </row>
    <row r="643" spans="4:5" ht="13.5" customHeight="1" x14ac:dyDescent="0.3">
      <c r="D643" s="37"/>
      <c r="E643" s="37"/>
    </row>
    <row r="644" spans="4:5" ht="13.5" customHeight="1" x14ac:dyDescent="0.3">
      <c r="D644" s="37"/>
      <c r="E644" s="37"/>
    </row>
    <row r="645" spans="4:5" ht="13.5" customHeight="1" x14ac:dyDescent="0.3">
      <c r="D645" s="37"/>
      <c r="E645" s="37"/>
    </row>
    <row r="646" spans="4:5" ht="13.5" customHeight="1" x14ac:dyDescent="0.3">
      <c r="D646" s="37"/>
      <c r="E646" s="37"/>
    </row>
    <row r="647" spans="4:5" ht="13.5" customHeight="1" x14ac:dyDescent="0.3">
      <c r="D647" s="37"/>
      <c r="E647" s="37"/>
    </row>
    <row r="648" spans="4:5" ht="13.5" customHeight="1" x14ac:dyDescent="0.3">
      <c r="D648" s="37"/>
      <c r="E648" s="37"/>
    </row>
    <row r="649" spans="4:5" ht="13.5" customHeight="1" x14ac:dyDescent="0.3">
      <c r="D649" s="37"/>
      <c r="E649" s="37"/>
    </row>
    <row r="650" spans="4:5" ht="13.5" customHeight="1" x14ac:dyDescent="0.3">
      <c r="D650" s="37"/>
      <c r="E650" s="37"/>
    </row>
    <row r="651" spans="4:5" ht="13.5" customHeight="1" x14ac:dyDescent="0.3">
      <c r="D651" s="37"/>
      <c r="E651" s="37"/>
    </row>
    <row r="652" spans="4:5" ht="13.5" customHeight="1" x14ac:dyDescent="0.3">
      <c r="D652" s="37"/>
      <c r="E652" s="37"/>
    </row>
    <row r="653" spans="4:5" ht="13.5" customHeight="1" x14ac:dyDescent="0.3">
      <c r="D653" s="37"/>
      <c r="E653" s="37"/>
    </row>
    <row r="654" spans="4:5" ht="13.5" customHeight="1" x14ac:dyDescent="0.3">
      <c r="D654" s="37"/>
      <c r="E654" s="37"/>
    </row>
    <row r="655" spans="4:5" ht="13.5" customHeight="1" x14ac:dyDescent="0.3">
      <c r="D655" s="37"/>
      <c r="E655" s="37"/>
    </row>
    <row r="656" spans="4:5" ht="13.5" customHeight="1" x14ac:dyDescent="0.3">
      <c r="D656" s="37"/>
      <c r="E656" s="37"/>
    </row>
    <row r="657" spans="4:5" ht="13.5" customHeight="1" x14ac:dyDescent="0.3">
      <c r="D657" s="37"/>
      <c r="E657" s="37"/>
    </row>
    <row r="658" spans="4:5" ht="13.5" customHeight="1" x14ac:dyDescent="0.3">
      <c r="D658" s="37"/>
      <c r="E658" s="37"/>
    </row>
    <row r="659" spans="4:5" ht="13.5" customHeight="1" x14ac:dyDescent="0.3">
      <c r="D659" s="37"/>
      <c r="E659" s="37"/>
    </row>
    <row r="660" spans="4:5" ht="13.5" customHeight="1" x14ac:dyDescent="0.3">
      <c r="D660" s="37"/>
      <c r="E660" s="37"/>
    </row>
    <row r="661" spans="4:5" ht="13.5" customHeight="1" x14ac:dyDescent="0.3">
      <c r="D661" s="37"/>
      <c r="E661" s="37"/>
    </row>
    <row r="662" spans="4:5" ht="13.5" customHeight="1" x14ac:dyDescent="0.3">
      <c r="D662" s="37"/>
      <c r="E662" s="37"/>
    </row>
    <row r="663" spans="4:5" ht="13.5" customHeight="1" x14ac:dyDescent="0.3">
      <c r="D663" s="37"/>
      <c r="E663" s="37"/>
    </row>
    <row r="664" spans="4:5" ht="13.5" customHeight="1" x14ac:dyDescent="0.3">
      <c r="D664" s="37"/>
      <c r="E664" s="37"/>
    </row>
    <row r="665" spans="4:5" ht="13.5" customHeight="1" x14ac:dyDescent="0.3">
      <c r="D665" s="37"/>
      <c r="E665" s="37"/>
    </row>
    <row r="666" spans="4:5" ht="13.5" customHeight="1" x14ac:dyDescent="0.3">
      <c r="D666" s="37"/>
      <c r="E666" s="37"/>
    </row>
    <row r="667" spans="4:5" ht="13.5" customHeight="1" x14ac:dyDescent="0.3">
      <c r="D667" s="37"/>
      <c r="E667" s="37"/>
    </row>
    <row r="668" spans="4:5" ht="13.5" customHeight="1" x14ac:dyDescent="0.3">
      <c r="D668" s="37"/>
      <c r="E668" s="37"/>
    </row>
    <row r="669" spans="4:5" ht="13.5" customHeight="1" x14ac:dyDescent="0.3">
      <c r="D669" s="37"/>
      <c r="E669" s="37"/>
    </row>
    <row r="670" spans="4:5" ht="13.5" customHeight="1" x14ac:dyDescent="0.3">
      <c r="D670" s="37"/>
      <c r="E670" s="37"/>
    </row>
    <row r="671" spans="4:5" ht="13.5" customHeight="1" x14ac:dyDescent="0.3">
      <c r="D671" s="37"/>
      <c r="E671" s="37"/>
    </row>
    <row r="672" spans="4:5" ht="13.5" customHeight="1" x14ac:dyDescent="0.3">
      <c r="D672" s="37"/>
      <c r="E672" s="37"/>
    </row>
    <row r="673" spans="4:5" ht="13.5" customHeight="1" x14ac:dyDescent="0.3">
      <c r="D673" s="37"/>
      <c r="E673" s="37"/>
    </row>
    <row r="674" spans="4:5" ht="13.5" customHeight="1" x14ac:dyDescent="0.3">
      <c r="D674" s="37"/>
      <c r="E674" s="37"/>
    </row>
    <row r="675" spans="4:5" ht="13.5" customHeight="1" x14ac:dyDescent="0.3">
      <c r="D675" s="37"/>
      <c r="E675" s="37"/>
    </row>
    <row r="676" spans="4:5" ht="13.5" customHeight="1" x14ac:dyDescent="0.3">
      <c r="D676" s="37"/>
      <c r="E676" s="37"/>
    </row>
    <row r="677" spans="4:5" ht="13.5" customHeight="1" x14ac:dyDescent="0.3">
      <c r="D677" s="37"/>
      <c r="E677" s="37"/>
    </row>
    <row r="678" spans="4:5" ht="13.5" customHeight="1" x14ac:dyDescent="0.3">
      <c r="D678" s="37"/>
      <c r="E678" s="37"/>
    </row>
    <row r="679" spans="4:5" ht="13.5" customHeight="1" x14ac:dyDescent="0.3">
      <c r="D679" s="37"/>
      <c r="E679" s="37"/>
    </row>
    <row r="680" spans="4:5" ht="13.5" customHeight="1" x14ac:dyDescent="0.3">
      <c r="D680" s="37"/>
      <c r="E680" s="37"/>
    </row>
    <row r="681" spans="4:5" ht="13.5" customHeight="1" x14ac:dyDescent="0.3">
      <c r="D681" s="37"/>
      <c r="E681" s="37"/>
    </row>
    <row r="682" spans="4:5" ht="13.5" customHeight="1" x14ac:dyDescent="0.3">
      <c r="D682" s="37"/>
      <c r="E682" s="37"/>
    </row>
    <row r="683" spans="4:5" ht="13.5" customHeight="1" x14ac:dyDescent="0.3">
      <c r="D683" s="37"/>
      <c r="E683" s="37"/>
    </row>
    <row r="684" spans="4:5" ht="13.5" customHeight="1" x14ac:dyDescent="0.3">
      <c r="D684" s="37"/>
      <c r="E684" s="37"/>
    </row>
    <row r="685" spans="4:5" ht="13.5" customHeight="1" x14ac:dyDescent="0.3">
      <c r="D685" s="37"/>
      <c r="E685" s="37"/>
    </row>
    <row r="686" spans="4:5" ht="13.5" customHeight="1" x14ac:dyDescent="0.3">
      <c r="D686" s="37"/>
      <c r="E686" s="37"/>
    </row>
    <row r="687" spans="4:5" ht="13.5" customHeight="1" x14ac:dyDescent="0.3">
      <c r="D687" s="37"/>
      <c r="E687" s="37"/>
    </row>
    <row r="688" spans="4:5" ht="13.5" customHeight="1" x14ac:dyDescent="0.3">
      <c r="D688" s="37"/>
      <c r="E688" s="37"/>
    </row>
    <row r="689" spans="4:5" ht="13.5" customHeight="1" x14ac:dyDescent="0.3">
      <c r="D689" s="37"/>
      <c r="E689" s="37"/>
    </row>
    <row r="690" spans="4:5" ht="13.5" customHeight="1" x14ac:dyDescent="0.3">
      <c r="D690" s="37"/>
      <c r="E690" s="37"/>
    </row>
    <row r="691" spans="4:5" ht="13.5" customHeight="1" x14ac:dyDescent="0.3">
      <c r="D691" s="37"/>
      <c r="E691" s="37"/>
    </row>
    <row r="692" spans="4:5" ht="13.5" customHeight="1" x14ac:dyDescent="0.3">
      <c r="D692" s="37"/>
      <c r="E692" s="37"/>
    </row>
    <row r="693" spans="4:5" ht="13.5" customHeight="1" x14ac:dyDescent="0.3">
      <c r="D693" s="37"/>
      <c r="E693" s="37"/>
    </row>
    <row r="694" spans="4:5" ht="13.5" customHeight="1" x14ac:dyDescent="0.3">
      <c r="D694" s="37"/>
      <c r="E694" s="37"/>
    </row>
    <row r="695" spans="4:5" ht="13.5" customHeight="1" x14ac:dyDescent="0.3">
      <c r="D695" s="37"/>
      <c r="E695" s="37"/>
    </row>
    <row r="696" spans="4:5" ht="13.5" customHeight="1" x14ac:dyDescent="0.3">
      <c r="D696" s="37"/>
      <c r="E696" s="37"/>
    </row>
    <row r="697" spans="4:5" ht="13.5" customHeight="1" x14ac:dyDescent="0.3">
      <c r="D697" s="37"/>
      <c r="E697" s="37"/>
    </row>
    <row r="698" spans="4:5" ht="13.5" customHeight="1" x14ac:dyDescent="0.3">
      <c r="D698" s="37"/>
      <c r="E698" s="37"/>
    </row>
    <row r="699" spans="4:5" ht="13.5" customHeight="1" x14ac:dyDescent="0.3">
      <c r="D699" s="37"/>
      <c r="E699" s="37"/>
    </row>
    <row r="700" spans="4:5" ht="13.5" customHeight="1" x14ac:dyDescent="0.3">
      <c r="D700" s="37"/>
      <c r="E700" s="37"/>
    </row>
    <row r="701" spans="4:5" ht="13.5" customHeight="1" x14ac:dyDescent="0.3">
      <c r="D701" s="37"/>
      <c r="E701" s="37"/>
    </row>
    <row r="702" spans="4:5" ht="13.5" customHeight="1" x14ac:dyDescent="0.3">
      <c r="D702" s="37"/>
      <c r="E702" s="37"/>
    </row>
    <row r="703" spans="4:5" ht="13.5" customHeight="1" x14ac:dyDescent="0.3">
      <c r="D703" s="37"/>
      <c r="E703" s="37"/>
    </row>
    <row r="704" spans="4:5" ht="13.5" customHeight="1" x14ac:dyDescent="0.3">
      <c r="D704" s="37"/>
      <c r="E704" s="37"/>
    </row>
    <row r="705" spans="4:5" ht="13.5" customHeight="1" x14ac:dyDescent="0.3">
      <c r="D705" s="37"/>
      <c r="E705" s="37"/>
    </row>
    <row r="706" spans="4:5" ht="13.5" customHeight="1" x14ac:dyDescent="0.3">
      <c r="D706" s="37"/>
      <c r="E706" s="37"/>
    </row>
    <row r="707" spans="4:5" ht="13.5" customHeight="1" x14ac:dyDescent="0.3">
      <c r="D707" s="37"/>
      <c r="E707" s="37"/>
    </row>
    <row r="708" spans="4:5" ht="13.5" customHeight="1" x14ac:dyDescent="0.3">
      <c r="D708" s="37"/>
      <c r="E708" s="37"/>
    </row>
    <row r="709" spans="4:5" ht="13.5" customHeight="1" x14ac:dyDescent="0.3">
      <c r="D709" s="37"/>
      <c r="E709" s="37"/>
    </row>
    <row r="710" spans="4:5" ht="13.5" customHeight="1" x14ac:dyDescent="0.3">
      <c r="D710" s="37"/>
      <c r="E710" s="37"/>
    </row>
    <row r="711" spans="4:5" ht="13.5" customHeight="1" x14ac:dyDescent="0.3">
      <c r="D711" s="37"/>
      <c r="E711" s="37"/>
    </row>
    <row r="712" spans="4:5" ht="13.5" customHeight="1" x14ac:dyDescent="0.3">
      <c r="D712" s="37"/>
      <c r="E712" s="37"/>
    </row>
    <row r="713" spans="4:5" ht="13.5" customHeight="1" x14ac:dyDescent="0.3">
      <c r="D713" s="37"/>
      <c r="E713" s="37"/>
    </row>
    <row r="714" spans="4:5" ht="13.5" customHeight="1" x14ac:dyDescent="0.3">
      <c r="D714" s="37"/>
      <c r="E714" s="37"/>
    </row>
    <row r="715" spans="4:5" ht="13.5" customHeight="1" x14ac:dyDescent="0.3">
      <c r="D715" s="37"/>
      <c r="E715" s="37"/>
    </row>
    <row r="716" spans="4:5" ht="13.5" customHeight="1" x14ac:dyDescent="0.3">
      <c r="D716" s="37"/>
      <c r="E716" s="37"/>
    </row>
    <row r="717" spans="4:5" ht="13.5" customHeight="1" x14ac:dyDescent="0.3">
      <c r="D717" s="37"/>
      <c r="E717" s="37"/>
    </row>
    <row r="718" spans="4:5" ht="13.5" customHeight="1" x14ac:dyDescent="0.3">
      <c r="D718" s="37"/>
      <c r="E718" s="37"/>
    </row>
    <row r="719" spans="4:5" ht="13.5" customHeight="1" x14ac:dyDescent="0.3">
      <c r="D719" s="37"/>
      <c r="E719" s="37"/>
    </row>
    <row r="720" spans="4:5" ht="13.5" customHeight="1" x14ac:dyDescent="0.3">
      <c r="D720" s="37"/>
      <c r="E720" s="37"/>
    </row>
    <row r="721" spans="4:5" ht="13.5" customHeight="1" x14ac:dyDescent="0.3">
      <c r="D721" s="37"/>
      <c r="E721" s="37"/>
    </row>
    <row r="722" spans="4:5" ht="13.5" customHeight="1" x14ac:dyDescent="0.3">
      <c r="D722" s="37"/>
      <c r="E722" s="37"/>
    </row>
    <row r="723" spans="4:5" ht="13.5" customHeight="1" x14ac:dyDescent="0.3">
      <c r="D723" s="37"/>
      <c r="E723" s="37"/>
    </row>
    <row r="724" spans="4:5" ht="13.5" customHeight="1" x14ac:dyDescent="0.3">
      <c r="D724" s="37"/>
      <c r="E724" s="37"/>
    </row>
    <row r="725" spans="4:5" ht="13.5" customHeight="1" x14ac:dyDescent="0.3">
      <c r="D725" s="37"/>
      <c r="E725" s="37"/>
    </row>
    <row r="726" spans="4:5" ht="13.5" customHeight="1" x14ac:dyDescent="0.3">
      <c r="D726" s="37"/>
      <c r="E726" s="37"/>
    </row>
    <row r="727" spans="4:5" ht="13.5" customHeight="1" x14ac:dyDescent="0.3">
      <c r="D727" s="37"/>
      <c r="E727" s="37"/>
    </row>
    <row r="728" spans="4:5" ht="13.5" customHeight="1" x14ac:dyDescent="0.3">
      <c r="D728" s="37"/>
      <c r="E728" s="37"/>
    </row>
    <row r="729" spans="4:5" ht="13.5" customHeight="1" x14ac:dyDescent="0.3">
      <c r="D729" s="37"/>
      <c r="E729" s="37"/>
    </row>
    <row r="730" spans="4:5" ht="13.5" customHeight="1" x14ac:dyDescent="0.3">
      <c r="D730" s="37"/>
      <c r="E730" s="37"/>
    </row>
    <row r="731" spans="4:5" ht="13.5" customHeight="1" x14ac:dyDescent="0.3">
      <c r="D731" s="37"/>
      <c r="E731" s="37"/>
    </row>
    <row r="732" spans="4:5" ht="13.5" customHeight="1" x14ac:dyDescent="0.3">
      <c r="D732" s="37"/>
      <c r="E732" s="37"/>
    </row>
    <row r="733" spans="4:5" ht="13.5" customHeight="1" x14ac:dyDescent="0.3">
      <c r="D733" s="37"/>
      <c r="E733" s="37"/>
    </row>
    <row r="734" spans="4:5" ht="13.5" customHeight="1" x14ac:dyDescent="0.3">
      <c r="D734" s="37"/>
      <c r="E734" s="37"/>
    </row>
    <row r="735" spans="4:5" ht="13.5" customHeight="1" x14ac:dyDescent="0.3">
      <c r="D735" s="37"/>
      <c r="E735" s="37"/>
    </row>
    <row r="736" spans="4:5" ht="13.5" customHeight="1" x14ac:dyDescent="0.3">
      <c r="D736" s="37"/>
      <c r="E736" s="37"/>
    </row>
    <row r="737" spans="4:5" ht="13.5" customHeight="1" x14ac:dyDescent="0.3">
      <c r="D737" s="37"/>
      <c r="E737" s="37"/>
    </row>
    <row r="738" spans="4:5" ht="13.5" customHeight="1" x14ac:dyDescent="0.3">
      <c r="D738" s="37"/>
      <c r="E738" s="37"/>
    </row>
    <row r="739" spans="4:5" ht="13.5" customHeight="1" x14ac:dyDescent="0.3">
      <c r="D739" s="37"/>
      <c r="E739" s="37"/>
    </row>
    <row r="740" spans="4:5" ht="13.5" customHeight="1" x14ac:dyDescent="0.3">
      <c r="D740" s="37"/>
      <c r="E740" s="37"/>
    </row>
    <row r="741" spans="4:5" ht="13.5" customHeight="1" x14ac:dyDescent="0.3">
      <c r="D741" s="37"/>
      <c r="E741" s="37"/>
    </row>
    <row r="742" spans="4:5" ht="13.5" customHeight="1" x14ac:dyDescent="0.3">
      <c r="D742" s="37"/>
      <c r="E742" s="37"/>
    </row>
    <row r="743" spans="4:5" ht="13.5" customHeight="1" x14ac:dyDescent="0.3">
      <c r="D743" s="37"/>
      <c r="E743" s="37"/>
    </row>
    <row r="744" spans="4:5" ht="13.5" customHeight="1" x14ac:dyDescent="0.3">
      <c r="D744" s="37"/>
      <c r="E744" s="37"/>
    </row>
    <row r="745" spans="4:5" ht="13.5" customHeight="1" x14ac:dyDescent="0.3">
      <c r="D745" s="37"/>
      <c r="E745" s="37"/>
    </row>
    <row r="746" spans="4:5" ht="13.5" customHeight="1" x14ac:dyDescent="0.3">
      <c r="D746" s="37"/>
      <c r="E746" s="37"/>
    </row>
    <row r="747" spans="4:5" ht="13.5" customHeight="1" x14ac:dyDescent="0.3">
      <c r="D747" s="37"/>
      <c r="E747" s="37"/>
    </row>
    <row r="748" spans="4:5" ht="13.5" customHeight="1" x14ac:dyDescent="0.3">
      <c r="D748" s="37"/>
      <c r="E748" s="37"/>
    </row>
    <row r="749" spans="4:5" ht="13.5" customHeight="1" x14ac:dyDescent="0.3">
      <c r="D749" s="37"/>
      <c r="E749" s="37"/>
    </row>
    <row r="750" spans="4:5" ht="13.5" customHeight="1" x14ac:dyDescent="0.3">
      <c r="D750" s="37"/>
      <c r="E750" s="37"/>
    </row>
    <row r="751" spans="4:5" ht="13.5" customHeight="1" x14ac:dyDescent="0.3">
      <c r="D751" s="37"/>
      <c r="E751" s="37"/>
    </row>
    <row r="752" spans="4:5" ht="13.5" customHeight="1" x14ac:dyDescent="0.3">
      <c r="D752" s="37"/>
      <c r="E752" s="37"/>
    </row>
    <row r="753" spans="4:5" ht="13.5" customHeight="1" x14ac:dyDescent="0.3">
      <c r="D753" s="37"/>
      <c r="E753" s="37"/>
    </row>
    <row r="754" spans="4:5" ht="13.5" customHeight="1" x14ac:dyDescent="0.3">
      <c r="D754" s="37"/>
      <c r="E754" s="37"/>
    </row>
    <row r="755" spans="4:5" ht="13.5" customHeight="1" x14ac:dyDescent="0.3">
      <c r="D755" s="37"/>
      <c r="E755" s="37"/>
    </row>
    <row r="756" spans="4:5" ht="13.5" customHeight="1" x14ac:dyDescent="0.3">
      <c r="D756" s="37"/>
      <c r="E756" s="37"/>
    </row>
    <row r="757" spans="4:5" ht="13.5" customHeight="1" x14ac:dyDescent="0.3">
      <c r="D757" s="37"/>
      <c r="E757" s="37"/>
    </row>
    <row r="758" spans="4:5" ht="13.5" customHeight="1" x14ac:dyDescent="0.3">
      <c r="D758" s="37"/>
      <c r="E758" s="37"/>
    </row>
    <row r="759" spans="4:5" ht="13.5" customHeight="1" x14ac:dyDescent="0.3">
      <c r="D759" s="37"/>
      <c r="E759" s="37"/>
    </row>
    <row r="760" spans="4:5" ht="13.5" customHeight="1" x14ac:dyDescent="0.3">
      <c r="D760" s="37"/>
      <c r="E760" s="37"/>
    </row>
    <row r="761" spans="4:5" ht="13.5" customHeight="1" x14ac:dyDescent="0.3">
      <c r="D761" s="37"/>
      <c r="E761" s="37"/>
    </row>
    <row r="762" spans="4:5" ht="13.5" customHeight="1" x14ac:dyDescent="0.3">
      <c r="D762" s="37"/>
      <c r="E762" s="37"/>
    </row>
    <row r="763" spans="4:5" ht="13.5" customHeight="1" x14ac:dyDescent="0.3">
      <c r="D763" s="37"/>
      <c r="E763" s="37"/>
    </row>
    <row r="764" spans="4:5" ht="13.5" customHeight="1" x14ac:dyDescent="0.3">
      <c r="D764" s="37"/>
      <c r="E764" s="37"/>
    </row>
    <row r="765" spans="4:5" ht="13.5" customHeight="1" x14ac:dyDescent="0.3">
      <c r="D765" s="37"/>
      <c r="E765" s="37"/>
    </row>
    <row r="766" spans="4:5" ht="13.5" customHeight="1" x14ac:dyDescent="0.3">
      <c r="D766" s="37"/>
      <c r="E766" s="37"/>
    </row>
    <row r="767" spans="4:5" ht="13.5" customHeight="1" x14ac:dyDescent="0.3">
      <c r="D767" s="37"/>
      <c r="E767" s="37"/>
    </row>
    <row r="768" spans="4:5" ht="13.5" customHeight="1" x14ac:dyDescent="0.3">
      <c r="D768" s="37"/>
      <c r="E768" s="37"/>
    </row>
    <row r="769" spans="4:5" ht="13.5" customHeight="1" x14ac:dyDescent="0.3">
      <c r="D769" s="37"/>
      <c r="E769" s="37"/>
    </row>
    <row r="770" spans="4:5" ht="13.5" customHeight="1" x14ac:dyDescent="0.3">
      <c r="D770" s="37"/>
      <c r="E770" s="37"/>
    </row>
    <row r="771" spans="4:5" ht="13.5" customHeight="1" x14ac:dyDescent="0.3">
      <c r="D771" s="37"/>
      <c r="E771" s="37"/>
    </row>
    <row r="772" spans="4:5" ht="13.5" customHeight="1" x14ac:dyDescent="0.3">
      <c r="D772" s="37"/>
      <c r="E772" s="37"/>
    </row>
    <row r="773" spans="4:5" ht="13.5" customHeight="1" x14ac:dyDescent="0.3">
      <c r="D773" s="37"/>
      <c r="E773" s="37"/>
    </row>
    <row r="774" spans="4:5" ht="13.5" customHeight="1" x14ac:dyDescent="0.3">
      <c r="D774" s="37"/>
      <c r="E774" s="37"/>
    </row>
    <row r="775" spans="4:5" ht="13.5" customHeight="1" x14ac:dyDescent="0.3">
      <c r="D775" s="37"/>
      <c r="E775" s="37"/>
    </row>
    <row r="776" spans="4:5" ht="13.5" customHeight="1" x14ac:dyDescent="0.3">
      <c r="D776" s="37"/>
      <c r="E776" s="37"/>
    </row>
    <row r="777" spans="4:5" ht="13.5" customHeight="1" x14ac:dyDescent="0.3">
      <c r="D777" s="37"/>
      <c r="E777" s="37"/>
    </row>
    <row r="778" spans="4:5" ht="13.5" customHeight="1" x14ac:dyDescent="0.3">
      <c r="D778" s="37"/>
      <c r="E778" s="37"/>
    </row>
    <row r="779" spans="4:5" ht="13.5" customHeight="1" x14ac:dyDescent="0.3">
      <c r="D779" s="37"/>
      <c r="E779" s="37"/>
    </row>
    <row r="780" spans="4:5" ht="13.5" customHeight="1" x14ac:dyDescent="0.3">
      <c r="D780" s="37"/>
      <c r="E780" s="37"/>
    </row>
    <row r="781" spans="4:5" ht="13.5" customHeight="1" x14ac:dyDescent="0.3">
      <c r="D781" s="37"/>
      <c r="E781" s="37"/>
    </row>
    <row r="782" spans="4:5" ht="13.5" customHeight="1" x14ac:dyDescent="0.3">
      <c r="D782" s="37"/>
      <c r="E782" s="37"/>
    </row>
    <row r="783" spans="4:5" ht="13.5" customHeight="1" x14ac:dyDescent="0.3">
      <c r="D783" s="37"/>
      <c r="E783" s="37"/>
    </row>
    <row r="784" spans="4:5" ht="13.5" customHeight="1" x14ac:dyDescent="0.3">
      <c r="D784" s="37"/>
      <c r="E784" s="37"/>
    </row>
    <row r="785" spans="4:5" ht="13.5" customHeight="1" x14ac:dyDescent="0.3">
      <c r="D785" s="37"/>
      <c r="E785" s="37"/>
    </row>
    <row r="786" spans="4:5" ht="13.5" customHeight="1" x14ac:dyDescent="0.3">
      <c r="D786" s="37"/>
      <c r="E786" s="37"/>
    </row>
    <row r="787" spans="4:5" ht="13.5" customHeight="1" x14ac:dyDescent="0.3">
      <c r="D787" s="37"/>
      <c r="E787" s="37"/>
    </row>
    <row r="788" spans="4:5" ht="13.5" customHeight="1" x14ac:dyDescent="0.3">
      <c r="D788" s="37"/>
      <c r="E788" s="37"/>
    </row>
    <row r="789" spans="4:5" ht="13.5" customHeight="1" x14ac:dyDescent="0.3">
      <c r="D789" s="37"/>
      <c r="E789" s="37"/>
    </row>
    <row r="790" spans="4:5" ht="13.5" customHeight="1" x14ac:dyDescent="0.3">
      <c r="D790" s="37"/>
      <c r="E790" s="37"/>
    </row>
    <row r="791" spans="4:5" ht="13.5" customHeight="1" x14ac:dyDescent="0.3">
      <c r="D791" s="37"/>
      <c r="E791" s="37"/>
    </row>
    <row r="792" spans="4:5" ht="13.5" customHeight="1" x14ac:dyDescent="0.3">
      <c r="D792" s="37"/>
      <c r="E792" s="37"/>
    </row>
    <row r="793" spans="4:5" ht="13.5" customHeight="1" x14ac:dyDescent="0.3">
      <c r="D793" s="37"/>
      <c r="E793" s="37"/>
    </row>
    <row r="794" spans="4:5" ht="13.5" customHeight="1" x14ac:dyDescent="0.3">
      <c r="D794" s="37"/>
      <c r="E794" s="37"/>
    </row>
    <row r="795" spans="4:5" ht="13.5" customHeight="1" x14ac:dyDescent="0.3">
      <c r="D795" s="37"/>
      <c r="E795" s="37"/>
    </row>
    <row r="796" spans="4:5" ht="13.5" customHeight="1" x14ac:dyDescent="0.3">
      <c r="D796" s="37"/>
      <c r="E796" s="37"/>
    </row>
    <row r="797" spans="4:5" ht="13.5" customHeight="1" x14ac:dyDescent="0.3">
      <c r="D797" s="37"/>
      <c r="E797" s="37"/>
    </row>
    <row r="798" spans="4:5" ht="13.5" customHeight="1" x14ac:dyDescent="0.3">
      <c r="D798" s="37"/>
      <c r="E798" s="37"/>
    </row>
    <row r="799" spans="4:5" ht="13.5" customHeight="1" x14ac:dyDescent="0.3">
      <c r="D799" s="37"/>
      <c r="E799" s="37"/>
    </row>
    <row r="800" spans="4:5" ht="13.5" customHeight="1" x14ac:dyDescent="0.3">
      <c r="D800" s="37"/>
      <c r="E800" s="37"/>
    </row>
    <row r="801" spans="4:5" ht="13.5" customHeight="1" x14ac:dyDescent="0.3">
      <c r="D801" s="37"/>
      <c r="E801" s="37"/>
    </row>
    <row r="802" spans="4:5" ht="13.5" customHeight="1" x14ac:dyDescent="0.3">
      <c r="D802" s="37"/>
      <c r="E802" s="37"/>
    </row>
    <row r="803" spans="4:5" ht="13.5" customHeight="1" x14ac:dyDescent="0.3">
      <c r="D803" s="37"/>
      <c r="E803" s="37"/>
    </row>
    <row r="804" spans="4:5" ht="13.5" customHeight="1" x14ac:dyDescent="0.3">
      <c r="D804" s="37"/>
      <c r="E804" s="37"/>
    </row>
    <row r="805" spans="4:5" ht="13.5" customHeight="1" x14ac:dyDescent="0.3">
      <c r="D805" s="37"/>
      <c r="E805" s="37"/>
    </row>
    <row r="806" spans="4:5" ht="13.5" customHeight="1" x14ac:dyDescent="0.3">
      <c r="D806" s="37"/>
      <c r="E806" s="37"/>
    </row>
    <row r="807" spans="4:5" ht="13.5" customHeight="1" x14ac:dyDescent="0.3">
      <c r="D807" s="37"/>
      <c r="E807" s="37"/>
    </row>
    <row r="808" spans="4:5" ht="13.5" customHeight="1" x14ac:dyDescent="0.3">
      <c r="D808" s="37"/>
      <c r="E808" s="37"/>
    </row>
    <row r="809" spans="4:5" ht="13.5" customHeight="1" x14ac:dyDescent="0.3">
      <c r="D809" s="37"/>
      <c r="E809" s="37"/>
    </row>
    <row r="810" spans="4:5" ht="13.5" customHeight="1" x14ac:dyDescent="0.3">
      <c r="D810" s="37"/>
      <c r="E810" s="37"/>
    </row>
    <row r="811" spans="4:5" ht="13.5" customHeight="1" x14ac:dyDescent="0.3">
      <c r="D811" s="37"/>
      <c r="E811" s="37"/>
    </row>
    <row r="812" spans="4:5" ht="13.5" customHeight="1" x14ac:dyDescent="0.3">
      <c r="D812" s="37"/>
      <c r="E812" s="37"/>
    </row>
    <row r="813" spans="4:5" ht="13.5" customHeight="1" x14ac:dyDescent="0.3">
      <c r="D813" s="37"/>
      <c r="E813" s="37"/>
    </row>
    <row r="814" spans="4:5" ht="13.5" customHeight="1" x14ac:dyDescent="0.3">
      <c r="D814" s="37"/>
      <c r="E814" s="37"/>
    </row>
    <row r="815" spans="4:5" ht="13.5" customHeight="1" x14ac:dyDescent="0.3">
      <c r="D815" s="37"/>
      <c r="E815" s="37"/>
    </row>
    <row r="816" spans="4:5" ht="13.5" customHeight="1" x14ac:dyDescent="0.3">
      <c r="D816" s="37"/>
      <c r="E816" s="37"/>
    </row>
    <row r="817" spans="4:5" ht="13.5" customHeight="1" x14ac:dyDescent="0.3">
      <c r="D817" s="37"/>
      <c r="E817" s="37"/>
    </row>
    <row r="818" spans="4:5" ht="13.5" customHeight="1" x14ac:dyDescent="0.3">
      <c r="D818" s="37"/>
      <c r="E818" s="37"/>
    </row>
    <row r="819" spans="4:5" ht="13.5" customHeight="1" x14ac:dyDescent="0.3">
      <c r="D819" s="37"/>
      <c r="E819" s="37"/>
    </row>
    <row r="820" spans="4:5" ht="13.5" customHeight="1" x14ac:dyDescent="0.3">
      <c r="D820" s="37"/>
      <c r="E820" s="37"/>
    </row>
    <row r="821" spans="4:5" ht="13.5" customHeight="1" x14ac:dyDescent="0.3">
      <c r="D821" s="37"/>
      <c r="E821" s="37"/>
    </row>
    <row r="822" spans="4:5" ht="13.5" customHeight="1" x14ac:dyDescent="0.3">
      <c r="D822" s="37"/>
      <c r="E822" s="37"/>
    </row>
    <row r="823" spans="4:5" ht="13.5" customHeight="1" x14ac:dyDescent="0.3">
      <c r="D823" s="37"/>
      <c r="E823" s="37"/>
    </row>
    <row r="824" spans="4:5" ht="13.5" customHeight="1" x14ac:dyDescent="0.3">
      <c r="D824" s="37"/>
      <c r="E824" s="37"/>
    </row>
    <row r="825" spans="4:5" ht="13.5" customHeight="1" x14ac:dyDescent="0.3">
      <c r="D825" s="37"/>
      <c r="E825" s="37"/>
    </row>
    <row r="826" spans="4:5" ht="13.5" customHeight="1" x14ac:dyDescent="0.3">
      <c r="D826" s="37"/>
      <c r="E826" s="37"/>
    </row>
    <row r="827" spans="4:5" ht="13.5" customHeight="1" x14ac:dyDescent="0.3">
      <c r="D827" s="37"/>
      <c r="E827" s="37"/>
    </row>
    <row r="828" spans="4:5" ht="13.5" customHeight="1" x14ac:dyDescent="0.3">
      <c r="D828" s="37"/>
      <c r="E828" s="37"/>
    </row>
    <row r="829" spans="4:5" ht="13.5" customHeight="1" x14ac:dyDescent="0.3">
      <c r="D829" s="37"/>
      <c r="E829" s="37"/>
    </row>
    <row r="830" spans="4:5" ht="13.5" customHeight="1" x14ac:dyDescent="0.3">
      <c r="D830" s="37"/>
      <c r="E830" s="37"/>
    </row>
    <row r="831" spans="4:5" ht="13.5" customHeight="1" x14ac:dyDescent="0.3">
      <c r="D831" s="37"/>
      <c r="E831" s="37"/>
    </row>
    <row r="832" spans="4:5" ht="13.5" customHeight="1" x14ac:dyDescent="0.3">
      <c r="D832" s="37"/>
      <c r="E832" s="37"/>
    </row>
    <row r="833" spans="4:5" ht="13.5" customHeight="1" x14ac:dyDescent="0.3">
      <c r="D833" s="37"/>
      <c r="E833" s="37"/>
    </row>
    <row r="834" spans="4:5" ht="13.5" customHeight="1" x14ac:dyDescent="0.3">
      <c r="D834" s="37"/>
      <c r="E834" s="37"/>
    </row>
    <row r="835" spans="4:5" ht="13.5" customHeight="1" x14ac:dyDescent="0.3">
      <c r="D835" s="37"/>
      <c r="E835" s="37"/>
    </row>
    <row r="836" spans="4:5" ht="13.5" customHeight="1" x14ac:dyDescent="0.3">
      <c r="D836" s="37"/>
      <c r="E836" s="37"/>
    </row>
    <row r="837" spans="4:5" ht="13.5" customHeight="1" x14ac:dyDescent="0.3">
      <c r="D837" s="37"/>
      <c r="E837" s="37"/>
    </row>
    <row r="838" spans="4:5" ht="13.5" customHeight="1" x14ac:dyDescent="0.3">
      <c r="D838" s="37"/>
      <c r="E838" s="37"/>
    </row>
    <row r="839" spans="4:5" ht="13.5" customHeight="1" x14ac:dyDescent="0.3">
      <c r="D839" s="37"/>
      <c r="E839" s="37"/>
    </row>
    <row r="840" spans="4:5" ht="13.5" customHeight="1" x14ac:dyDescent="0.3">
      <c r="D840" s="37"/>
      <c r="E840" s="37"/>
    </row>
    <row r="841" spans="4:5" ht="13.5" customHeight="1" x14ac:dyDescent="0.3">
      <c r="D841" s="37"/>
      <c r="E841" s="37"/>
    </row>
    <row r="842" spans="4:5" ht="13.5" customHeight="1" x14ac:dyDescent="0.3">
      <c r="D842" s="37"/>
      <c r="E842" s="37"/>
    </row>
    <row r="843" spans="4:5" ht="13.5" customHeight="1" x14ac:dyDescent="0.3">
      <c r="D843" s="37"/>
      <c r="E843" s="37"/>
    </row>
    <row r="844" spans="4:5" ht="13.5" customHeight="1" x14ac:dyDescent="0.3">
      <c r="D844" s="37"/>
      <c r="E844" s="37"/>
    </row>
    <row r="845" spans="4:5" ht="13.5" customHeight="1" x14ac:dyDescent="0.3">
      <c r="D845" s="37"/>
      <c r="E845" s="37"/>
    </row>
    <row r="846" spans="4:5" ht="13.5" customHeight="1" x14ac:dyDescent="0.3">
      <c r="D846" s="37"/>
      <c r="E846" s="37"/>
    </row>
    <row r="847" spans="4:5" ht="13.5" customHeight="1" x14ac:dyDescent="0.3">
      <c r="D847" s="37"/>
      <c r="E847" s="37"/>
    </row>
    <row r="848" spans="4:5" ht="13.5" customHeight="1" x14ac:dyDescent="0.3">
      <c r="D848" s="37"/>
      <c r="E848" s="37"/>
    </row>
    <row r="849" spans="4:5" ht="13.5" customHeight="1" x14ac:dyDescent="0.3">
      <c r="D849" s="37"/>
      <c r="E849" s="37"/>
    </row>
    <row r="850" spans="4:5" ht="13.5" customHeight="1" x14ac:dyDescent="0.3">
      <c r="D850" s="37"/>
      <c r="E850" s="37"/>
    </row>
    <row r="851" spans="4:5" ht="13.5" customHeight="1" x14ac:dyDescent="0.3">
      <c r="D851" s="37"/>
      <c r="E851" s="37"/>
    </row>
    <row r="852" spans="4:5" ht="13.5" customHeight="1" x14ac:dyDescent="0.3">
      <c r="D852" s="37"/>
      <c r="E852" s="37"/>
    </row>
    <row r="853" spans="4:5" ht="13.5" customHeight="1" x14ac:dyDescent="0.3">
      <c r="D853" s="37"/>
      <c r="E853" s="37"/>
    </row>
    <row r="854" spans="4:5" ht="13.5" customHeight="1" x14ac:dyDescent="0.3">
      <c r="D854" s="37"/>
      <c r="E854" s="37"/>
    </row>
    <row r="855" spans="4:5" ht="13.5" customHeight="1" x14ac:dyDescent="0.3">
      <c r="D855" s="37"/>
      <c r="E855" s="37"/>
    </row>
    <row r="856" spans="4:5" ht="13.5" customHeight="1" x14ac:dyDescent="0.3">
      <c r="D856" s="37"/>
      <c r="E856" s="37"/>
    </row>
    <row r="857" spans="4:5" ht="13.5" customHeight="1" x14ac:dyDescent="0.3">
      <c r="D857" s="37"/>
      <c r="E857" s="37"/>
    </row>
    <row r="858" spans="4:5" ht="13.5" customHeight="1" x14ac:dyDescent="0.3">
      <c r="D858" s="37"/>
      <c r="E858" s="37"/>
    </row>
    <row r="859" spans="4:5" ht="13.5" customHeight="1" x14ac:dyDescent="0.3">
      <c r="D859" s="37"/>
      <c r="E859" s="37"/>
    </row>
    <row r="860" spans="4:5" ht="13.5" customHeight="1" x14ac:dyDescent="0.3">
      <c r="D860" s="37"/>
      <c r="E860" s="37"/>
    </row>
    <row r="861" spans="4:5" ht="13.5" customHeight="1" x14ac:dyDescent="0.3">
      <c r="D861" s="37"/>
      <c r="E861" s="37"/>
    </row>
    <row r="862" spans="4:5" ht="13.5" customHeight="1" x14ac:dyDescent="0.3">
      <c r="D862" s="37"/>
      <c r="E862" s="37"/>
    </row>
    <row r="863" spans="4:5" ht="13.5" customHeight="1" x14ac:dyDescent="0.3">
      <c r="D863" s="37"/>
      <c r="E863" s="37"/>
    </row>
    <row r="864" spans="4:5" ht="13.5" customHeight="1" x14ac:dyDescent="0.3">
      <c r="D864" s="37"/>
      <c r="E864" s="37"/>
    </row>
    <row r="865" spans="4:5" ht="13.5" customHeight="1" x14ac:dyDescent="0.3">
      <c r="D865" s="37"/>
      <c r="E865" s="37"/>
    </row>
    <row r="866" spans="4:5" ht="13.5" customHeight="1" x14ac:dyDescent="0.3">
      <c r="D866" s="37"/>
      <c r="E866" s="37"/>
    </row>
    <row r="867" spans="4:5" ht="13.5" customHeight="1" x14ac:dyDescent="0.3">
      <c r="D867" s="37"/>
      <c r="E867" s="37"/>
    </row>
    <row r="868" spans="4:5" ht="13.5" customHeight="1" x14ac:dyDescent="0.3">
      <c r="D868" s="37"/>
      <c r="E868" s="37"/>
    </row>
    <row r="869" spans="4:5" ht="13.5" customHeight="1" x14ac:dyDescent="0.3">
      <c r="D869" s="37"/>
      <c r="E869" s="37"/>
    </row>
    <row r="870" spans="4:5" ht="13.5" customHeight="1" x14ac:dyDescent="0.3">
      <c r="D870" s="37"/>
      <c r="E870" s="37"/>
    </row>
    <row r="871" spans="4:5" ht="13.5" customHeight="1" x14ac:dyDescent="0.3">
      <c r="D871" s="37"/>
      <c r="E871" s="37"/>
    </row>
    <row r="872" spans="4:5" ht="13.5" customHeight="1" x14ac:dyDescent="0.3">
      <c r="D872" s="37"/>
      <c r="E872" s="37"/>
    </row>
    <row r="873" spans="4:5" ht="13.5" customHeight="1" x14ac:dyDescent="0.3">
      <c r="D873" s="37"/>
      <c r="E873" s="37"/>
    </row>
    <row r="874" spans="4:5" ht="13.5" customHeight="1" x14ac:dyDescent="0.3">
      <c r="D874" s="37"/>
      <c r="E874" s="37"/>
    </row>
    <row r="875" spans="4:5" ht="13.5" customHeight="1" x14ac:dyDescent="0.3">
      <c r="D875" s="37"/>
      <c r="E875" s="37"/>
    </row>
    <row r="876" spans="4:5" ht="13.5" customHeight="1" x14ac:dyDescent="0.3">
      <c r="D876" s="37"/>
      <c r="E876" s="37"/>
    </row>
    <row r="877" spans="4:5" ht="13.5" customHeight="1" x14ac:dyDescent="0.3">
      <c r="D877" s="37"/>
      <c r="E877" s="37"/>
    </row>
    <row r="878" spans="4:5" ht="13.5" customHeight="1" x14ac:dyDescent="0.3">
      <c r="D878" s="37"/>
      <c r="E878" s="37"/>
    </row>
    <row r="879" spans="4:5" ht="13.5" customHeight="1" x14ac:dyDescent="0.3">
      <c r="D879" s="37"/>
      <c r="E879" s="37"/>
    </row>
    <row r="880" spans="4:5" ht="13.5" customHeight="1" x14ac:dyDescent="0.3">
      <c r="D880" s="37"/>
      <c r="E880" s="37"/>
    </row>
    <row r="881" spans="4:5" ht="13.5" customHeight="1" x14ac:dyDescent="0.3">
      <c r="D881" s="37"/>
      <c r="E881" s="37"/>
    </row>
    <row r="882" spans="4:5" ht="13.5" customHeight="1" x14ac:dyDescent="0.3">
      <c r="D882" s="37"/>
      <c r="E882" s="37"/>
    </row>
    <row r="883" spans="4:5" ht="13.5" customHeight="1" x14ac:dyDescent="0.3">
      <c r="D883" s="37"/>
      <c r="E883" s="37"/>
    </row>
    <row r="884" spans="4:5" ht="13.5" customHeight="1" x14ac:dyDescent="0.3">
      <c r="D884" s="37"/>
      <c r="E884" s="37"/>
    </row>
    <row r="885" spans="4:5" ht="13.5" customHeight="1" x14ac:dyDescent="0.3">
      <c r="D885" s="37"/>
      <c r="E885" s="37"/>
    </row>
    <row r="886" spans="4:5" ht="13.5" customHeight="1" x14ac:dyDescent="0.3">
      <c r="D886" s="37"/>
      <c r="E886" s="37"/>
    </row>
    <row r="887" spans="4:5" ht="13.5" customHeight="1" x14ac:dyDescent="0.3">
      <c r="D887" s="37"/>
      <c r="E887" s="37"/>
    </row>
    <row r="888" spans="4:5" ht="13.5" customHeight="1" x14ac:dyDescent="0.3">
      <c r="D888" s="37"/>
      <c r="E888" s="37"/>
    </row>
    <row r="889" spans="4:5" ht="13.5" customHeight="1" x14ac:dyDescent="0.3">
      <c r="D889" s="37"/>
      <c r="E889" s="37"/>
    </row>
    <row r="890" spans="4:5" ht="13.5" customHeight="1" x14ac:dyDescent="0.3">
      <c r="D890" s="37"/>
      <c r="E890" s="37"/>
    </row>
    <row r="891" spans="4:5" ht="13.5" customHeight="1" x14ac:dyDescent="0.3">
      <c r="D891" s="37"/>
      <c r="E891" s="37"/>
    </row>
    <row r="892" spans="4:5" ht="13.5" customHeight="1" x14ac:dyDescent="0.3">
      <c r="D892" s="37"/>
      <c r="E892" s="37"/>
    </row>
    <row r="893" spans="4:5" ht="13.5" customHeight="1" x14ac:dyDescent="0.3">
      <c r="D893" s="37"/>
      <c r="E893" s="37"/>
    </row>
    <row r="894" spans="4:5" ht="13.5" customHeight="1" x14ac:dyDescent="0.3">
      <c r="D894" s="37"/>
      <c r="E894" s="37"/>
    </row>
    <row r="895" spans="4:5" ht="13.5" customHeight="1" x14ac:dyDescent="0.3">
      <c r="D895" s="37"/>
      <c r="E895" s="37"/>
    </row>
    <row r="896" spans="4:5" ht="13.5" customHeight="1" x14ac:dyDescent="0.3">
      <c r="D896" s="37"/>
      <c r="E896" s="37"/>
    </row>
    <row r="897" spans="4:5" ht="13.5" customHeight="1" x14ac:dyDescent="0.3">
      <c r="D897" s="37"/>
      <c r="E897" s="37"/>
    </row>
    <row r="898" spans="4:5" ht="13.5" customHeight="1" x14ac:dyDescent="0.3">
      <c r="D898" s="37"/>
      <c r="E898" s="37"/>
    </row>
    <row r="899" spans="4:5" ht="13.5" customHeight="1" x14ac:dyDescent="0.3">
      <c r="D899" s="37"/>
      <c r="E899" s="37"/>
    </row>
    <row r="900" spans="4:5" ht="13.5" customHeight="1" x14ac:dyDescent="0.3">
      <c r="D900" s="37"/>
      <c r="E900" s="37"/>
    </row>
    <row r="901" spans="4:5" ht="13.5" customHeight="1" x14ac:dyDescent="0.3">
      <c r="D901" s="37"/>
      <c r="E901" s="37"/>
    </row>
    <row r="902" spans="4:5" ht="13.5" customHeight="1" x14ac:dyDescent="0.3">
      <c r="D902" s="37"/>
      <c r="E902" s="37"/>
    </row>
    <row r="903" spans="4:5" ht="13.5" customHeight="1" x14ac:dyDescent="0.3">
      <c r="D903" s="37"/>
      <c r="E903" s="37"/>
    </row>
    <row r="904" spans="4:5" ht="13.5" customHeight="1" x14ac:dyDescent="0.3">
      <c r="D904" s="37"/>
      <c r="E904" s="37"/>
    </row>
    <row r="905" spans="4:5" ht="13.5" customHeight="1" x14ac:dyDescent="0.3">
      <c r="D905" s="37"/>
      <c r="E905" s="37"/>
    </row>
    <row r="906" spans="4:5" ht="13.5" customHeight="1" x14ac:dyDescent="0.3">
      <c r="D906" s="37"/>
      <c r="E906" s="37"/>
    </row>
    <row r="907" spans="4:5" ht="13.5" customHeight="1" x14ac:dyDescent="0.3">
      <c r="D907" s="37"/>
      <c r="E907" s="37"/>
    </row>
    <row r="908" spans="4:5" ht="13.5" customHeight="1" x14ac:dyDescent="0.3">
      <c r="D908" s="37"/>
      <c r="E908" s="37"/>
    </row>
    <row r="909" spans="4:5" ht="13.5" customHeight="1" x14ac:dyDescent="0.3">
      <c r="D909" s="37"/>
      <c r="E909" s="37"/>
    </row>
    <row r="910" spans="4:5" ht="13.5" customHeight="1" x14ac:dyDescent="0.3">
      <c r="D910" s="37"/>
      <c r="E910" s="37"/>
    </row>
    <row r="911" spans="4:5" ht="13.5" customHeight="1" x14ac:dyDescent="0.3">
      <c r="D911" s="37"/>
      <c r="E911" s="37"/>
    </row>
    <row r="912" spans="4:5" ht="13.5" customHeight="1" x14ac:dyDescent="0.3">
      <c r="D912" s="37"/>
      <c r="E912" s="37"/>
    </row>
    <row r="913" spans="4:5" ht="13.5" customHeight="1" x14ac:dyDescent="0.3">
      <c r="D913" s="37"/>
      <c r="E913" s="37"/>
    </row>
    <row r="914" spans="4:5" ht="13.5" customHeight="1" x14ac:dyDescent="0.3">
      <c r="D914" s="37"/>
      <c r="E914" s="37"/>
    </row>
    <row r="915" spans="4:5" ht="13.5" customHeight="1" x14ac:dyDescent="0.3">
      <c r="D915" s="37"/>
      <c r="E915" s="37"/>
    </row>
    <row r="916" spans="4:5" ht="13.5" customHeight="1" x14ac:dyDescent="0.3">
      <c r="D916" s="37"/>
      <c r="E916" s="37"/>
    </row>
    <row r="917" spans="4:5" ht="13.5" customHeight="1" x14ac:dyDescent="0.3">
      <c r="D917" s="37"/>
      <c r="E917" s="37"/>
    </row>
    <row r="918" spans="4:5" ht="13.5" customHeight="1" x14ac:dyDescent="0.3">
      <c r="D918" s="37"/>
      <c r="E918" s="37"/>
    </row>
    <row r="919" spans="4:5" ht="13.5" customHeight="1" x14ac:dyDescent="0.3">
      <c r="D919" s="37"/>
      <c r="E919" s="37"/>
    </row>
    <row r="920" spans="4:5" ht="13.5" customHeight="1" x14ac:dyDescent="0.3">
      <c r="D920" s="37"/>
      <c r="E920" s="37"/>
    </row>
    <row r="921" spans="4:5" ht="13.5" customHeight="1" x14ac:dyDescent="0.3">
      <c r="D921" s="37"/>
      <c r="E921" s="37"/>
    </row>
    <row r="922" spans="4:5" ht="13.5" customHeight="1" x14ac:dyDescent="0.3">
      <c r="D922" s="37"/>
      <c r="E922" s="37"/>
    </row>
    <row r="923" spans="4:5" ht="13.5" customHeight="1" x14ac:dyDescent="0.3">
      <c r="D923" s="37"/>
      <c r="E923" s="37"/>
    </row>
    <row r="924" spans="4:5" ht="13.5" customHeight="1" x14ac:dyDescent="0.3">
      <c r="D924" s="37"/>
      <c r="E924" s="37"/>
    </row>
    <row r="925" spans="4:5" ht="13.5" customHeight="1" x14ac:dyDescent="0.3">
      <c r="D925" s="37"/>
      <c r="E925" s="37"/>
    </row>
    <row r="926" spans="4:5" ht="13.5" customHeight="1" x14ac:dyDescent="0.3">
      <c r="D926" s="37"/>
      <c r="E926" s="37"/>
    </row>
    <row r="927" spans="4:5" ht="13.5" customHeight="1" x14ac:dyDescent="0.3">
      <c r="D927" s="37"/>
      <c r="E927" s="37"/>
    </row>
    <row r="928" spans="4:5" ht="13.5" customHeight="1" x14ac:dyDescent="0.3">
      <c r="D928" s="37"/>
      <c r="E928" s="37"/>
    </row>
    <row r="929" spans="4:5" ht="13.5" customHeight="1" x14ac:dyDescent="0.3">
      <c r="D929" s="37"/>
      <c r="E929" s="37"/>
    </row>
    <row r="930" spans="4:5" ht="13.5" customHeight="1" x14ac:dyDescent="0.3">
      <c r="D930" s="37"/>
      <c r="E930" s="37"/>
    </row>
    <row r="931" spans="4:5" ht="13.5" customHeight="1" x14ac:dyDescent="0.3">
      <c r="D931" s="37"/>
      <c r="E931" s="37"/>
    </row>
    <row r="932" spans="4:5" ht="13.5" customHeight="1" x14ac:dyDescent="0.3">
      <c r="D932" s="37"/>
      <c r="E932" s="37"/>
    </row>
    <row r="933" spans="4:5" ht="13.5" customHeight="1" x14ac:dyDescent="0.3">
      <c r="D933" s="37"/>
      <c r="E933" s="37"/>
    </row>
    <row r="934" spans="4:5" ht="13.5" customHeight="1" x14ac:dyDescent="0.3">
      <c r="D934" s="37"/>
      <c r="E934" s="37"/>
    </row>
    <row r="935" spans="4:5" ht="13.5" customHeight="1" x14ac:dyDescent="0.3">
      <c r="D935" s="37"/>
      <c r="E935" s="37"/>
    </row>
    <row r="936" spans="4:5" ht="13.5" customHeight="1" x14ac:dyDescent="0.3">
      <c r="D936" s="37"/>
      <c r="E936" s="37"/>
    </row>
    <row r="937" spans="4:5" ht="13.5" customHeight="1" x14ac:dyDescent="0.3">
      <c r="D937" s="37"/>
      <c r="E937" s="37"/>
    </row>
    <row r="938" spans="4:5" ht="13.5" customHeight="1" x14ac:dyDescent="0.3">
      <c r="D938" s="37"/>
      <c r="E938" s="37"/>
    </row>
    <row r="939" spans="4:5" ht="13.5" customHeight="1" x14ac:dyDescent="0.3">
      <c r="D939" s="37"/>
      <c r="E939" s="37"/>
    </row>
    <row r="940" spans="4:5" ht="13.5" customHeight="1" x14ac:dyDescent="0.3">
      <c r="D940" s="37"/>
      <c r="E940" s="37"/>
    </row>
    <row r="941" spans="4:5" ht="13.5" customHeight="1" x14ac:dyDescent="0.3">
      <c r="D941" s="37"/>
      <c r="E941" s="37"/>
    </row>
    <row r="942" spans="4:5" ht="13.5" customHeight="1" x14ac:dyDescent="0.3">
      <c r="D942" s="37"/>
      <c r="E942" s="37"/>
    </row>
    <row r="943" spans="4:5" ht="13.5" customHeight="1" x14ac:dyDescent="0.3">
      <c r="D943" s="37"/>
      <c r="E943" s="37"/>
    </row>
    <row r="944" spans="4:5" ht="13.5" customHeight="1" x14ac:dyDescent="0.3">
      <c r="D944" s="37"/>
      <c r="E944" s="37"/>
    </row>
    <row r="945" spans="4:5" ht="13.5" customHeight="1" x14ac:dyDescent="0.3">
      <c r="D945" s="37"/>
      <c r="E945" s="37"/>
    </row>
    <row r="946" spans="4:5" ht="13.5" customHeight="1" x14ac:dyDescent="0.3">
      <c r="D946" s="37"/>
      <c r="E946" s="37"/>
    </row>
    <row r="947" spans="4:5" ht="13.5" customHeight="1" x14ac:dyDescent="0.3">
      <c r="D947" s="37"/>
      <c r="E947" s="37"/>
    </row>
    <row r="948" spans="4:5" ht="13.5" customHeight="1" x14ac:dyDescent="0.3">
      <c r="D948" s="37"/>
      <c r="E948" s="37"/>
    </row>
    <row r="949" spans="4:5" ht="13.5" customHeight="1" x14ac:dyDescent="0.3">
      <c r="D949" s="37"/>
      <c r="E949" s="37"/>
    </row>
    <row r="950" spans="4:5" ht="13.5" customHeight="1" x14ac:dyDescent="0.3">
      <c r="D950" s="37"/>
      <c r="E950" s="37"/>
    </row>
    <row r="951" spans="4:5" ht="13.5" customHeight="1" x14ac:dyDescent="0.3">
      <c r="D951" s="37"/>
      <c r="E951" s="37"/>
    </row>
    <row r="952" spans="4:5" ht="13.5" customHeight="1" x14ac:dyDescent="0.3">
      <c r="D952" s="37"/>
      <c r="E952" s="37"/>
    </row>
    <row r="953" spans="4:5" ht="13.5" customHeight="1" x14ac:dyDescent="0.3">
      <c r="D953" s="37"/>
      <c r="E953" s="37"/>
    </row>
    <row r="954" spans="4:5" ht="13.5" customHeight="1" x14ac:dyDescent="0.3">
      <c r="D954" s="37"/>
      <c r="E954" s="37"/>
    </row>
    <row r="955" spans="4:5" ht="13.5" customHeight="1" x14ac:dyDescent="0.3">
      <c r="D955" s="37"/>
      <c r="E955" s="37"/>
    </row>
    <row r="956" spans="4:5" ht="13.5" customHeight="1" x14ac:dyDescent="0.3">
      <c r="D956" s="37"/>
      <c r="E956" s="37"/>
    </row>
    <row r="957" spans="4:5" ht="13.5" customHeight="1" x14ac:dyDescent="0.3">
      <c r="D957" s="37"/>
      <c r="E957" s="37"/>
    </row>
    <row r="958" spans="4:5" ht="13.5" customHeight="1" x14ac:dyDescent="0.3">
      <c r="D958" s="37"/>
      <c r="E958" s="37"/>
    </row>
    <row r="959" spans="4:5" ht="13.5" customHeight="1" x14ac:dyDescent="0.3">
      <c r="D959" s="37"/>
      <c r="E959" s="37"/>
    </row>
    <row r="960" spans="4:5" ht="13.5" customHeight="1" x14ac:dyDescent="0.3">
      <c r="D960" s="37"/>
      <c r="E960" s="37"/>
    </row>
    <row r="961" spans="4:5" ht="13.5" customHeight="1" x14ac:dyDescent="0.3">
      <c r="D961" s="37"/>
      <c r="E961" s="37"/>
    </row>
    <row r="962" spans="4:5" ht="13.5" customHeight="1" x14ac:dyDescent="0.3">
      <c r="D962" s="37"/>
      <c r="E962" s="37"/>
    </row>
    <row r="963" spans="4:5" ht="13.5" customHeight="1" x14ac:dyDescent="0.3">
      <c r="D963" s="37"/>
      <c r="E963" s="37"/>
    </row>
    <row r="964" spans="4:5" ht="13.5" customHeight="1" x14ac:dyDescent="0.3">
      <c r="D964" s="37"/>
      <c r="E964" s="37"/>
    </row>
    <row r="965" spans="4:5" ht="13.5" customHeight="1" x14ac:dyDescent="0.3">
      <c r="D965" s="37"/>
      <c r="E965" s="37"/>
    </row>
    <row r="966" spans="4:5" ht="13.5" customHeight="1" x14ac:dyDescent="0.3">
      <c r="D966" s="37"/>
      <c r="E966" s="37"/>
    </row>
    <row r="967" spans="4:5" ht="13.5" customHeight="1" x14ac:dyDescent="0.3">
      <c r="D967" s="37"/>
      <c r="E967" s="37"/>
    </row>
    <row r="968" spans="4:5" ht="13.5" customHeight="1" x14ac:dyDescent="0.3">
      <c r="D968" s="37"/>
      <c r="E968" s="37"/>
    </row>
    <row r="969" spans="4:5" ht="13.5" customHeight="1" x14ac:dyDescent="0.3">
      <c r="D969" s="37"/>
      <c r="E969" s="37"/>
    </row>
    <row r="970" spans="4:5" ht="13.5" customHeight="1" x14ac:dyDescent="0.3">
      <c r="D970" s="37"/>
      <c r="E970" s="37"/>
    </row>
    <row r="971" spans="4:5" ht="13.5" customHeight="1" x14ac:dyDescent="0.3">
      <c r="D971" s="37"/>
      <c r="E971" s="37"/>
    </row>
    <row r="972" spans="4:5" ht="13.5" customHeight="1" x14ac:dyDescent="0.3">
      <c r="D972" s="37"/>
      <c r="E972" s="37"/>
    </row>
    <row r="973" spans="4:5" ht="13.5" customHeight="1" x14ac:dyDescent="0.3">
      <c r="D973" s="37"/>
      <c r="E973" s="37"/>
    </row>
    <row r="974" spans="4:5" ht="13.5" customHeight="1" x14ac:dyDescent="0.3">
      <c r="D974" s="37"/>
      <c r="E974" s="37"/>
    </row>
    <row r="975" spans="4:5" ht="13.5" customHeight="1" x14ac:dyDescent="0.3">
      <c r="D975" s="37"/>
      <c r="E975" s="37"/>
    </row>
    <row r="976" spans="4:5" ht="13.5" customHeight="1" x14ac:dyDescent="0.3">
      <c r="D976" s="37"/>
      <c r="E976" s="37"/>
    </row>
    <row r="977" spans="4:5" ht="13.5" customHeight="1" x14ac:dyDescent="0.3">
      <c r="D977" s="37"/>
      <c r="E977" s="37"/>
    </row>
    <row r="978" spans="4:5" ht="13.5" customHeight="1" x14ac:dyDescent="0.3">
      <c r="D978" s="37"/>
      <c r="E978" s="37"/>
    </row>
    <row r="979" spans="4:5" ht="13.5" customHeight="1" x14ac:dyDescent="0.3">
      <c r="D979" s="37"/>
      <c r="E979" s="37"/>
    </row>
    <row r="980" spans="4:5" ht="13.5" customHeight="1" x14ac:dyDescent="0.3">
      <c r="D980" s="37"/>
      <c r="E980" s="37"/>
    </row>
    <row r="981" spans="4:5" ht="13.5" customHeight="1" x14ac:dyDescent="0.3">
      <c r="D981" s="37"/>
      <c r="E981" s="37"/>
    </row>
    <row r="982" spans="4:5" ht="13.5" customHeight="1" x14ac:dyDescent="0.3">
      <c r="D982" s="37"/>
      <c r="E982" s="37"/>
    </row>
    <row r="983" spans="4:5" ht="13.5" customHeight="1" x14ac:dyDescent="0.3">
      <c r="D983" s="37"/>
      <c r="E983" s="37"/>
    </row>
    <row r="984" spans="4:5" ht="13.5" customHeight="1" x14ac:dyDescent="0.3">
      <c r="D984" s="37"/>
      <c r="E984" s="37"/>
    </row>
    <row r="985" spans="4:5" ht="13.5" customHeight="1" x14ac:dyDescent="0.3">
      <c r="D985" s="37"/>
      <c r="E985" s="37"/>
    </row>
    <row r="986" spans="4:5" ht="13.5" customHeight="1" x14ac:dyDescent="0.3">
      <c r="D986" s="37"/>
      <c r="E986" s="37"/>
    </row>
    <row r="987" spans="4:5" ht="13.5" customHeight="1" x14ac:dyDescent="0.3">
      <c r="D987" s="37"/>
      <c r="E987" s="37"/>
    </row>
    <row r="988" spans="4:5" ht="13.5" customHeight="1" x14ac:dyDescent="0.3">
      <c r="D988" s="37"/>
      <c r="E988" s="37"/>
    </row>
    <row r="989" spans="4:5" ht="13.5" customHeight="1" x14ac:dyDescent="0.3">
      <c r="D989" s="37"/>
      <c r="E989" s="37"/>
    </row>
    <row r="990" spans="4:5" ht="13.5" customHeight="1" x14ac:dyDescent="0.3">
      <c r="D990" s="37"/>
      <c r="E990" s="37"/>
    </row>
    <row r="991" spans="4:5" ht="13.5" customHeight="1" x14ac:dyDescent="0.3">
      <c r="D991" s="37"/>
      <c r="E991" s="37"/>
    </row>
    <row r="992" spans="4:5" ht="13.5" customHeight="1" x14ac:dyDescent="0.3">
      <c r="D992" s="37"/>
      <c r="E992" s="37"/>
    </row>
    <row r="993" spans="4:5" ht="13.5" customHeight="1" x14ac:dyDescent="0.3">
      <c r="D993" s="37"/>
      <c r="E993" s="37"/>
    </row>
    <row r="994" spans="4:5" ht="13.5" customHeight="1" x14ac:dyDescent="0.3">
      <c r="D994" s="37"/>
      <c r="E994" s="37"/>
    </row>
    <row r="995" spans="4:5" ht="13.5" customHeight="1" x14ac:dyDescent="0.3">
      <c r="D995" s="37"/>
      <c r="E995" s="37"/>
    </row>
    <row r="996" spans="4:5" ht="13.5" customHeight="1" x14ac:dyDescent="0.3">
      <c r="D996" s="37"/>
      <c r="E996" s="37"/>
    </row>
    <row r="997" spans="4:5" ht="13.5" customHeight="1" x14ac:dyDescent="0.3">
      <c r="D997" s="37"/>
      <c r="E997" s="37"/>
    </row>
    <row r="998" spans="4:5" ht="13.5" customHeight="1" x14ac:dyDescent="0.3">
      <c r="D998" s="37"/>
      <c r="E998" s="37"/>
    </row>
    <row r="999" spans="4:5" ht="13.5" customHeight="1" x14ac:dyDescent="0.3">
      <c r="D999" s="37"/>
      <c r="E999" s="37"/>
    </row>
    <row r="1000" spans="4:5" ht="13.5" customHeight="1" x14ac:dyDescent="0.3">
      <c r="D1000" s="37"/>
      <c r="E1000" s="37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H11" sqref="H11"/>
    </sheetView>
  </sheetViews>
  <sheetFormatPr defaultColWidth="14.44140625" defaultRowHeight="15" customHeight="1" x14ac:dyDescent="0.3"/>
  <cols>
    <col min="1" max="1" width="11.6640625" customWidth="1"/>
    <col min="2" max="2" width="9.88671875" style="56" customWidth="1"/>
    <col min="3" max="3" width="11.6640625" style="56" customWidth="1"/>
    <col min="4" max="4" width="11.88671875" style="56" customWidth="1"/>
    <col min="5" max="5" width="10.33203125" customWidth="1"/>
    <col min="6" max="6" width="8.6640625" customWidth="1"/>
    <col min="7" max="7" width="21" customWidth="1"/>
    <col min="8" max="8" width="14.88671875" customWidth="1"/>
    <col min="9" max="10" width="8.6640625" customWidth="1"/>
    <col min="11" max="11" width="23.6640625" customWidth="1"/>
    <col min="12" max="26" width="8.6640625" customWidth="1"/>
  </cols>
  <sheetData>
    <row r="1" spans="1:11" ht="12.75" customHeight="1" x14ac:dyDescent="0.4">
      <c r="A1" t="e" cm="1">
        <f t="array" ref="A1">somma.se</f>
        <v>#NAME?</v>
      </c>
      <c r="B1" s="67" t="s">
        <v>621</v>
      </c>
      <c r="C1" s="68"/>
      <c r="D1" s="68"/>
    </row>
    <row r="2" spans="1:11" ht="12.75" customHeight="1" x14ac:dyDescent="0.3"/>
    <row r="3" spans="1:11" ht="12.75" customHeight="1" x14ac:dyDescent="0.35">
      <c r="A3" s="45" t="s">
        <v>622</v>
      </c>
      <c r="B3" s="57" t="s">
        <v>623</v>
      </c>
      <c r="C3" s="57" t="s">
        <v>624</v>
      </c>
      <c r="D3" s="58" t="s">
        <v>625</v>
      </c>
      <c r="E3" s="46" t="s">
        <v>626</v>
      </c>
      <c r="G3" s="47" t="s">
        <v>627</v>
      </c>
      <c r="H3" s="26"/>
      <c r="I3" s="26"/>
      <c r="J3" s="26"/>
      <c r="K3" s="26"/>
    </row>
    <row r="4" spans="1:11" ht="12.75" customHeight="1" x14ac:dyDescent="0.3">
      <c r="A4" s="36" t="s">
        <v>531</v>
      </c>
      <c r="B4" s="59">
        <v>37622</v>
      </c>
      <c r="C4" s="60" t="s">
        <v>628</v>
      </c>
      <c r="D4" s="60" t="s">
        <v>629</v>
      </c>
      <c r="E4" s="37">
        <v>23</v>
      </c>
    </row>
    <row r="5" spans="1:11" ht="12.75" customHeight="1" x14ac:dyDescent="0.3">
      <c r="A5" s="36" t="s">
        <v>531</v>
      </c>
      <c r="B5" s="59">
        <v>37626</v>
      </c>
      <c r="C5" s="60" t="s">
        <v>630</v>
      </c>
      <c r="D5" s="60" t="s">
        <v>631</v>
      </c>
      <c r="E5" s="37">
        <v>25</v>
      </c>
      <c r="G5" s="48" t="s">
        <v>632</v>
      </c>
      <c r="H5" s="49">
        <f>SUMIF(C2:C27, "Elettronica", E2:E27)</f>
        <v>893.5</v>
      </c>
    </row>
    <row r="6" spans="1:11" ht="12.75" customHeight="1" x14ac:dyDescent="0.3">
      <c r="A6" s="36" t="s">
        <v>531</v>
      </c>
      <c r="B6" s="59">
        <v>10</v>
      </c>
      <c r="C6" s="60" t="s">
        <v>633</v>
      </c>
      <c r="D6" s="60" t="s">
        <v>634</v>
      </c>
      <c r="E6" s="37">
        <v>69</v>
      </c>
      <c r="G6" s="50" t="s">
        <v>628</v>
      </c>
      <c r="H6" s="51">
        <f>SUMIF(C2:C27, "alimentari", E2:E27)</f>
        <v>121</v>
      </c>
    </row>
    <row r="7" spans="1:11" ht="12.75" customHeight="1" x14ac:dyDescent="0.3">
      <c r="A7" s="36" t="s">
        <v>531</v>
      </c>
      <c r="B7" s="59">
        <v>37634</v>
      </c>
      <c r="C7" s="60" t="s">
        <v>635</v>
      </c>
      <c r="D7" s="60" t="s">
        <v>636</v>
      </c>
      <c r="E7" s="37">
        <v>554</v>
      </c>
      <c r="G7" s="50" t="s">
        <v>637</v>
      </c>
      <c r="H7" s="51">
        <f>SUMIF(C2:C27, "abbigliamento", E2:E27)</f>
        <v>832</v>
      </c>
    </row>
    <row r="8" spans="1:11" ht="12.75" customHeight="1" x14ac:dyDescent="0.3">
      <c r="A8" s="36" t="s">
        <v>531</v>
      </c>
      <c r="B8" s="59">
        <v>37635</v>
      </c>
      <c r="C8" s="60" t="s">
        <v>630</v>
      </c>
      <c r="D8" s="60" t="s">
        <v>638</v>
      </c>
      <c r="E8" s="37">
        <v>569</v>
      </c>
      <c r="G8" s="50" t="s">
        <v>639</v>
      </c>
      <c r="H8" s="51">
        <f>SUMIF(C2:C27, "svago", E2:E27)</f>
        <v>19</v>
      </c>
    </row>
    <row r="9" spans="1:11" ht="12.75" customHeight="1" x14ac:dyDescent="0.3">
      <c r="A9" s="36" t="s">
        <v>531</v>
      </c>
      <c r="B9" s="59">
        <v>37642</v>
      </c>
      <c r="C9" s="60" t="s">
        <v>635</v>
      </c>
      <c r="D9" s="60" t="s">
        <v>640</v>
      </c>
      <c r="E9" s="37">
        <v>58</v>
      </c>
      <c r="G9" s="50" t="s">
        <v>635</v>
      </c>
      <c r="H9" s="51">
        <f>SUMIF(C2:C27, "automobile", E2:E27)</f>
        <v>766</v>
      </c>
    </row>
    <row r="10" spans="1:11" ht="12.75" customHeight="1" x14ac:dyDescent="0.3">
      <c r="A10" s="36" t="s">
        <v>531</v>
      </c>
      <c r="B10" s="59">
        <v>37650</v>
      </c>
      <c r="C10" s="60" t="s">
        <v>630</v>
      </c>
      <c r="D10" s="60" t="s">
        <v>641</v>
      </c>
      <c r="E10" s="37">
        <v>885</v>
      </c>
      <c r="G10" s="52" t="s">
        <v>630</v>
      </c>
      <c r="H10" s="53">
        <f>SUMIF(C2:C27, "casa", E2:E27)</f>
        <v>1479</v>
      </c>
    </row>
    <row r="11" spans="1:11" ht="12.75" customHeight="1" x14ac:dyDescent="0.3">
      <c r="A11" s="36" t="s">
        <v>533</v>
      </c>
      <c r="B11" s="59">
        <v>37653</v>
      </c>
      <c r="C11" s="60" t="s">
        <v>632</v>
      </c>
      <c r="D11" s="60" t="s">
        <v>642</v>
      </c>
      <c r="E11" s="37">
        <v>821</v>
      </c>
    </row>
    <row r="12" spans="1:11" ht="12.75" customHeight="1" x14ac:dyDescent="0.3">
      <c r="A12" s="36" t="s">
        <v>533</v>
      </c>
      <c r="B12" s="59">
        <v>37657</v>
      </c>
      <c r="C12" s="60" t="s">
        <v>635</v>
      </c>
      <c r="D12" s="60" t="s">
        <v>640</v>
      </c>
      <c r="E12" s="37">
        <v>23</v>
      </c>
    </row>
    <row r="13" spans="1:11" ht="12.75" customHeight="1" x14ac:dyDescent="0.3">
      <c r="A13" s="36" t="s">
        <v>533</v>
      </c>
      <c r="B13" s="59">
        <v>37658</v>
      </c>
      <c r="C13" s="60" t="s">
        <v>628</v>
      </c>
      <c r="D13" s="60" t="s">
        <v>629</v>
      </c>
      <c r="E13" s="37">
        <v>36</v>
      </c>
    </row>
    <row r="14" spans="1:11" ht="12.75" customHeight="1" x14ac:dyDescent="0.3">
      <c r="A14" s="36" t="s">
        <v>533</v>
      </c>
      <c r="B14" s="59">
        <v>37663</v>
      </c>
      <c r="C14" s="60" t="s">
        <v>639</v>
      </c>
      <c r="D14" s="60" t="s">
        <v>643</v>
      </c>
      <c r="E14" s="37">
        <v>5</v>
      </c>
    </row>
    <row r="15" spans="1:11" ht="12.75" customHeight="1" x14ac:dyDescent="0.3">
      <c r="A15" s="36" t="s">
        <v>533</v>
      </c>
      <c r="B15" s="59">
        <v>37666</v>
      </c>
      <c r="C15" s="60" t="s">
        <v>637</v>
      </c>
      <c r="D15" s="60" t="s">
        <v>644</v>
      </c>
      <c r="E15" s="37">
        <v>266</v>
      </c>
    </row>
    <row r="16" spans="1:11" ht="12.75" customHeight="1" x14ac:dyDescent="0.3">
      <c r="A16" s="36" t="s">
        <v>533</v>
      </c>
      <c r="B16" s="59">
        <v>37671</v>
      </c>
      <c r="C16" s="60" t="s">
        <v>637</v>
      </c>
      <c r="D16" s="60" t="s">
        <v>645</v>
      </c>
      <c r="E16" s="37">
        <v>221</v>
      </c>
    </row>
    <row r="17" spans="1:5" ht="12.75" customHeight="1" x14ac:dyDescent="0.3">
      <c r="A17" s="36" t="s">
        <v>533</v>
      </c>
      <c r="B17" s="59">
        <v>37673</v>
      </c>
      <c r="C17" s="60" t="s">
        <v>635</v>
      </c>
      <c r="D17" s="60" t="s">
        <v>640</v>
      </c>
      <c r="E17" s="37">
        <v>56</v>
      </c>
    </row>
    <row r="18" spans="1:5" ht="12.75" customHeight="1" x14ac:dyDescent="0.3">
      <c r="A18" s="36" t="s">
        <v>533</v>
      </c>
      <c r="B18" s="59">
        <v>37675</v>
      </c>
      <c r="C18" s="60" t="s">
        <v>628</v>
      </c>
      <c r="D18" s="60" t="s">
        <v>646</v>
      </c>
      <c r="E18" s="37">
        <v>11</v>
      </c>
    </row>
    <row r="19" spans="1:5" ht="12.75" customHeight="1" x14ac:dyDescent="0.3">
      <c r="A19" s="36" t="s">
        <v>533</v>
      </c>
      <c r="B19" s="59">
        <v>37678</v>
      </c>
      <c r="C19" s="60" t="s">
        <v>635</v>
      </c>
      <c r="D19" s="60" t="s">
        <v>640</v>
      </c>
      <c r="E19" s="37">
        <v>25</v>
      </c>
    </row>
    <row r="20" spans="1:5" ht="12.75" customHeight="1" x14ac:dyDescent="0.3">
      <c r="A20" s="36" t="s">
        <v>534</v>
      </c>
      <c r="B20" s="59">
        <v>37682</v>
      </c>
      <c r="C20" s="60" t="s">
        <v>632</v>
      </c>
      <c r="D20" s="60" t="s">
        <v>647</v>
      </c>
      <c r="E20" s="37">
        <v>72.5</v>
      </c>
    </row>
    <row r="21" spans="1:5" ht="12.75" customHeight="1" x14ac:dyDescent="0.3">
      <c r="A21" s="36" t="s">
        <v>534</v>
      </c>
      <c r="B21" s="59">
        <v>37685</v>
      </c>
      <c r="C21" s="60" t="s">
        <v>635</v>
      </c>
      <c r="D21" s="60" t="s">
        <v>640</v>
      </c>
      <c r="E21" s="37">
        <v>30</v>
      </c>
    </row>
    <row r="22" spans="1:5" ht="12.75" customHeight="1" x14ac:dyDescent="0.3">
      <c r="A22" s="36" t="s">
        <v>534</v>
      </c>
      <c r="B22" s="59">
        <v>37690</v>
      </c>
      <c r="C22" s="60" t="s">
        <v>628</v>
      </c>
      <c r="D22" s="60" t="s">
        <v>629</v>
      </c>
      <c r="E22" s="37">
        <v>51</v>
      </c>
    </row>
    <row r="23" spans="1:5" ht="12.75" customHeight="1" x14ac:dyDescent="0.3">
      <c r="A23" s="36" t="s">
        <v>534</v>
      </c>
      <c r="B23" s="59">
        <v>37695</v>
      </c>
      <c r="C23" s="60" t="s">
        <v>639</v>
      </c>
      <c r="D23" s="60" t="s">
        <v>643</v>
      </c>
      <c r="E23" s="37">
        <v>14</v>
      </c>
    </row>
    <row r="24" spans="1:5" ht="12.75" customHeight="1" x14ac:dyDescent="0.3">
      <c r="A24" s="36" t="s">
        <v>534</v>
      </c>
      <c r="B24" s="59">
        <v>37699</v>
      </c>
      <c r="C24" s="60" t="s">
        <v>637</v>
      </c>
      <c r="D24" s="60" t="s">
        <v>648</v>
      </c>
      <c r="E24" s="37">
        <v>75</v>
      </c>
    </row>
    <row r="25" spans="1:5" ht="12.75" customHeight="1" x14ac:dyDescent="0.3">
      <c r="A25" s="36" t="s">
        <v>534</v>
      </c>
      <c r="B25" s="59">
        <v>37701</v>
      </c>
      <c r="C25" s="60" t="s">
        <v>637</v>
      </c>
      <c r="D25" s="60" t="s">
        <v>649</v>
      </c>
      <c r="E25" s="37">
        <v>270</v>
      </c>
    </row>
    <row r="26" spans="1:5" ht="12.75" customHeight="1" x14ac:dyDescent="0.3">
      <c r="A26" s="36" t="s">
        <v>534</v>
      </c>
      <c r="B26" s="59">
        <v>37705</v>
      </c>
      <c r="C26" s="60" t="s">
        <v>635</v>
      </c>
      <c r="D26" s="60" t="s">
        <v>640</v>
      </c>
      <c r="E26" s="37">
        <v>20</v>
      </c>
    </row>
    <row r="27" spans="1:5" ht="12.75" customHeight="1" x14ac:dyDescent="0.3"/>
    <row r="28" spans="1:5" ht="12.75" customHeight="1" x14ac:dyDescent="0.3"/>
    <row r="29" spans="1:5" ht="12.75" customHeight="1" x14ac:dyDescent="0.3"/>
    <row r="30" spans="1:5" ht="12.75" customHeight="1" x14ac:dyDescent="0.3"/>
    <row r="31" spans="1:5" ht="12.75" customHeight="1" x14ac:dyDescent="0.3"/>
    <row r="32" spans="1:5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>
      <selection activeCell="L18" sqref="L18"/>
    </sheetView>
  </sheetViews>
  <sheetFormatPr defaultColWidth="14.44140625" defaultRowHeight="15" customHeight="1" x14ac:dyDescent="0.3"/>
  <cols>
    <col min="1" max="1" width="10.109375" customWidth="1"/>
    <col min="2" max="2" width="12.109375" customWidth="1"/>
    <col min="3" max="3" width="11.88671875" customWidth="1"/>
    <col min="4" max="4" width="7" customWidth="1"/>
    <col min="5" max="5" width="17.5546875" customWidth="1"/>
    <col min="6" max="6" width="10.88671875" customWidth="1"/>
    <col min="7" max="7" width="11.33203125" customWidth="1"/>
    <col min="8" max="8" width="20.88671875" customWidth="1"/>
    <col min="9" max="9" width="29.33203125" customWidth="1"/>
    <col min="10" max="26" width="8.6640625" customWidth="1"/>
  </cols>
  <sheetData>
    <row r="1" spans="1:9" ht="12.75" customHeight="1" x14ac:dyDescent="0.3">
      <c r="A1" s="54" t="s">
        <v>650</v>
      </c>
    </row>
    <row r="2" spans="1:9" ht="12.75" customHeight="1" x14ac:dyDescent="0.3">
      <c r="A2" s="54"/>
    </row>
    <row r="3" spans="1:9" ht="12.75" customHeight="1" x14ac:dyDescent="0.3">
      <c r="A3" s="35"/>
    </row>
    <row r="4" spans="1:9" ht="12.75" customHeight="1" x14ac:dyDescent="0.3">
      <c r="A4" s="35"/>
      <c r="E4" s="47" t="s">
        <v>651</v>
      </c>
      <c r="F4" s="55">
        <f ca="1">TODAY()</f>
        <v>45532</v>
      </c>
      <c r="G4" s="2"/>
    </row>
    <row r="5" spans="1:9" ht="12.75" customHeight="1" x14ac:dyDescent="0.3">
      <c r="A5" s="35"/>
      <c r="E5" s="2"/>
      <c r="F5" s="2"/>
      <c r="G5" s="2"/>
    </row>
    <row r="6" spans="1:9" ht="12.75" customHeight="1" x14ac:dyDescent="0.3">
      <c r="A6" s="35" t="s">
        <v>623</v>
      </c>
      <c r="B6" s="36" t="s">
        <v>624</v>
      </c>
      <c r="C6" s="36" t="s">
        <v>625</v>
      </c>
      <c r="D6" s="36" t="s">
        <v>626</v>
      </c>
      <c r="E6" s="47" t="s">
        <v>652</v>
      </c>
      <c r="F6" s="47" t="s">
        <v>529</v>
      </c>
      <c r="G6" s="47" t="s">
        <v>653</v>
      </c>
      <c r="H6" s="47" t="s">
        <v>654</v>
      </c>
      <c r="I6" s="47" t="s">
        <v>655</v>
      </c>
    </row>
    <row r="7" spans="1:9" ht="12.75" customHeight="1" x14ac:dyDescent="0.3">
      <c r="A7" s="35">
        <v>37622</v>
      </c>
      <c r="B7" s="36" t="s">
        <v>628</v>
      </c>
      <c r="C7" s="36" t="s">
        <v>629</v>
      </c>
      <c r="D7" s="36">
        <v>23</v>
      </c>
      <c r="E7">
        <f>YEAR(A7)</f>
        <v>2003</v>
      </c>
      <c r="F7">
        <f>MONTH(A7)</f>
        <v>1</v>
      </c>
      <c r="G7">
        <f>DAY(A7)</f>
        <v>1</v>
      </c>
      <c r="H7">
        <f ca="1">_xlfn.DAYS($F$4,A7)</f>
        <v>7910</v>
      </c>
      <c r="I7">
        <f ca="1">NETWORKDAYS(A7,$F$4)</f>
        <v>5651</v>
      </c>
    </row>
    <row r="8" spans="1:9" ht="12.75" customHeight="1" x14ac:dyDescent="0.3">
      <c r="A8" s="35">
        <v>37261</v>
      </c>
      <c r="B8" s="36" t="s">
        <v>630</v>
      </c>
      <c r="C8" s="36" t="s">
        <v>631</v>
      </c>
      <c r="D8" s="36">
        <v>25</v>
      </c>
      <c r="E8">
        <f t="shared" ref="E8:E29" si="0">YEAR(A8)</f>
        <v>2002</v>
      </c>
      <c r="F8">
        <f t="shared" ref="F8:F29" si="1">MONTH(A8)</f>
        <v>1</v>
      </c>
      <c r="G8">
        <f t="shared" ref="G8:G29" si="2">DAY(A8)</f>
        <v>5</v>
      </c>
      <c r="H8">
        <f t="shared" ref="H8:H29" ca="1" si="3">_xlfn.DAYS($F$4,A8)</f>
        <v>8271</v>
      </c>
      <c r="I8">
        <f t="shared" ref="I8:I29" ca="1" si="4">NETWORKDAYS(A8,$F$4)</f>
        <v>5908</v>
      </c>
    </row>
    <row r="9" spans="1:9" ht="12.75" customHeight="1" x14ac:dyDescent="0.3">
      <c r="A9" s="35">
        <v>38718</v>
      </c>
      <c r="B9" s="36" t="s">
        <v>633</v>
      </c>
      <c r="C9" s="36" t="s">
        <v>634</v>
      </c>
      <c r="D9" s="36">
        <v>69</v>
      </c>
      <c r="E9">
        <f t="shared" si="0"/>
        <v>2006</v>
      </c>
      <c r="F9">
        <f t="shared" si="1"/>
        <v>1</v>
      </c>
      <c r="G9">
        <f t="shared" si="2"/>
        <v>1</v>
      </c>
      <c r="H9">
        <f t="shared" ca="1" si="3"/>
        <v>6814</v>
      </c>
      <c r="I9">
        <f t="shared" ca="1" si="4"/>
        <v>4868</v>
      </c>
    </row>
    <row r="10" spans="1:9" ht="12.75" customHeight="1" x14ac:dyDescent="0.3">
      <c r="A10" s="35">
        <v>37634</v>
      </c>
      <c r="B10" s="36" t="s">
        <v>635</v>
      </c>
      <c r="C10" s="36" t="s">
        <v>636</v>
      </c>
      <c r="D10" s="36">
        <v>554</v>
      </c>
      <c r="E10">
        <f t="shared" si="0"/>
        <v>2003</v>
      </c>
      <c r="F10">
        <f t="shared" si="1"/>
        <v>1</v>
      </c>
      <c r="G10">
        <f t="shared" si="2"/>
        <v>13</v>
      </c>
      <c r="H10">
        <f t="shared" ca="1" si="3"/>
        <v>7898</v>
      </c>
      <c r="I10">
        <f t="shared" ca="1" si="4"/>
        <v>5643</v>
      </c>
    </row>
    <row r="11" spans="1:9" ht="12.75" customHeight="1" x14ac:dyDescent="0.3">
      <c r="A11" s="35">
        <v>37635</v>
      </c>
      <c r="B11" s="36" t="s">
        <v>630</v>
      </c>
      <c r="C11" s="36" t="s">
        <v>638</v>
      </c>
      <c r="D11" s="36">
        <v>569</v>
      </c>
      <c r="E11">
        <f t="shared" si="0"/>
        <v>2003</v>
      </c>
      <c r="F11">
        <f t="shared" si="1"/>
        <v>1</v>
      </c>
      <c r="G11">
        <f t="shared" si="2"/>
        <v>14</v>
      </c>
      <c r="H11">
        <f t="shared" ca="1" si="3"/>
        <v>7897</v>
      </c>
      <c r="I11">
        <f t="shared" ca="1" si="4"/>
        <v>5642</v>
      </c>
    </row>
    <row r="12" spans="1:9" ht="12.75" customHeight="1" x14ac:dyDescent="0.3">
      <c r="A12" s="35">
        <v>37642</v>
      </c>
      <c r="B12" s="36" t="s">
        <v>635</v>
      </c>
      <c r="C12" s="36" t="s">
        <v>640</v>
      </c>
      <c r="D12" s="36">
        <v>58</v>
      </c>
      <c r="E12">
        <f t="shared" si="0"/>
        <v>2003</v>
      </c>
      <c r="F12">
        <f t="shared" si="1"/>
        <v>1</v>
      </c>
      <c r="G12">
        <f t="shared" si="2"/>
        <v>21</v>
      </c>
      <c r="H12">
        <f t="shared" ca="1" si="3"/>
        <v>7890</v>
      </c>
      <c r="I12">
        <f t="shared" ca="1" si="4"/>
        <v>5637</v>
      </c>
    </row>
    <row r="13" spans="1:9" ht="12.75" customHeight="1" x14ac:dyDescent="0.3">
      <c r="A13" s="35">
        <v>37650</v>
      </c>
      <c r="B13" s="36" t="s">
        <v>630</v>
      </c>
      <c r="C13" s="36" t="s">
        <v>641</v>
      </c>
      <c r="D13" s="36">
        <v>885</v>
      </c>
      <c r="E13">
        <f t="shared" si="0"/>
        <v>2003</v>
      </c>
      <c r="F13">
        <f t="shared" si="1"/>
        <v>1</v>
      </c>
      <c r="G13">
        <f t="shared" si="2"/>
        <v>29</v>
      </c>
      <c r="H13">
        <f t="shared" ca="1" si="3"/>
        <v>7882</v>
      </c>
      <c r="I13">
        <f t="shared" ca="1" si="4"/>
        <v>5631</v>
      </c>
    </row>
    <row r="14" spans="1:9" ht="12.75" customHeight="1" x14ac:dyDescent="0.3">
      <c r="A14" s="35">
        <v>37653</v>
      </c>
      <c r="B14" s="36" t="s">
        <v>632</v>
      </c>
      <c r="C14" s="36" t="s">
        <v>642</v>
      </c>
      <c r="D14" s="36">
        <v>821</v>
      </c>
      <c r="E14">
        <f t="shared" si="0"/>
        <v>2003</v>
      </c>
      <c r="F14">
        <f t="shared" si="1"/>
        <v>2</v>
      </c>
      <c r="G14">
        <f t="shared" si="2"/>
        <v>1</v>
      </c>
      <c r="H14">
        <f t="shared" ca="1" si="3"/>
        <v>7879</v>
      </c>
      <c r="I14">
        <f t="shared" ca="1" si="4"/>
        <v>5628</v>
      </c>
    </row>
    <row r="15" spans="1:9" ht="12.75" customHeight="1" x14ac:dyDescent="0.3">
      <c r="A15" s="35">
        <v>37657</v>
      </c>
      <c r="B15" s="36" t="s">
        <v>635</v>
      </c>
      <c r="C15" s="36" t="s">
        <v>640</v>
      </c>
      <c r="D15" s="36">
        <v>23</v>
      </c>
      <c r="E15">
        <f t="shared" si="0"/>
        <v>2003</v>
      </c>
      <c r="F15">
        <f t="shared" si="1"/>
        <v>2</v>
      </c>
      <c r="G15">
        <f t="shared" si="2"/>
        <v>5</v>
      </c>
      <c r="H15">
        <f t="shared" ca="1" si="3"/>
        <v>7875</v>
      </c>
      <c r="I15">
        <f t="shared" ca="1" si="4"/>
        <v>5626</v>
      </c>
    </row>
    <row r="16" spans="1:9" ht="12.75" customHeight="1" x14ac:dyDescent="0.3">
      <c r="A16" s="35">
        <v>37658</v>
      </c>
      <c r="B16" s="36" t="s">
        <v>628</v>
      </c>
      <c r="C16" s="36" t="s">
        <v>629</v>
      </c>
      <c r="D16" s="36">
        <v>36</v>
      </c>
      <c r="E16">
        <f t="shared" si="0"/>
        <v>2003</v>
      </c>
      <c r="F16">
        <f t="shared" si="1"/>
        <v>2</v>
      </c>
      <c r="G16">
        <f t="shared" si="2"/>
        <v>6</v>
      </c>
      <c r="H16">
        <f t="shared" ca="1" si="3"/>
        <v>7874</v>
      </c>
      <c r="I16">
        <f t="shared" ca="1" si="4"/>
        <v>5625</v>
      </c>
    </row>
    <row r="17" spans="1:9" ht="12.75" customHeight="1" x14ac:dyDescent="0.3">
      <c r="A17" s="35">
        <v>37663</v>
      </c>
      <c r="B17" s="36" t="s">
        <v>639</v>
      </c>
      <c r="C17" s="36" t="s">
        <v>643</v>
      </c>
      <c r="D17" s="36">
        <v>5</v>
      </c>
      <c r="E17">
        <f t="shared" si="0"/>
        <v>2003</v>
      </c>
      <c r="F17">
        <f t="shared" si="1"/>
        <v>2</v>
      </c>
      <c r="G17">
        <f t="shared" si="2"/>
        <v>11</v>
      </c>
      <c r="H17">
        <f t="shared" ca="1" si="3"/>
        <v>7869</v>
      </c>
      <c r="I17">
        <f t="shared" ca="1" si="4"/>
        <v>5622</v>
      </c>
    </row>
    <row r="18" spans="1:9" ht="12.75" customHeight="1" x14ac:dyDescent="0.3">
      <c r="A18" s="35">
        <v>37666</v>
      </c>
      <c r="B18" s="36" t="s">
        <v>637</v>
      </c>
      <c r="C18" s="36" t="s">
        <v>644</v>
      </c>
      <c r="D18" s="36">
        <v>266</v>
      </c>
      <c r="E18">
        <f t="shared" si="0"/>
        <v>2003</v>
      </c>
      <c r="F18">
        <f t="shared" si="1"/>
        <v>2</v>
      </c>
      <c r="G18">
        <f t="shared" si="2"/>
        <v>14</v>
      </c>
      <c r="H18">
        <f t="shared" ca="1" si="3"/>
        <v>7866</v>
      </c>
      <c r="I18">
        <f t="shared" ca="1" si="4"/>
        <v>5619</v>
      </c>
    </row>
    <row r="19" spans="1:9" ht="12.75" customHeight="1" x14ac:dyDescent="0.3">
      <c r="A19" s="35">
        <v>38402</v>
      </c>
      <c r="B19" s="36" t="s">
        <v>637</v>
      </c>
      <c r="C19" s="36" t="s">
        <v>645</v>
      </c>
      <c r="D19" s="36">
        <v>221</v>
      </c>
      <c r="E19">
        <f t="shared" si="0"/>
        <v>2005</v>
      </c>
      <c r="F19">
        <f t="shared" si="1"/>
        <v>2</v>
      </c>
      <c r="G19">
        <f t="shared" si="2"/>
        <v>19</v>
      </c>
      <c r="H19">
        <f t="shared" ca="1" si="3"/>
        <v>7130</v>
      </c>
      <c r="I19">
        <f t="shared" ca="1" si="4"/>
        <v>5093</v>
      </c>
    </row>
    <row r="20" spans="1:9" ht="12.75" customHeight="1" x14ac:dyDescent="0.3">
      <c r="A20" s="35">
        <v>37673</v>
      </c>
      <c r="B20" s="36" t="s">
        <v>635</v>
      </c>
      <c r="C20" s="36" t="s">
        <v>640</v>
      </c>
      <c r="D20" s="36">
        <v>56</v>
      </c>
      <c r="E20">
        <f t="shared" si="0"/>
        <v>2003</v>
      </c>
      <c r="F20">
        <f t="shared" si="1"/>
        <v>2</v>
      </c>
      <c r="G20">
        <f t="shared" si="2"/>
        <v>21</v>
      </c>
      <c r="H20">
        <f t="shared" ca="1" si="3"/>
        <v>7859</v>
      </c>
      <c r="I20">
        <f t="shared" ca="1" si="4"/>
        <v>5614</v>
      </c>
    </row>
    <row r="21" spans="1:9" ht="12.75" customHeight="1" x14ac:dyDescent="0.3">
      <c r="A21" s="35">
        <v>37675</v>
      </c>
      <c r="B21" s="36" t="s">
        <v>628</v>
      </c>
      <c r="C21" s="36" t="s">
        <v>646</v>
      </c>
      <c r="D21" s="36">
        <v>11</v>
      </c>
      <c r="E21">
        <f t="shared" si="0"/>
        <v>2003</v>
      </c>
      <c r="F21">
        <f t="shared" si="1"/>
        <v>2</v>
      </c>
      <c r="G21">
        <f t="shared" si="2"/>
        <v>23</v>
      </c>
      <c r="H21">
        <f t="shared" ca="1" si="3"/>
        <v>7857</v>
      </c>
      <c r="I21">
        <f t="shared" ca="1" si="4"/>
        <v>5613</v>
      </c>
    </row>
    <row r="22" spans="1:9" ht="12.75" customHeight="1" x14ac:dyDescent="0.3">
      <c r="A22" s="35">
        <v>37678</v>
      </c>
      <c r="B22" s="36" t="s">
        <v>635</v>
      </c>
      <c r="C22" s="36" t="s">
        <v>640</v>
      </c>
      <c r="D22" s="36">
        <v>25</v>
      </c>
      <c r="E22">
        <f t="shared" si="0"/>
        <v>2003</v>
      </c>
      <c r="F22">
        <f t="shared" si="1"/>
        <v>2</v>
      </c>
      <c r="G22">
        <f t="shared" si="2"/>
        <v>26</v>
      </c>
      <c r="H22">
        <f t="shared" ca="1" si="3"/>
        <v>7854</v>
      </c>
      <c r="I22">
        <f t="shared" ca="1" si="4"/>
        <v>5611</v>
      </c>
    </row>
    <row r="23" spans="1:9" ht="12.75" customHeight="1" x14ac:dyDescent="0.3">
      <c r="A23" s="35">
        <v>38048</v>
      </c>
      <c r="B23" s="36" t="s">
        <v>632</v>
      </c>
      <c r="C23" s="36" t="s">
        <v>647</v>
      </c>
      <c r="D23" s="36">
        <v>72.5</v>
      </c>
      <c r="E23">
        <f t="shared" si="0"/>
        <v>2004</v>
      </c>
      <c r="F23">
        <f t="shared" si="1"/>
        <v>3</v>
      </c>
      <c r="G23">
        <f t="shared" si="2"/>
        <v>2</v>
      </c>
      <c r="H23">
        <f t="shared" ca="1" si="3"/>
        <v>7484</v>
      </c>
      <c r="I23">
        <f t="shared" ca="1" si="4"/>
        <v>5347</v>
      </c>
    </row>
    <row r="24" spans="1:9" ht="12.75" customHeight="1" x14ac:dyDescent="0.3">
      <c r="A24" s="35">
        <v>37685</v>
      </c>
      <c r="B24" s="36" t="s">
        <v>635</v>
      </c>
      <c r="C24" s="36" t="s">
        <v>640</v>
      </c>
      <c r="D24" s="36">
        <v>30</v>
      </c>
      <c r="E24">
        <f t="shared" si="0"/>
        <v>2003</v>
      </c>
      <c r="F24">
        <f t="shared" si="1"/>
        <v>3</v>
      </c>
      <c r="G24">
        <f t="shared" si="2"/>
        <v>5</v>
      </c>
      <c r="H24">
        <f t="shared" ca="1" si="3"/>
        <v>7847</v>
      </c>
      <c r="I24">
        <f t="shared" ca="1" si="4"/>
        <v>5606</v>
      </c>
    </row>
    <row r="25" spans="1:9" ht="12.75" customHeight="1" x14ac:dyDescent="0.3">
      <c r="A25" s="35">
        <v>37690</v>
      </c>
      <c r="B25" s="36" t="s">
        <v>628</v>
      </c>
      <c r="C25" s="36" t="s">
        <v>629</v>
      </c>
      <c r="D25" s="36">
        <v>51</v>
      </c>
      <c r="E25">
        <f t="shared" si="0"/>
        <v>2003</v>
      </c>
      <c r="F25">
        <f t="shared" si="1"/>
        <v>3</v>
      </c>
      <c r="G25">
        <f t="shared" si="2"/>
        <v>10</v>
      </c>
      <c r="H25">
        <f t="shared" ca="1" si="3"/>
        <v>7842</v>
      </c>
      <c r="I25">
        <f t="shared" ca="1" si="4"/>
        <v>5603</v>
      </c>
    </row>
    <row r="26" spans="1:9" ht="12.75" customHeight="1" x14ac:dyDescent="0.3">
      <c r="A26" s="35">
        <v>37695</v>
      </c>
      <c r="B26" s="36" t="s">
        <v>639</v>
      </c>
      <c r="C26" s="36" t="s">
        <v>643</v>
      </c>
      <c r="D26" s="36">
        <v>14</v>
      </c>
      <c r="E26">
        <f t="shared" si="0"/>
        <v>2003</v>
      </c>
      <c r="F26">
        <f t="shared" si="1"/>
        <v>3</v>
      </c>
      <c r="G26">
        <f t="shared" si="2"/>
        <v>15</v>
      </c>
      <c r="H26">
        <f t="shared" ca="1" si="3"/>
        <v>7837</v>
      </c>
      <c r="I26">
        <f t="shared" ca="1" si="4"/>
        <v>5598</v>
      </c>
    </row>
    <row r="27" spans="1:9" ht="12.75" customHeight="1" x14ac:dyDescent="0.3">
      <c r="A27" s="35">
        <v>38065</v>
      </c>
      <c r="B27" s="36" t="s">
        <v>637</v>
      </c>
      <c r="C27" s="36" t="s">
        <v>648</v>
      </c>
      <c r="D27" s="36">
        <v>75</v>
      </c>
      <c r="E27">
        <f t="shared" si="0"/>
        <v>2004</v>
      </c>
      <c r="F27">
        <f t="shared" si="1"/>
        <v>3</v>
      </c>
      <c r="G27">
        <f t="shared" si="2"/>
        <v>19</v>
      </c>
      <c r="H27">
        <f t="shared" ca="1" si="3"/>
        <v>7467</v>
      </c>
      <c r="I27">
        <f t="shared" ca="1" si="4"/>
        <v>5334</v>
      </c>
    </row>
    <row r="28" spans="1:9" ht="12.75" customHeight="1" x14ac:dyDescent="0.3">
      <c r="A28" s="35">
        <v>39528</v>
      </c>
      <c r="B28" s="36" t="s">
        <v>637</v>
      </c>
      <c r="C28" s="36" t="s">
        <v>649</v>
      </c>
      <c r="D28" s="36">
        <v>270</v>
      </c>
      <c r="E28">
        <f t="shared" si="0"/>
        <v>2008</v>
      </c>
      <c r="F28">
        <f t="shared" si="1"/>
        <v>3</v>
      </c>
      <c r="G28">
        <f t="shared" si="2"/>
        <v>21</v>
      </c>
      <c r="H28">
        <f t="shared" ca="1" si="3"/>
        <v>6004</v>
      </c>
      <c r="I28">
        <f t="shared" ca="1" si="4"/>
        <v>4289</v>
      </c>
    </row>
    <row r="29" spans="1:9" ht="12.75" customHeight="1" x14ac:dyDescent="0.3">
      <c r="A29" s="35">
        <v>37705</v>
      </c>
      <c r="B29" s="36" t="s">
        <v>635</v>
      </c>
      <c r="C29" s="36" t="s">
        <v>640</v>
      </c>
      <c r="D29" s="36">
        <v>20</v>
      </c>
      <c r="E29">
        <f t="shared" si="0"/>
        <v>2003</v>
      </c>
      <c r="F29">
        <f t="shared" si="1"/>
        <v>3</v>
      </c>
      <c r="G29">
        <f t="shared" si="2"/>
        <v>25</v>
      </c>
      <c r="H29">
        <f t="shared" ca="1" si="3"/>
        <v>7827</v>
      </c>
      <c r="I29">
        <f t="shared" ca="1" si="4"/>
        <v>5592</v>
      </c>
    </row>
    <row r="30" spans="1:9" ht="12.75" customHeight="1" x14ac:dyDescent="0.3">
      <c r="A30" s="35"/>
    </row>
    <row r="31" spans="1:9" ht="12.75" customHeight="1" x14ac:dyDescent="0.3">
      <c r="A31" s="35"/>
    </row>
    <row r="32" spans="1:9" ht="12.75" customHeight="1" x14ac:dyDescent="0.3">
      <c r="A32" s="35"/>
    </row>
    <row r="33" spans="1:1" ht="12.75" customHeight="1" x14ac:dyDescent="0.3">
      <c r="A33" s="35"/>
    </row>
    <row r="34" spans="1:1" ht="12.75" customHeight="1" x14ac:dyDescent="0.3">
      <c r="A34" s="35"/>
    </row>
    <row r="35" spans="1:1" ht="12.75" customHeight="1" x14ac:dyDescent="0.3">
      <c r="A35" s="35"/>
    </row>
    <row r="36" spans="1:1" ht="12.75" customHeight="1" x14ac:dyDescent="0.3">
      <c r="A36" s="35"/>
    </row>
    <row r="37" spans="1:1" ht="12.75" customHeight="1" x14ac:dyDescent="0.3">
      <c r="A37" s="35"/>
    </row>
    <row r="38" spans="1:1" ht="12.75" customHeight="1" x14ac:dyDescent="0.3">
      <c r="A38" s="35"/>
    </row>
    <row r="39" spans="1:1" ht="12.75" customHeight="1" x14ac:dyDescent="0.3">
      <c r="A39" s="35"/>
    </row>
    <row r="40" spans="1:1" ht="12.75" customHeight="1" x14ac:dyDescent="0.3">
      <c r="A40" s="35"/>
    </row>
    <row r="41" spans="1:1" ht="12.75" customHeight="1" x14ac:dyDescent="0.3">
      <c r="A41" s="35"/>
    </row>
    <row r="42" spans="1:1" ht="12.75" customHeight="1" x14ac:dyDescent="0.3">
      <c r="A42" s="35"/>
    </row>
    <row r="43" spans="1:1" ht="12.75" customHeight="1" x14ac:dyDescent="0.3">
      <c r="A43" s="35"/>
    </row>
    <row r="44" spans="1:1" ht="12.75" customHeight="1" x14ac:dyDescent="0.3">
      <c r="A44" s="35"/>
    </row>
    <row r="45" spans="1:1" ht="12.75" customHeight="1" x14ac:dyDescent="0.3">
      <c r="A45" s="35"/>
    </row>
    <row r="46" spans="1:1" ht="12.75" customHeight="1" x14ac:dyDescent="0.3">
      <c r="A46" s="35"/>
    </row>
    <row r="47" spans="1:1" ht="12.75" customHeight="1" x14ac:dyDescent="0.3">
      <c r="A47" s="35"/>
    </row>
    <row r="48" spans="1:1" ht="12.75" customHeight="1" x14ac:dyDescent="0.3">
      <c r="A48" s="35"/>
    </row>
    <row r="49" spans="1:1" ht="12.75" customHeight="1" x14ac:dyDescent="0.3">
      <c r="A49" s="35"/>
    </row>
    <row r="50" spans="1:1" ht="12.75" customHeight="1" x14ac:dyDescent="0.3">
      <c r="A50" s="35"/>
    </row>
    <row r="51" spans="1:1" ht="12.75" customHeight="1" x14ac:dyDescent="0.3">
      <c r="A51" s="35"/>
    </row>
    <row r="52" spans="1:1" ht="12.75" customHeight="1" x14ac:dyDescent="0.3">
      <c r="A52" s="35"/>
    </row>
    <row r="53" spans="1:1" ht="12.75" customHeight="1" x14ac:dyDescent="0.3">
      <c r="A53" s="35"/>
    </row>
    <row r="54" spans="1:1" ht="12.75" customHeight="1" x14ac:dyDescent="0.3">
      <c r="A54" s="35"/>
    </row>
    <row r="55" spans="1:1" ht="12.75" customHeight="1" x14ac:dyDescent="0.3">
      <c r="A55" s="35"/>
    </row>
    <row r="56" spans="1:1" ht="12.75" customHeight="1" x14ac:dyDescent="0.3">
      <c r="A56" s="35"/>
    </row>
    <row r="57" spans="1:1" ht="12.75" customHeight="1" x14ac:dyDescent="0.3">
      <c r="A57" s="35"/>
    </row>
    <row r="58" spans="1:1" ht="12.75" customHeight="1" x14ac:dyDescent="0.3">
      <c r="A58" s="35"/>
    </row>
    <row r="59" spans="1:1" ht="12.75" customHeight="1" x14ac:dyDescent="0.3">
      <c r="A59" s="35"/>
    </row>
    <row r="60" spans="1:1" ht="12.75" customHeight="1" x14ac:dyDescent="0.3">
      <c r="A60" s="35"/>
    </row>
    <row r="61" spans="1:1" ht="12.75" customHeight="1" x14ac:dyDescent="0.3">
      <c r="A61" s="35"/>
    </row>
    <row r="62" spans="1:1" ht="12.75" customHeight="1" x14ac:dyDescent="0.3">
      <c r="A62" s="35"/>
    </row>
    <row r="63" spans="1:1" ht="12.75" customHeight="1" x14ac:dyDescent="0.3">
      <c r="A63" s="35"/>
    </row>
    <row r="64" spans="1:1" ht="12.75" customHeight="1" x14ac:dyDescent="0.3">
      <c r="A64" s="35"/>
    </row>
    <row r="65" spans="1:1" ht="12.75" customHeight="1" x14ac:dyDescent="0.3">
      <c r="A65" s="35"/>
    </row>
    <row r="66" spans="1:1" ht="12.75" customHeight="1" x14ac:dyDescent="0.3">
      <c r="A66" s="35"/>
    </row>
    <row r="67" spans="1:1" ht="12.75" customHeight="1" x14ac:dyDescent="0.3">
      <c r="A67" s="35"/>
    </row>
    <row r="68" spans="1:1" ht="12.75" customHeight="1" x14ac:dyDescent="0.3">
      <c r="A68" s="35"/>
    </row>
    <row r="69" spans="1:1" ht="12.75" customHeight="1" x14ac:dyDescent="0.3">
      <c r="A69" s="35"/>
    </row>
    <row r="70" spans="1:1" ht="12.75" customHeight="1" x14ac:dyDescent="0.3">
      <c r="A70" s="35"/>
    </row>
    <row r="71" spans="1:1" ht="12.75" customHeight="1" x14ac:dyDescent="0.3">
      <c r="A71" s="35"/>
    </row>
    <row r="72" spans="1:1" ht="12.75" customHeight="1" x14ac:dyDescent="0.3">
      <c r="A72" s="35"/>
    </row>
    <row r="73" spans="1:1" ht="12.75" customHeight="1" x14ac:dyDescent="0.3">
      <c r="A73" s="35"/>
    </row>
    <row r="74" spans="1:1" ht="12.75" customHeight="1" x14ac:dyDescent="0.3">
      <c r="A74" s="35"/>
    </row>
    <row r="75" spans="1:1" ht="12.75" customHeight="1" x14ac:dyDescent="0.3">
      <c r="A75" s="35"/>
    </row>
    <row r="76" spans="1:1" ht="12.75" customHeight="1" x14ac:dyDescent="0.3">
      <c r="A76" s="35"/>
    </row>
    <row r="77" spans="1:1" ht="12.75" customHeight="1" x14ac:dyDescent="0.3">
      <c r="A77" s="35"/>
    </row>
    <row r="78" spans="1:1" ht="12.75" customHeight="1" x14ac:dyDescent="0.3">
      <c r="A78" s="35"/>
    </row>
    <row r="79" spans="1:1" ht="12.75" customHeight="1" x14ac:dyDescent="0.3">
      <c r="A79" s="35"/>
    </row>
    <row r="80" spans="1:1" ht="12.75" customHeight="1" x14ac:dyDescent="0.3">
      <c r="A80" s="35"/>
    </row>
    <row r="81" spans="1:1" ht="12.75" customHeight="1" x14ac:dyDescent="0.3">
      <c r="A81" s="35"/>
    </row>
    <row r="82" spans="1:1" ht="12.75" customHeight="1" x14ac:dyDescent="0.3">
      <c r="A82" s="35"/>
    </row>
    <row r="83" spans="1:1" ht="12.75" customHeight="1" x14ac:dyDescent="0.3">
      <c r="A83" s="35"/>
    </row>
    <row r="84" spans="1:1" ht="12.75" customHeight="1" x14ac:dyDescent="0.3">
      <c r="A84" s="35"/>
    </row>
    <row r="85" spans="1:1" ht="12.75" customHeight="1" x14ac:dyDescent="0.3">
      <c r="A85" s="35"/>
    </row>
    <row r="86" spans="1:1" ht="12.75" customHeight="1" x14ac:dyDescent="0.3">
      <c r="A86" s="35"/>
    </row>
    <row r="87" spans="1:1" ht="12.75" customHeight="1" x14ac:dyDescent="0.3">
      <c r="A87" s="35"/>
    </row>
    <row r="88" spans="1:1" ht="12.75" customHeight="1" x14ac:dyDescent="0.3">
      <c r="A88" s="35"/>
    </row>
    <row r="89" spans="1:1" ht="12.75" customHeight="1" x14ac:dyDescent="0.3">
      <c r="A89" s="35"/>
    </row>
    <row r="90" spans="1:1" ht="12.75" customHeight="1" x14ac:dyDescent="0.3">
      <c r="A90" s="35"/>
    </row>
    <row r="91" spans="1:1" ht="12.75" customHeight="1" x14ac:dyDescent="0.3">
      <c r="A91" s="35"/>
    </row>
    <row r="92" spans="1:1" ht="12.75" customHeight="1" x14ac:dyDescent="0.3">
      <c r="A92" s="35"/>
    </row>
    <row r="93" spans="1:1" ht="12.75" customHeight="1" x14ac:dyDescent="0.3">
      <c r="A93" s="35"/>
    </row>
    <row r="94" spans="1:1" ht="12.75" customHeight="1" x14ac:dyDescent="0.3">
      <c r="A94" s="35"/>
    </row>
    <row r="95" spans="1:1" ht="12.75" customHeight="1" x14ac:dyDescent="0.3">
      <c r="A95" s="35"/>
    </row>
    <row r="96" spans="1:1" ht="12.75" customHeight="1" x14ac:dyDescent="0.3">
      <c r="A96" s="35"/>
    </row>
    <row r="97" spans="1:1" ht="12.75" customHeight="1" x14ac:dyDescent="0.3">
      <c r="A97" s="35"/>
    </row>
    <row r="98" spans="1:1" ht="12.75" customHeight="1" x14ac:dyDescent="0.3">
      <c r="A98" s="35"/>
    </row>
    <row r="99" spans="1:1" ht="12.75" customHeight="1" x14ac:dyDescent="0.3">
      <c r="A99" s="35"/>
    </row>
    <row r="100" spans="1:1" ht="12.75" customHeight="1" x14ac:dyDescent="0.3">
      <c r="A100" s="35"/>
    </row>
    <row r="101" spans="1:1" ht="12.75" customHeight="1" x14ac:dyDescent="0.3">
      <c r="A101" s="35"/>
    </row>
    <row r="102" spans="1:1" ht="12.75" customHeight="1" x14ac:dyDescent="0.3">
      <c r="A102" s="35"/>
    </row>
    <row r="103" spans="1:1" ht="12.75" customHeight="1" x14ac:dyDescent="0.3">
      <c r="A103" s="35"/>
    </row>
    <row r="104" spans="1:1" ht="12.75" customHeight="1" x14ac:dyDescent="0.3">
      <c r="A104" s="35"/>
    </row>
    <row r="105" spans="1:1" ht="12.75" customHeight="1" x14ac:dyDescent="0.3">
      <c r="A105" s="35"/>
    </row>
    <row r="106" spans="1:1" ht="12.75" customHeight="1" x14ac:dyDescent="0.3">
      <c r="A106" s="35"/>
    </row>
    <row r="107" spans="1:1" ht="12.75" customHeight="1" x14ac:dyDescent="0.3">
      <c r="A107" s="35"/>
    </row>
    <row r="108" spans="1:1" ht="12.75" customHeight="1" x14ac:dyDescent="0.3">
      <c r="A108" s="35"/>
    </row>
    <row r="109" spans="1:1" ht="12.75" customHeight="1" x14ac:dyDescent="0.3">
      <c r="A109" s="35"/>
    </row>
    <row r="110" spans="1:1" ht="12.75" customHeight="1" x14ac:dyDescent="0.3">
      <c r="A110" s="35"/>
    </row>
    <row r="111" spans="1:1" ht="12.75" customHeight="1" x14ac:dyDescent="0.3">
      <c r="A111" s="35"/>
    </row>
    <row r="112" spans="1:1" ht="12.75" customHeight="1" x14ac:dyDescent="0.3">
      <c r="A112" s="35"/>
    </row>
    <row r="113" spans="1:1" ht="12.75" customHeight="1" x14ac:dyDescent="0.3">
      <c r="A113" s="35"/>
    </row>
    <row r="114" spans="1:1" ht="12.75" customHeight="1" x14ac:dyDescent="0.3">
      <c r="A114" s="35"/>
    </row>
    <row r="115" spans="1:1" ht="12.75" customHeight="1" x14ac:dyDescent="0.3">
      <c r="A115" s="35"/>
    </row>
    <row r="116" spans="1:1" ht="12.75" customHeight="1" x14ac:dyDescent="0.3">
      <c r="A116" s="35"/>
    </row>
    <row r="117" spans="1:1" ht="12.75" customHeight="1" x14ac:dyDescent="0.3">
      <c r="A117" s="35"/>
    </row>
    <row r="118" spans="1:1" ht="12.75" customHeight="1" x14ac:dyDescent="0.3">
      <c r="A118" s="35"/>
    </row>
    <row r="119" spans="1:1" ht="12.75" customHeight="1" x14ac:dyDescent="0.3">
      <c r="A119" s="35"/>
    </row>
    <row r="120" spans="1:1" ht="12.75" customHeight="1" x14ac:dyDescent="0.3">
      <c r="A120" s="35"/>
    </row>
    <row r="121" spans="1:1" ht="12.75" customHeight="1" x14ac:dyDescent="0.3">
      <c r="A121" s="35"/>
    </row>
    <row r="122" spans="1:1" ht="12.75" customHeight="1" x14ac:dyDescent="0.3">
      <c r="A122" s="35"/>
    </row>
    <row r="123" spans="1:1" ht="12.75" customHeight="1" x14ac:dyDescent="0.3">
      <c r="A123" s="35"/>
    </row>
    <row r="124" spans="1:1" ht="12.75" customHeight="1" x14ac:dyDescent="0.3">
      <c r="A124" s="35"/>
    </row>
    <row r="125" spans="1:1" ht="12.75" customHeight="1" x14ac:dyDescent="0.3">
      <c r="A125" s="35"/>
    </row>
    <row r="126" spans="1:1" ht="12.75" customHeight="1" x14ac:dyDescent="0.3">
      <c r="A126" s="35"/>
    </row>
    <row r="127" spans="1:1" ht="12.75" customHeight="1" x14ac:dyDescent="0.3">
      <c r="A127" s="35"/>
    </row>
    <row r="128" spans="1:1" ht="12.75" customHeight="1" x14ac:dyDescent="0.3">
      <c r="A128" s="35"/>
    </row>
    <row r="129" spans="1:1" ht="12.75" customHeight="1" x14ac:dyDescent="0.3">
      <c r="A129" s="35"/>
    </row>
    <row r="130" spans="1:1" ht="12.75" customHeight="1" x14ac:dyDescent="0.3">
      <c r="A130" s="35"/>
    </row>
    <row r="131" spans="1:1" ht="12.75" customHeight="1" x14ac:dyDescent="0.3">
      <c r="A131" s="35"/>
    </row>
    <row r="132" spans="1:1" ht="12.75" customHeight="1" x14ac:dyDescent="0.3">
      <c r="A132" s="35"/>
    </row>
    <row r="133" spans="1:1" ht="12.75" customHeight="1" x14ac:dyDescent="0.3">
      <c r="A133" s="35"/>
    </row>
    <row r="134" spans="1:1" ht="12.75" customHeight="1" x14ac:dyDescent="0.3">
      <c r="A134" s="35"/>
    </row>
    <row r="135" spans="1:1" ht="12.75" customHeight="1" x14ac:dyDescent="0.3">
      <c r="A135" s="35"/>
    </row>
    <row r="136" spans="1:1" ht="12.75" customHeight="1" x14ac:dyDescent="0.3">
      <c r="A136" s="35"/>
    </row>
    <row r="137" spans="1:1" ht="12.75" customHeight="1" x14ac:dyDescent="0.3">
      <c r="A137" s="35"/>
    </row>
    <row r="138" spans="1:1" ht="12.75" customHeight="1" x14ac:dyDescent="0.3">
      <c r="A138" s="35"/>
    </row>
    <row r="139" spans="1:1" ht="12.75" customHeight="1" x14ac:dyDescent="0.3">
      <c r="A139" s="35"/>
    </row>
    <row r="140" spans="1:1" ht="12.75" customHeight="1" x14ac:dyDescent="0.3">
      <c r="A140" s="35"/>
    </row>
    <row r="141" spans="1:1" ht="12.75" customHeight="1" x14ac:dyDescent="0.3">
      <c r="A141" s="35"/>
    </row>
    <row r="142" spans="1:1" ht="12.75" customHeight="1" x14ac:dyDescent="0.3">
      <c r="A142" s="35"/>
    </row>
    <row r="143" spans="1:1" ht="12.75" customHeight="1" x14ac:dyDescent="0.3">
      <c r="A143" s="35"/>
    </row>
    <row r="144" spans="1:1" ht="12.75" customHeight="1" x14ac:dyDescent="0.3">
      <c r="A144" s="35"/>
    </row>
    <row r="145" spans="1:1" ht="12.75" customHeight="1" x14ac:dyDescent="0.3">
      <c r="A145" s="35"/>
    </row>
    <row r="146" spans="1:1" ht="12.75" customHeight="1" x14ac:dyDescent="0.3">
      <c r="A146" s="35"/>
    </row>
    <row r="147" spans="1:1" ht="12.75" customHeight="1" x14ac:dyDescent="0.3">
      <c r="A147" s="35"/>
    </row>
    <row r="148" spans="1:1" ht="12.75" customHeight="1" x14ac:dyDescent="0.3">
      <c r="A148" s="35"/>
    </row>
    <row r="149" spans="1:1" ht="12.75" customHeight="1" x14ac:dyDescent="0.3">
      <c r="A149" s="35"/>
    </row>
    <row r="150" spans="1:1" ht="12.75" customHeight="1" x14ac:dyDescent="0.3">
      <c r="A150" s="35"/>
    </row>
    <row r="151" spans="1:1" ht="12.75" customHeight="1" x14ac:dyDescent="0.3">
      <c r="A151" s="35"/>
    </row>
    <row r="152" spans="1:1" ht="12.75" customHeight="1" x14ac:dyDescent="0.3">
      <c r="A152" s="35"/>
    </row>
    <row r="153" spans="1:1" ht="12.75" customHeight="1" x14ac:dyDescent="0.3">
      <c r="A153" s="35"/>
    </row>
    <row r="154" spans="1:1" ht="12.75" customHeight="1" x14ac:dyDescent="0.3">
      <c r="A154" s="35"/>
    </row>
    <row r="155" spans="1:1" ht="12.75" customHeight="1" x14ac:dyDescent="0.3">
      <c r="A155" s="35"/>
    </row>
    <row r="156" spans="1:1" ht="12.75" customHeight="1" x14ac:dyDescent="0.3">
      <c r="A156" s="35"/>
    </row>
    <row r="157" spans="1:1" ht="12.75" customHeight="1" x14ac:dyDescent="0.3">
      <c r="A157" s="35"/>
    </row>
    <row r="158" spans="1:1" ht="12.75" customHeight="1" x14ac:dyDescent="0.3">
      <c r="A158" s="35"/>
    </row>
    <row r="159" spans="1:1" ht="12.75" customHeight="1" x14ac:dyDescent="0.3">
      <c r="A159" s="35"/>
    </row>
    <row r="160" spans="1:1" ht="12.75" customHeight="1" x14ac:dyDescent="0.3">
      <c r="A160" s="35"/>
    </row>
    <row r="161" spans="1:1" ht="12.75" customHeight="1" x14ac:dyDescent="0.3">
      <c r="A161" s="35"/>
    </row>
    <row r="162" spans="1:1" ht="12.75" customHeight="1" x14ac:dyDescent="0.3">
      <c r="A162" s="35"/>
    </row>
    <row r="163" spans="1:1" ht="12.75" customHeight="1" x14ac:dyDescent="0.3">
      <c r="A163" s="35"/>
    </row>
    <row r="164" spans="1:1" ht="12.75" customHeight="1" x14ac:dyDescent="0.3">
      <c r="A164" s="35"/>
    </row>
    <row r="165" spans="1:1" ht="12.75" customHeight="1" x14ac:dyDescent="0.3">
      <c r="A165" s="35"/>
    </row>
    <row r="166" spans="1:1" ht="12.75" customHeight="1" x14ac:dyDescent="0.3">
      <c r="A166" s="35"/>
    </row>
    <row r="167" spans="1:1" ht="12.75" customHeight="1" x14ac:dyDescent="0.3">
      <c r="A167" s="35"/>
    </row>
    <row r="168" spans="1:1" ht="12.75" customHeight="1" x14ac:dyDescent="0.3">
      <c r="A168" s="35"/>
    </row>
    <row r="169" spans="1:1" ht="12.75" customHeight="1" x14ac:dyDescent="0.3">
      <c r="A169" s="35"/>
    </row>
    <row r="170" spans="1:1" ht="12.75" customHeight="1" x14ac:dyDescent="0.3">
      <c r="A170" s="35"/>
    </row>
    <row r="171" spans="1:1" ht="12.75" customHeight="1" x14ac:dyDescent="0.3">
      <c r="A171" s="35"/>
    </row>
    <row r="172" spans="1:1" ht="12.75" customHeight="1" x14ac:dyDescent="0.3">
      <c r="A172" s="35"/>
    </row>
    <row r="173" spans="1:1" ht="12.75" customHeight="1" x14ac:dyDescent="0.3">
      <c r="A173" s="35"/>
    </row>
    <row r="174" spans="1:1" ht="12.75" customHeight="1" x14ac:dyDescent="0.3">
      <c r="A174" s="35"/>
    </row>
    <row r="175" spans="1:1" ht="12.75" customHeight="1" x14ac:dyDescent="0.3">
      <c r="A175" s="35"/>
    </row>
    <row r="176" spans="1:1" ht="12.75" customHeight="1" x14ac:dyDescent="0.3">
      <c r="A176" s="35"/>
    </row>
    <row r="177" spans="1:1" ht="12.75" customHeight="1" x14ac:dyDescent="0.3">
      <c r="A177" s="35"/>
    </row>
    <row r="178" spans="1:1" ht="12.75" customHeight="1" x14ac:dyDescent="0.3">
      <c r="A178" s="35"/>
    </row>
    <row r="179" spans="1:1" ht="12.75" customHeight="1" x14ac:dyDescent="0.3">
      <c r="A179" s="35"/>
    </row>
    <row r="180" spans="1:1" ht="12.75" customHeight="1" x14ac:dyDescent="0.3">
      <c r="A180" s="35"/>
    </row>
    <row r="181" spans="1:1" ht="12.75" customHeight="1" x14ac:dyDescent="0.3">
      <c r="A181" s="35"/>
    </row>
    <row r="182" spans="1:1" ht="12.75" customHeight="1" x14ac:dyDescent="0.3">
      <c r="A182" s="35"/>
    </row>
    <row r="183" spans="1:1" ht="12.75" customHeight="1" x14ac:dyDescent="0.3">
      <c r="A183" s="35"/>
    </row>
    <row r="184" spans="1:1" ht="12.75" customHeight="1" x14ac:dyDescent="0.3">
      <c r="A184" s="35"/>
    </row>
    <row r="185" spans="1:1" ht="12.75" customHeight="1" x14ac:dyDescent="0.3">
      <c r="A185" s="35"/>
    </row>
    <row r="186" spans="1:1" ht="12.75" customHeight="1" x14ac:dyDescent="0.3">
      <c r="A186" s="35"/>
    </row>
    <row r="187" spans="1:1" ht="12.75" customHeight="1" x14ac:dyDescent="0.3">
      <c r="A187" s="35"/>
    </row>
    <row r="188" spans="1:1" ht="12.75" customHeight="1" x14ac:dyDescent="0.3">
      <c r="A188" s="35"/>
    </row>
    <row r="189" spans="1:1" ht="12.75" customHeight="1" x14ac:dyDescent="0.3">
      <c r="A189" s="35"/>
    </row>
    <row r="190" spans="1:1" ht="12.75" customHeight="1" x14ac:dyDescent="0.3">
      <c r="A190" s="35"/>
    </row>
    <row r="191" spans="1:1" ht="12.75" customHeight="1" x14ac:dyDescent="0.3">
      <c r="A191" s="35"/>
    </row>
    <row r="192" spans="1:1" ht="12.75" customHeight="1" x14ac:dyDescent="0.3">
      <c r="A192" s="35"/>
    </row>
    <row r="193" spans="1:1" ht="12.75" customHeight="1" x14ac:dyDescent="0.3">
      <c r="A193" s="35"/>
    </row>
    <row r="194" spans="1:1" ht="12.75" customHeight="1" x14ac:dyDescent="0.3">
      <c r="A194" s="35"/>
    </row>
    <row r="195" spans="1:1" ht="12.75" customHeight="1" x14ac:dyDescent="0.3">
      <c r="A195" s="35"/>
    </row>
    <row r="196" spans="1:1" ht="12.75" customHeight="1" x14ac:dyDescent="0.3">
      <c r="A196" s="35"/>
    </row>
    <row r="197" spans="1:1" ht="12.75" customHeight="1" x14ac:dyDescent="0.3">
      <c r="A197" s="35"/>
    </row>
    <row r="198" spans="1:1" ht="12.75" customHeight="1" x14ac:dyDescent="0.3">
      <c r="A198" s="35"/>
    </row>
    <row r="199" spans="1:1" ht="12.75" customHeight="1" x14ac:dyDescent="0.3">
      <c r="A199" s="35"/>
    </row>
    <row r="200" spans="1:1" ht="12.75" customHeight="1" x14ac:dyDescent="0.3">
      <c r="A200" s="35"/>
    </row>
    <row r="201" spans="1:1" ht="12.75" customHeight="1" x14ac:dyDescent="0.3">
      <c r="A201" s="35"/>
    </row>
    <row r="202" spans="1:1" ht="12.75" customHeight="1" x14ac:dyDescent="0.3">
      <c r="A202" s="35"/>
    </row>
    <row r="203" spans="1:1" ht="12.75" customHeight="1" x14ac:dyDescent="0.3">
      <c r="A203" s="35"/>
    </row>
    <row r="204" spans="1:1" ht="12.75" customHeight="1" x14ac:dyDescent="0.3">
      <c r="A204" s="35"/>
    </row>
    <row r="205" spans="1:1" ht="12.75" customHeight="1" x14ac:dyDescent="0.3">
      <c r="A205" s="35"/>
    </row>
    <row r="206" spans="1:1" ht="12.75" customHeight="1" x14ac:dyDescent="0.3">
      <c r="A206" s="35"/>
    </row>
    <row r="207" spans="1:1" ht="12.75" customHeight="1" x14ac:dyDescent="0.3">
      <c r="A207" s="35"/>
    </row>
    <row r="208" spans="1:1" ht="12.75" customHeight="1" x14ac:dyDescent="0.3">
      <c r="A208" s="35"/>
    </row>
    <row r="209" spans="1:1" ht="12.75" customHeight="1" x14ac:dyDescent="0.3">
      <c r="A209" s="35"/>
    </row>
    <row r="210" spans="1:1" ht="12.75" customHeight="1" x14ac:dyDescent="0.3">
      <c r="A210" s="35"/>
    </row>
    <row r="211" spans="1:1" ht="12.75" customHeight="1" x14ac:dyDescent="0.3">
      <c r="A211" s="35"/>
    </row>
    <row r="212" spans="1:1" ht="12.75" customHeight="1" x14ac:dyDescent="0.3">
      <c r="A212" s="35"/>
    </row>
    <row r="213" spans="1:1" ht="12.75" customHeight="1" x14ac:dyDescent="0.3">
      <c r="A213" s="35"/>
    </row>
    <row r="214" spans="1:1" ht="12.75" customHeight="1" x14ac:dyDescent="0.3">
      <c r="A214" s="35"/>
    </row>
    <row r="215" spans="1:1" ht="12.75" customHeight="1" x14ac:dyDescent="0.3">
      <c r="A215" s="35"/>
    </row>
    <row r="216" spans="1:1" ht="12.75" customHeight="1" x14ac:dyDescent="0.3">
      <c r="A216" s="35"/>
    </row>
    <row r="217" spans="1:1" ht="12.75" customHeight="1" x14ac:dyDescent="0.3">
      <c r="A217" s="35"/>
    </row>
    <row r="218" spans="1:1" ht="12.75" customHeight="1" x14ac:dyDescent="0.3">
      <c r="A218" s="35"/>
    </row>
    <row r="219" spans="1:1" ht="12.75" customHeight="1" x14ac:dyDescent="0.3">
      <c r="A219" s="35"/>
    </row>
    <row r="220" spans="1:1" ht="12.75" customHeight="1" x14ac:dyDescent="0.3">
      <c r="A220" s="35"/>
    </row>
    <row r="221" spans="1:1" ht="12.75" customHeight="1" x14ac:dyDescent="0.3">
      <c r="A221" s="35"/>
    </row>
    <row r="222" spans="1:1" ht="12.75" customHeight="1" x14ac:dyDescent="0.3">
      <c r="A222" s="35"/>
    </row>
    <row r="223" spans="1:1" ht="12.75" customHeight="1" x14ac:dyDescent="0.3">
      <c r="A223" s="35"/>
    </row>
    <row r="224" spans="1:1" ht="12.75" customHeight="1" x14ac:dyDescent="0.3">
      <c r="A224" s="35"/>
    </row>
    <row r="225" spans="1:1" ht="12.75" customHeight="1" x14ac:dyDescent="0.3">
      <c r="A225" s="35"/>
    </row>
    <row r="226" spans="1:1" ht="12.75" customHeight="1" x14ac:dyDescent="0.3">
      <c r="A226" s="35"/>
    </row>
    <row r="227" spans="1:1" ht="12.75" customHeight="1" x14ac:dyDescent="0.3">
      <c r="A227" s="35"/>
    </row>
    <row r="228" spans="1:1" ht="12.75" customHeight="1" x14ac:dyDescent="0.3">
      <c r="A228" s="35"/>
    </row>
    <row r="229" spans="1:1" ht="12.75" customHeight="1" x14ac:dyDescent="0.3">
      <c r="A229" s="35"/>
    </row>
    <row r="230" spans="1:1" ht="12.75" customHeight="1" x14ac:dyDescent="0.3">
      <c r="A230" s="35"/>
    </row>
    <row r="231" spans="1:1" ht="12.75" customHeight="1" x14ac:dyDescent="0.3">
      <c r="A231" s="35"/>
    </row>
    <row r="232" spans="1:1" ht="12.75" customHeight="1" x14ac:dyDescent="0.3">
      <c r="A232" s="35"/>
    </row>
    <row r="233" spans="1:1" ht="12.75" customHeight="1" x14ac:dyDescent="0.3">
      <c r="A233" s="35"/>
    </row>
    <row r="234" spans="1:1" ht="12.75" customHeight="1" x14ac:dyDescent="0.3">
      <c r="A234" s="35"/>
    </row>
    <row r="235" spans="1:1" ht="12.75" customHeight="1" x14ac:dyDescent="0.3">
      <c r="A235" s="35"/>
    </row>
    <row r="236" spans="1:1" ht="12.75" customHeight="1" x14ac:dyDescent="0.3">
      <c r="A236" s="35"/>
    </row>
    <row r="237" spans="1:1" ht="12.75" customHeight="1" x14ac:dyDescent="0.3">
      <c r="A237" s="35"/>
    </row>
    <row r="238" spans="1:1" ht="12.75" customHeight="1" x14ac:dyDescent="0.3">
      <c r="A238" s="35"/>
    </row>
    <row r="239" spans="1:1" ht="12.75" customHeight="1" x14ac:dyDescent="0.3">
      <c r="A239" s="35"/>
    </row>
    <row r="240" spans="1:1" ht="12.75" customHeight="1" x14ac:dyDescent="0.3">
      <c r="A240" s="35"/>
    </row>
    <row r="241" spans="1:1" ht="12.75" customHeight="1" x14ac:dyDescent="0.3">
      <c r="A241" s="35"/>
    </row>
    <row r="242" spans="1:1" ht="12.75" customHeight="1" x14ac:dyDescent="0.3">
      <c r="A242" s="35"/>
    </row>
    <row r="243" spans="1:1" ht="12.75" customHeight="1" x14ac:dyDescent="0.3">
      <c r="A243" s="35"/>
    </row>
    <row r="244" spans="1:1" ht="12.75" customHeight="1" x14ac:dyDescent="0.3">
      <c r="A244" s="35"/>
    </row>
    <row r="245" spans="1:1" ht="12.75" customHeight="1" x14ac:dyDescent="0.3">
      <c r="A245" s="35"/>
    </row>
    <row r="246" spans="1:1" ht="12.75" customHeight="1" x14ac:dyDescent="0.3">
      <c r="A246" s="35"/>
    </row>
    <row r="247" spans="1:1" ht="12.75" customHeight="1" x14ac:dyDescent="0.3">
      <c r="A247" s="35"/>
    </row>
    <row r="248" spans="1:1" ht="12.75" customHeight="1" x14ac:dyDescent="0.3">
      <c r="A248" s="35"/>
    </row>
    <row r="249" spans="1:1" ht="12.75" customHeight="1" x14ac:dyDescent="0.3">
      <c r="A249" s="35"/>
    </row>
    <row r="250" spans="1:1" ht="12.75" customHeight="1" x14ac:dyDescent="0.3">
      <c r="A250" s="35"/>
    </row>
    <row r="251" spans="1:1" ht="12.75" customHeight="1" x14ac:dyDescent="0.3">
      <c r="A251" s="35"/>
    </row>
    <row r="252" spans="1:1" ht="12.75" customHeight="1" x14ac:dyDescent="0.3">
      <c r="A252" s="35"/>
    </row>
    <row r="253" spans="1:1" ht="12.75" customHeight="1" x14ac:dyDescent="0.3">
      <c r="A253" s="35"/>
    </row>
    <row r="254" spans="1:1" ht="12.75" customHeight="1" x14ac:dyDescent="0.3">
      <c r="A254" s="35"/>
    </row>
    <row r="255" spans="1:1" ht="12.75" customHeight="1" x14ac:dyDescent="0.3">
      <c r="A255" s="35"/>
    </row>
    <row r="256" spans="1:1" ht="12.75" customHeight="1" x14ac:dyDescent="0.3">
      <c r="A256" s="35"/>
    </row>
    <row r="257" spans="1:1" ht="12.75" customHeight="1" x14ac:dyDescent="0.3">
      <c r="A257" s="35"/>
    </row>
    <row r="258" spans="1:1" ht="12.75" customHeight="1" x14ac:dyDescent="0.3">
      <c r="A258" s="35"/>
    </row>
    <row r="259" spans="1:1" ht="12.75" customHeight="1" x14ac:dyDescent="0.3">
      <c r="A259" s="35"/>
    </row>
    <row r="260" spans="1:1" ht="12.75" customHeight="1" x14ac:dyDescent="0.3">
      <c r="A260" s="35"/>
    </row>
    <row r="261" spans="1:1" ht="12.75" customHeight="1" x14ac:dyDescent="0.3">
      <c r="A261" s="35"/>
    </row>
    <row r="262" spans="1:1" ht="12.75" customHeight="1" x14ac:dyDescent="0.3">
      <c r="A262" s="35"/>
    </row>
    <row r="263" spans="1:1" ht="12.75" customHeight="1" x14ac:dyDescent="0.3">
      <c r="A263" s="35"/>
    </row>
    <row r="264" spans="1:1" ht="12.75" customHeight="1" x14ac:dyDescent="0.3">
      <c r="A264" s="35"/>
    </row>
    <row r="265" spans="1:1" ht="12.75" customHeight="1" x14ac:dyDescent="0.3">
      <c r="A265" s="35"/>
    </row>
    <row r="266" spans="1:1" ht="12.75" customHeight="1" x14ac:dyDescent="0.3">
      <c r="A266" s="35"/>
    </row>
    <row r="267" spans="1:1" ht="12.75" customHeight="1" x14ac:dyDescent="0.3">
      <c r="A267" s="35"/>
    </row>
    <row r="268" spans="1:1" ht="12.75" customHeight="1" x14ac:dyDescent="0.3">
      <c r="A268" s="35"/>
    </row>
    <row r="269" spans="1:1" ht="12.75" customHeight="1" x14ac:dyDescent="0.3">
      <c r="A269" s="35"/>
    </row>
    <row r="270" spans="1:1" ht="12.75" customHeight="1" x14ac:dyDescent="0.3">
      <c r="A270" s="35"/>
    </row>
    <row r="271" spans="1:1" ht="12.75" customHeight="1" x14ac:dyDescent="0.3">
      <c r="A271" s="35"/>
    </row>
    <row r="272" spans="1:1" ht="12.75" customHeight="1" x14ac:dyDescent="0.3">
      <c r="A272" s="35"/>
    </row>
    <row r="273" spans="1:1" ht="12.75" customHeight="1" x14ac:dyDescent="0.3">
      <c r="A273" s="35"/>
    </row>
    <row r="274" spans="1:1" ht="12.75" customHeight="1" x14ac:dyDescent="0.3">
      <c r="A274" s="35"/>
    </row>
    <row r="275" spans="1:1" ht="12.75" customHeight="1" x14ac:dyDescent="0.3">
      <c r="A275" s="35"/>
    </row>
    <row r="276" spans="1:1" ht="12.75" customHeight="1" x14ac:dyDescent="0.3">
      <c r="A276" s="35"/>
    </row>
    <row r="277" spans="1:1" ht="12.75" customHeight="1" x14ac:dyDescent="0.3">
      <c r="A277" s="35"/>
    </row>
    <row r="278" spans="1:1" ht="12.75" customHeight="1" x14ac:dyDescent="0.3">
      <c r="A278" s="35"/>
    </row>
    <row r="279" spans="1:1" ht="12.75" customHeight="1" x14ac:dyDescent="0.3">
      <c r="A279" s="35"/>
    </row>
    <row r="280" spans="1:1" ht="12.75" customHeight="1" x14ac:dyDescent="0.3">
      <c r="A280" s="35"/>
    </row>
    <row r="281" spans="1:1" ht="12.75" customHeight="1" x14ac:dyDescent="0.3">
      <c r="A281" s="35"/>
    </row>
    <row r="282" spans="1:1" ht="12.75" customHeight="1" x14ac:dyDescent="0.3">
      <c r="A282" s="35"/>
    </row>
    <row r="283" spans="1:1" ht="12.75" customHeight="1" x14ac:dyDescent="0.3">
      <c r="A283" s="35"/>
    </row>
    <row r="284" spans="1:1" ht="12.75" customHeight="1" x14ac:dyDescent="0.3">
      <c r="A284" s="35"/>
    </row>
    <row r="285" spans="1:1" ht="12.75" customHeight="1" x14ac:dyDescent="0.3">
      <c r="A285" s="35"/>
    </row>
    <row r="286" spans="1:1" ht="12.75" customHeight="1" x14ac:dyDescent="0.3">
      <c r="A286" s="35"/>
    </row>
    <row r="287" spans="1:1" ht="12.75" customHeight="1" x14ac:dyDescent="0.3">
      <c r="A287" s="35"/>
    </row>
    <row r="288" spans="1:1" ht="12.75" customHeight="1" x14ac:dyDescent="0.3">
      <c r="A288" s="35"/>
    </row>
    <row r="289" spans="1:1" ht="12.75" customHeight="1" x14ac:dyDescent="0.3">
      <c r="A289" s="35"/>
    </row>
    <row r="290" spans="1:1" ht="12.75" customHeight="1" x14ac:dyDescent="0.3">
      <c r="A290" s="35"/>
    </row>
    <row r="291" spans="1:1" ht="12.75" customHeight="1" x14ac:dyDescent="0.3">
      <c r="A291" s="35"/>
    </row>
    <row r="292" spans="1:1" ht="12.75" customHeight="1" x14ac:dyDescent="0.3">
      <c r="A292" s="35"/>
    </row>
    <row r="293" spans="1:1" ht="12.75" customHeight="1" x14ac:dyDescent="0.3">
      <c r="A293" s="35"/>
    </row>
    <row r="294" spans="1:1" ht="12.75" customHeight="1" x14ac:dyDescent="0.3">
      <c r="A294" s="35"/>
    </row>
    <row r="295" spans="1:1" ht="12.75" customHeight="1" x14ac:dyDescent="0.3">
      <c r="A295" s="35"/>
    </row>
    <row r="296" spans="1:1" ht="12.75" customHeight="1" x14ac:dyDescent="0.3">
      <c r="A296" s="35"/>
    </row>
    <row r="297" spans="1:1" ht="12.75" customHeight="1" x14ac:dyDescent="0.3">
      <c r="A297" s="35"/>
    </row>
    <row r="298" spans="1:1" ht="12.75" customHeight="1" x14ac:dyDescent="0.3">
      <c r="A298" s="35"/>
    </row>
    <row r="299" spans="1:1" ht="12.75" customHeight="1" x14ac:dyDescent="0.3">
      <c r="A299" s="35"/>
    </row>
    <row r="300" spans="1:1" ht="12.75" customHeight="1" x14ac:dyDescent="0.3">
      <c r="A300" s="35"/>
    </row>
    <row r="301" spans="1:1" ht="12.75" customHeight="1" x14ac:dyDescent="0.3">
      <c r="A301" s="35"/>
    </row>
    <row r="302" spans="1:1" ht="12.75" customHeight="1" x14ac:dyDescent="0.3">
      <c r="A302" s="35"/>
    </row>
    <row r="303" spans="1:1" ht="12.75" customHeight="1" x14ac:dyDescent="0.3">
      <c r="A303" s="35"/>
    </row>
    <row r="304" spans="1:1" ht="12.75" customHeight="1" x14ac:dyDescent="0.3">
      <c r="A304" s="35"/>
    </row>
    <row r="305" spans="1:1" ht="12.75" customHeight="1" x14ac:dyDescent="0.3">
      <c r="A305" s="35"/>
    </row>
    <row r="306" spans="1:1" ht="12.75" customHeight="1" x14ac:dyDescent="0.3">
      <c r="A306" s="35"/>
    </row>
    <row r="307" spans="1:1" ht="12.75" customHeight="1" x14ac:dyDescent="0.3">
      <c r="A307" s="35"/>
    </row>
    <row r="308" spans="1:1" ht="12.75" customHeight="1" x14ac:dyDescent="0.3">
      <c r="A308" s="35"/>
    </row>
    <row r="309" spans="1:1" ht="12.75" customHeight="1" x14ac:dyDescent="0.3">
      <c r="A309" s="35"/>
    </row>
    <row r="310" spans="1:1" ht="12.75" customHeight="1" x14ac:dyDescent="0.3">
      <c r="A310" s="35"/>
    </row>
    <row r="311" spans="1:1" ht="12.75" customHeight="1" x14ac:dyDescent="0.3">
      <c r="A311" s="35"/>
    </row>
    <row r="312" spans="1:1" ht="12.75" customHeight="1" x14ac:dyDescent="0.3">
      <c r="A312" s="35"/>
    </row>
    <row r="313" spans="1:1" ht="12.75" customHeight="1" x14ac:dyDescent="0.3">
      <c r="A313" s="35"/>
    </row>
    <row r="314" spans="1:1" ht="12.75" customHeight="1" x14ac:dyDescent="0.3">
      <c r="A314" s="35"/>
    </row>
    <row r="315" spans="1:1" ht="12.75" customHeight="1" x14ac:dyDescent="0.3">
      <c r="A315" s="35"/>
    </row>
    <row r="316" spans="1:1" ht="12.75" customHeight="1" x14ac:dyDescent="0.3">
      <c r="A316" s="35"/>
    </row>
    <row r="317" spans="1:1" ht="12.75" customHeight="1" x14ac:dyDescent="0.3">
      <c r="A317" s="35"/>
    </row>
    <row r="318" spans="1:1" ht="12.75" customHeight="1" x14ac:dyDescent="0.3">
      <c r="A318" s="35"/>
    </row>
    <row r="319" spans="1:1" ht="12.75" customHeight="1" x14ac:dyDescent="0.3">
      <c r="A319" s="35"/>
    </row>
    <row r="320" spans="1:1" ht="12.75" customHeight="1" x14ac:dyDescent="0.3">
      <c r="A320" s="35"/>
    </row>
    <row r="321" spans="1:1" ht="12.75" customHeight="1" x14ac:dyDescent="0.3">
      <c r="A321" s="35"/>
    </row>
    <row r="322" spans="1:1" ht="12.75" customHeight="1" x14ac:dyDescent="0.3">
      <c r="A322" s="35"/>
    </row>
    <row r="323" spans="1:1" ht="12.75" customHeight="1" x14ac:dyDescent="0.3">
      <c r="A323" s="35"/>
    </row>
    <row r="324" spans="1:1" ht="12.75" customHeight="1" x14ac:dyDescent="0.3">
      <c r="A324" s="35"/>
    </row>
    <row r="325" spans="1:1" ht="12.75" customHeight="1" x14ac:dyDescent="0.3">
      <c r="A325" s="35"/>
    </row>
    <row r="326" spans="1:1" ht="12.75" customHeight="1" x14ac:dyDescent="0.3">
      <c r="A326" s="35"/>
    </row>
    <row r="327" spans="1:1" ht="12.75" customHeight="1" x14ac:dyDescent="0.3">
      <c r="A327" s="35"/>
    </row>
    <row r="328" spans="1:1" ht="12.75" customHeight="1" x14ac:dyDescent="0.3">
      <c r="A328" s="35"/>
    </row>
    <row r="329" spans="1:1" ht="12.75" customHeight="1" x14ac:dyDescent="0.3">
      <c r="A329" s="35"/>
    </row>
    <row r="330" spans="1:1" ht="12.75" customHeight="1" x14ac:dyDescent="0.3">
      <c r="A330" s="35"/>
    </row>
    <row r="331" spans="1:1" ht="12.75" customHeight="1" x14ac:dyDescent="0.3">
      <c r="A331" s="35"/>
    </row>
    <row r="332" spans="1:1" ht="12.75" customHeight="1" x14ac:dyDescent="0.3">
      <c r="A332" s="35"/>
    </row>
    <row r="333" spans="1:1" ht="12.75" customHeight="1" x14ac:dyDescent="0.3">
      <c r="A333" s="35"/>
    </row>
    <row r="334" spans="1:1" ht="12.75" customHeight="1" x14ac:dyDescent="0.3">
      <c r="A334" s="35"/>
    </row>
    <row r="335" spans="1:1" ht="12.75" customHeight="1" x14ac:dyDescent="0.3">
      <c r="A335" s="35"/>
    </row>
    <row r="336" spans="1:1" ht="12.75" customHeight="1" x14ac:dyDescent="0.3">
      <c r="A336" s="35"/>
    </row>
    <row r="337" spans="1:1" ht="12.75" customHeight="1" x14ac:dyDescent="0.3">
      <c r="A337" s="35"/>
    </row>
    <row r="338" spans="1:1" ht="12.75" customHeight="1" x14ac:dyDescent="0.3">
      <c r="A338" s="35"/>
    </row>
    <row r="339" spans="1:1" ht="12.75" customHeight="1" x14ac:dyDescent="0.3">
      <c r="A339" s="35"/>
    </row>
    <row r="340" spans="1:1" ht="12.75" customHeight="1" x14ac:dyDescent="0.3">
      <c r="A340" s="35"/>
    </row>
    <row r="341" spans="1:1" ht="12.75" customHeight="1" x14ac:dyDescent="0.3">
      <c r="A341" s="35"/>
    </row>
    <row r="342" spans="1:1" ht="12.75" customHeight="1" x14ac:dyDescent="0.3">
      <c r="A342" s="35"/>
    </row>
    <row r="343" spans="1:1" ht="12.75" customHeight="1" x14ac:dyDescent="0.3">
      <c r="A343" s="35"/>
    </row>
    <row r="344" spans="1:1" ht="12.75" customHeight="1" x14ac:dyDescent="0.3">
      <c r="A344" s="35"/>
    </row>
    <row r="345" spans="1:1" ht="12.75" customHeight="1" x14ac:dyDescent="0.3">
      <c r="A345" s="35"/>
    </row>
    <row r="346" spans="1:1" ht="12.75" customHeight="1" x14ac:dyDescent="0.3">
      <c r="A346" s="35"/>
    </row>
    <row r="347" spans="1:1" ht="12.75" customHeight="1" x14ac:dyDescent="0.3">
      <c r="A347" s="35"/>
    </row>
    <row r="348" spans="1:1" ht="12.75" customHeight="1" x14ac:dyDescent="0.3">
      <c r="A348" s="35"/>
    </row>
    <row r="349" spans="1:1" ht="12.75" customHeight="1" x14ac:dyDescent="0.3">
      <c r="A349" s="35"/>
    </row>
    <row r="350" spans="1:1" ht="12.75" customHeight="1" x14ac:dyDescent="0.3">
      <c r="A350" s="35"/>
    </row>
    <row r="351" spans="1:1" ht="12.75" customHeight="1" x14ac:dyDescent="0.3">
      <c r="A351" s="35"/>
    </row>
    <row r="352" spans="1:1" ht="12.75" customHeight="1" x14ac:dyDescent="0.3">
      <c r="A352" s="35"/>
    </row>
    <row r="353" spans="1:1" ht="12.75" customHeight="1" x14ac:dyDescent="0.3">
      <c r="A353" s="35"/>
    </row>
    <row r="354" spans="1:1" ht="12.75" customHeight="1" x14ac:dyDescent="0.3">
      <c r="A354" s="35"/>
    </row>
    <row r="355" spans="1:1" ht="12.75" customHeight="1" x14ac:dyDescent="0.3">
      <c r="A355" s="35"/>
    </row>
    <row r="356" spans="1:1" ht="12.75" customHeight="1" x14ac:dyDescent="0.3">
      <c r="A356" s="35"/>
    </row>
    <row r="357" spans="1:1" ht="12.75" customHeight="1" x14ac:dyDescent="0.3">
      <c r="A357" s="35"/>
    </row>
    <row r="358" spans="1:1" ht="12.75" customHeight="1" x14ac:dyDescent="0.3">
      <c r="A358" s="35"/>
    </row>
    <row r="359" spans="1:1" ht="12.75" customHeight="1" x14ac:dyDescent="0.3">
      <c r="A359" s="35"/>
    </row>
    <row r="360" spans="1:1" ht="12.75" customHeight="1" x14ac:dyDescent="0.3">
      <c r="A360" s="35"/>
    </row>
    <row r="361" spans="1:1" ht="12.75" customHeight="1" x14ac:dyDescent="0.3">
      <c r="A361" s="35"/>
    </row>
    <row r="362" spans="1:1" ht="12.75" customHeight="1" x14ac:dyDescent="0.3">
      <c r="A362" s="35"/>
    </row>
    <row r="363" spans="1:1" ht="12.75" customHeight="1" x14ac:dyDescent="0.3">
      <c r="A363" s="35"/>
    </row>
    <row r="364" spans="1:1" ht="12.75" customHeight="1" x14ac:dyDescent="0.3">
      <c r="A364" s="35"/>
    </row>
    <row r="365" spans="1:1" ht="12.75" customHeight="1" x14ac:dyDescent="0.3">
      <c r="A365" s="35"/>
    </row>
    <row r="366" spans="1:1" ht="12.75" customHeight="1" x14ac:dyDescent="0.3">
      <c r="A366" s="35"/>
    </row>
    <row r="367" spans="1:1" ht="12.75" customHeight="1" x14ac:dyDescent="0.3">
      <c r="A367" s="35"/>
    </row>
    <row r="368" spans="1:1" ht="12.75" customHeight="1" x14ac:dyDescent="0.3">
      <c r="A368" s="35"/>
    </row>
    <row r="369" spans="1:1" ht="12.75" customHeight="1" x14ac:dyDescent="0.3">
      <c r="A369" s="35"/>
    </row>
    <row r="370" spans="1:1" ht="12.75" customHeight="1" x14ac:dyDescent="0.3">
      <c r="A370" s="35"/>
    </row>
    <row r="371" spans="1:1" ht="12.75" customHeight="1" x14ac:dyDescent="0.3">
      <c r="A371" s="35"/>
    </row>
    <row r="372" spans="1:1" ht="12.75" customHeight="1" x14ac:dyDescent="0.3">
      <c r="A372" s="35"/>
    </row>
    <row r="373" spans="1:1" ht="12.75" customHeight="1" x14ac:dyDescent="0.3">
      <c r="A373" s="35"/>
    </row>
    <row r="374" spans="1:1" ht="12.75" customHeight="1" x14ac:dyDescent="0.3">
      <c r="A374" s="35"/>
    </row>
    <row r="375" spans="1:1" ht="12.75" customHeight="1" x14ac:dyDescent="0.3">
      <c r="A375" s="35"/>
    </row>
    <row r="376" spans="1:1" ht="12.75" customHeight="1" x14ac:dyDescent="0.3">
      <c r="A376" s="35"/>
    </row>
    <row r="377" spans="1:1" ht="12.75" customHeight="1" x14ac:dyDescent="0.3">
      <c r="A377" s="35"/>
    </row>
    <row r="378" spans="1:1" ht="12.75" customHeight="1" x14ac:dyDescent="0.3">
      <c r="A378" s="35"/>
    </row>
    <row r="379" spans="1:1" ht="12.75" customHeight="1" x14ac:dyDescent="0.3">
      <c r="A379" s="35"/>
    </row>
    <row r="380" spans="1:1" ht="12.75" customHeight="1" x14ac:dyDescent="0.3">
      <c r="A380" s="35"/>
    </row>
    <row r="381" spans="1:1" ht="12.75" customHeight="1" x14ac:dyDescent="0.3">
      <c r="A381" s="35"/>
    </row>
    <row r="382" spans="1:1" ht="12.75" customHeight="1" x14ac:dyDescent="0.3">
      <c r="A382" s="35"/>
    </row>
    <row r="383" spans="1:1" ht="12.75" customHeight="1" x14ac:dyDescent="0.3">
      <c r="A383" s="35"/>
    </row>
    <row r="384" spans="1:1" ht="12.75" customHeight="1" x14ac:dyDescent="0.3">
      <c r="A384" s="35"/>
    </row>
    <row r="385" spans="1:1" ht="12.75" customHeight="1" x14ac:dyDescent="0.3">
      <c r="A385" s="35"/>
    </row>
    <row r="386" spans="1:1" ht="12.75" customHeight="1" x14ac:dyDescent="0.3">
      <c r="A386" s="35"/>
    </row>
    <row r="387" spans="1:1" ht="12.75" customHeight="1" x14ac:dyDescent="0.3">
      <c r="A387" s="35"/>
    </row>
    <row r="388" spans="1:1" ht="12.75" customHeight="1" x14ac:dyDescent="0.3">
      <c r="A388" s="35"/>
    </row>
    <row r="389" spans="1:1" ht="12.75" customHeight="1" x14ac:dyDescent="0.3">
      <c r="A389" s="35"/>
    </row>
    <row r="390" spans="1:1" ht="12.75" customHeight="1" x14ac:dyDescent="0.3">
      <c r="A390" s="35"/>
    </row>
    <row r="391" spans="1:1" ht="12.75" customHeight="1" x14ac:dyDescent="0.3">
      <c r="A391" s="35"/>
    </row>
    <row r="392" spans="1:1" ht="12.75" customHeight="1" x14ac:dyDescent="0.3">
      <c r="A392" s="35"/>
    </row>
    <row r="393" spans="1:1" ht="12.75" customHeight="1" x14ac:dyDescent="0.3">
      <c r="A393" s="35"/>
    </row>
    <row r="394" spans="1:1" ht="12.75" customHeight="1" x14ac:dyDescent="0.3">
      <c r="A394" s="35"/>
    </row>
    <row r="395" spans="1:1" ht="12.75" customHeight="1" x14ac:dyDescent="0.3">
      <c r="A395" s="35"/>
    </row>
    <row r="396" spans="1:1" ht="12.75" customHeight="1" x14ac:dyDescent="0.3">
      <c r="A396" s="35"/>
    </row>
    <row r="397" spans="1:1" ht="12.75" customHeight="1" x14ac:dyDescent="0.3">
      <c r="A397" s="35"/>
    </row>
    <row r="398" spans="1:1" ht="12.75" customHeight="1" x14ac:dyDescent="0.3">
      <c r="A398" s="35"/>
    </row>
    <row r="399" spans="1:1" ht="12.75" customHeight="1" x14ac:dyDescent="0.3">
      <c r="A399" s="35"/>
    </row>
    <row r="400" spans="1:1" ht="12.75" customHeight="1" x14ac:dyDescent="0.3">
      <c r="A400" s="35"/>
    </row>
    <row r="401" spans="1:1" ht="12.75" customHeight="1" x14ac:dyDescent="0.3">
      <c r="A401" s="35"/>
    </row>
    <row r="402" spans="1:1" ht="12.75" customHeight="1" x14ac:dyDescent="0.3">
      <c r="A402" s="35"/>
    </row>
    <row r="403" spans="1:1" ht="12.75" customHeight="1" x14ac:dyDescent="0.3">
      <c r="A403" s="35"/>
    </row>
    <row r="404" spans="1:1" ht="12.75" customHeight="1" x14ac:dyDescent="0.3">
      <c r="A404" s="35"/>
    </row>
    <row r="405" spans="1:1" ht="12.75" customHeight="1" x14ac:dyDescent="0.3">
      <c r="A405" s="35"/>
    </row>
    <row r="406" spans="1:1" ht="12.75" customHeight="1" x14ac:dyDescent="0.3">
      <c r="A406" s="35"/>
    </row>
    <row r="407" spans="1:1" ht="12.75" customHeight="1" x14ac:dyDescent="0.3">
      <c r="A407" s="35"/>
    </row>
    <row r="408" spans="1:1" ht="12.75" customHeight="1" x14ac:dyDescent="0.3">
      <c r="A408" s="35"/>
    </row>
    <row r="409" spans="1:1" ht="12.75" customHeight="1" x14ac:dyDescent="0.3">
      <c r="A409" s="35"/>
    </row>
    <row r="410" spans="1:1" ht="12.75" customHeight="1" x14ac:dyDescent="0.3">
      <c r="A410" s="35"/>
    </row>
    <row r="411" spans="1:1" ht="12.75" customHeight="1" x14ac:dyDescent="0.3">
      <c r="A411" s="35"/>
    </row>
    <row r="412" spans="1:1" ht="12.75" customHeight="1" x14ac:dyDescent="0.3">
      <c r="A412" s="35"/>
    </row>
    <row r="413" spans="1:1" ht="12.75" customHeight="1" x14ac:dyDescent="0.3">
      <c r="A413" s="35"/>
    </row>
    <row r="414" spans="1:1" ht="12.75" customHeight="1" x14ac:dyDescent="0.3">
      <c r="A414" s="35"/>
    </row>
    <row r="415" spans="1:1" ht="12.75" customHeight="1" x14ac:dyDescent="0.3">
      <c r="A415" s="35"/>
    </row>
    <row r="416" spans="1:1" ht="12.75" customHeight="1" x14ac:dyDescent="0.3">
      <c r="A416" s="35"/>
    </row>
    <row r="417" spans="1:1" ht="12.75" customHeight="1" x14ac:dyDescent="0.3">
      <c r="A417" s="35"/>
    </row>
    <row r="418" spans="1:1" ht="12.75" customHeight="1" x14ac:dyDescent="0.3">
      <c r="A418" s="35"/>
    </row>
    <row r="419" spans="1:1" ht="12.75" customHeight="1" x14ac:dyDescent="0.3">
      <c r="A419" s="35"/>
    </row>
    <row r="420" spans="1:1" ht="12.75" customHeight="1" x14ac:dyDescent="0.3">
      <c r="A420" s="35"/>
    </row>
    <row r="421" spans="1:1" ht="12.75" customHeight="1" x14ac:dyDescent="0.3">
      <c r="A421" s="35"/>
    </row>
    <row r="422" spans="1:1" ht="12.75" customHeight="1" x14ac:dyDescent="0.3">
      <c r="A422" s="35"/>
    </row>
    <row r="423" spans="1:1" ht="12.75" customHeight="1" x14ac:dyDescent="0.3">
      <c r="A423" s="35"/>
    </row>
    <row r="424" spans="1:1" ht="12.75" customHeight="1" x14ac:dyDescent="0.3">
      <c r="A424" s="35"/>
    </row>
    <row r="425" spans="1:1" ht="12.75" customHeight="1" x14ac:dyDescent="0.3">
      <c r="A425" s="35"/>
    </row>
    <row r="426" spans="1:1" ht="12.75" customHeight="1" x14ac:dyDescent="0.3">
      <c r="A426" s="35"/>
    </row>
    <row r="427" spans="1:1" ht="12.75" customHeight="1" x14ac:dyDescent="0.3">
      <c r="A427" s="35"/>
    </row>
    <row r="428" spans="1:1" ht="12.75" customHeight="1" x14ac:dyDescent="0.3">
      <c r="A428" s="35"/>
    </row>
    <row r="429" spans="1:1" ht="12.75" customHeight="1" x14ac:dyDescent="0.3">
      <c r="A429" s="35"/>
    </row>
    <row r="430" spans="1:1" ht="12.75" customHeight="1" x14ac:dyDescent="0.3">
      <c r="A430" s="35"/>
    </row>
    <row r="431" spans="1:1" ht="12.75" customHeight="1" x14ac:dyDescent="0.3">
      <c r="A431" s="35"/>
    </row>
    <row r="432" spans="1:1" ht="12.75" customHeight="1" x14ac:dyDescent="0.3">
      <c r="A432" s="35"/>
    </row>
    <row r="433" spans="1:1" ht="12.75" customHeight="1" x14ac:dyDescent="0.3">
      <c r="A433" s="35"/>
    </row>
    <row r="434" spans="1:1" ht="12.75" customHeight="1" x14ac:dyDescent="0.3">
      <c r="A434" s="35"/>
    </row>
    <row r="435" spans="1:1" ht="12.75" customHeight="1" x14ac:dyDescent="0.3">
      <c r="A435" s="35"/>
    </row>
    <row r="436" spans="1:1" ht="12.75" customHeight="1" x14ac:dyDescent="0.3">
      <c r="A436" s="35"/>
    </row>
    <row r="437" spans="1:1" ht="12.75" customHeight="1" x14ac:dyDescent="0.3">
      <c r="A437" s="35"/>
    </row>
    <row r="438" spans="1:1" ht="12.75" customHeight="1" x14ac:dyDescent="0.3">
      <c r="A438" s="35"/>
    </row>
    <row r="439" spans="1:1" ht="12.75" customHeight="1" x14ac:dyDescent="0.3">
      <c r="A439" s="35"/>
    </row>
    <row r="440" spans="1:1" ht="12.75" customHeight="1" x14ac:dyDescent="0.3">
      <c r="A440" s="35"/>
    </row>
    <row r="441" spans="1:1" ht="12.75" customHeight="1" x14ac:dyDescent="0.3">
      <c r="A441" s="35"/>
    </row>
    <row r="442" spans="1:1" ht="12.75" customHeight="1" x14ac:dyDescent="0.3">
      <c r="A442" s="35"/>
    </row>
    <row r="443" spans="1:1" ht="12.75" customHeight="1" x14ac:dyDescent="0.3">
      <c r="A443" s="35"/>
    </row>
    <row r="444" spans="1:1" ht="12.75" customHeight="1" x14ac:dyDescent="0.3">
      <c r="A444" s="35"/>
    </row>
    <row r="445" spans="1:1" ht="12.75" customHeight="1" x14ac:dyDescent="0.3">
      <c r="A445" s="35"/>
    </row>
    <row r="446" spans="1:1" ht="12.75" customHeight="1" x14ac:dyDescent="0.3">
      <c r="A446" s="35"/>
    </row>
    <row r="447" spans="1:1" ht="12.75" customHeight="1" x14ac:dyDescent="0.3">
      <c r="A447" s="35"/>
    </row>
    <row r="448" spans="1:1" ht="12.75" customHeight="1" x14ac:dyDescent="0.3">
      <c r="A448" s="35"/>
    </row>
    <row r="449" spans="1:1" ht="12.75" customHeight="1" x14ac:dyDescent="0.3">
      <c r="A449" s="35"/>
    </row>
    <row r="450" spans="1:1" ht="12.75" customHeight="1" x14ac:dyDescent="0.3">
      <c r="A450" s="35"/>
    </row>
    <row r="451" spans="1:1" ht="12.75" customHeight="1" x14ac:dyDescent="0.3">
      <c r="A451" s="35"/>
    </row>
    <row r="452" spans="1:1" ht="12.75" customHeight="1" x14ac:dyDescent="0.3">
      <c r="A452" s="35"/>
    </row>
    <row r="453" spans="1:1" ht="12.75" customHeight="1" x14ac:dyDescent="0.3">
      <c r="A453" s="35"/>
    </row>
    <row r="454" spans="1:1" ht="12.75" customHeight="1" x14ac:dyDescent="0.3">
      <c r="A454" s="35"/>
    </row>
    <row r="455" spans="1:1" ht="12.75" customHeight="1" x14ac:dyDescent="0.3">
      <c r="A455" s="35"/>
    </row>
    <row r="456" spans="1:1" ht="12.75" customHeight="1" x14ac:dyDescent="0.3">
      <c r="A456" s="35"/>
    </row>
    <row r="457" spans="1:1" ht="12.75" customHeight="1" x14ac:dyDescent="0.3">
      <c r="A457" s="35"/>
    </row>
    <row r="458" spans="1:1" ht="12.75" customHeight="1" x14ac:dyDescent="0.3">
      <c r="A458" s="35"/>
    </row>
    <row r="459" spans="1:1" ht="12.75" customHeight="1" x14ac:dyDescent="0.3">
      <c r="A459" s="35"/>
    </row>
    <row r="460" spans="1:1" ht="12.75" customHeight="1" x14ac:dyDescent="0.3">
      <c r="A460" s="35"/>
    </row>
    <row r="461" spans="1:1" ht="12.75" customHeight="1" x14ac:dyDescent="0.3">
      <c r="A461" s="35"/>
    </row>
    <row r="462" spans="1:1" ht="12.75" customHeight="1" x14ac:dyDescent="0.3">
      <c r="A462" s="35"/>
    </row>
    <row r="463" spans="1:1" ht="12.75" customHeight="1" x14ac:dyDescent="0.3">
      <c r="A463" s="35"/>
    </row>
    <row r="464" spans="1:1" ht="12.75" customHeight="1" x14ac:dyDescent="0.3">
      <c r="A464" s="35"/>
    </row>
    <row r="465" spans="1:1" ht="12.75" customHeight="1" x14ac:dyDescent="0.3">
      <c r="A465" s="35"/>
    </row>
    <row r="466" spans="1:1" ht="12.75" customHeight="1" x14ac:dyDescent="0.3">
      <c r="A466" s="35"/>
    </row>
    <row r="467" spans="1:1" ht="12.75" customHeight="1" x14ac:dyDescent="0.3">
      <c r="A467" s="35"/>
    </row>
    <row r="468" spans="1:1" ht="12.75" customHeight="1" x14ac:dyDescent="0.3">
      <c r="A468" s="35"/>
    </row>
    <row r="469" spans="1:1" ht="12.75" customHeight="1" x14ac:dyDescent="0.3">
      <c r="A469" s="35"/>
    </row>
    <row r="470" spans="1:1" ht="12.75" customHeight="1" x14ac:dyDescent="0.3">
      <c r="A470" s="35"/>
    </row>
    <row r="471" spans="1:1" ht="12.75" customHeight="1" x14ac:dyDescent="0.3">
      <c r="A471" s="35"/>
    </row>
    <row r="472" spans="1:1" ht="12.75" customHeight="1" x14ac:dyDescent="0.3">
      <c r="A472" s="35"/>
    </row>
    <row r="473" spans="1:1" ht="12.75" customHeight="1" x14ac:dyDescent="0.3">
      <c r="A473" s="35"/>
    </row>
    <row r="474" spans="1:1" ht="12.75" customHeight="1" x14ac:dyDescent="0.3">
      <c r="A474" s="35"/>
    </row>
    <row r="475" spans="1:1" ht="12.75" customHeight="1" x14ac:dyDescent="0.3">
      <c r="A475" s="35"/>
    </row>
    <row r="476" spans="1:1" ht="12.75" customHeight="1" x14ac:dyDescent="0.3">
      <c r="A476" s="35"/>
    </row>
    <row r="477" spans="1:1" ht="12.75" customHeight="1" x14ac:dyDescent="0.3">
      <c r="A477" s="35"/>
    </row>
    <row r="478" spans="1:1" ht="12.75" customHeight="1" x14ac:dyDescent="0.3">
      <c r="A478" s="35"/>
    </row>
    <row r="479" spans="1:1" ht="12.75" customHeight="1" x14ac:dyDescent="0.3">
      <c r="A479" s="35"/>
    </row>
    <row r="480" spans="1:1" ht="12.75" customHeight="1" x14ac:dyDescent="0.3">
      <c r="A480" s="35"/>
    </row>
    <row r="481" spans="1:1" ht="12.75" customHeight="1" x14ac:dyDescent="0.3">
      <c r="A481" s="35"/>
    </row>
    <row r="482" spans="1:1" ht="12.75" customHeight="1" x14ac:dyDescent="0.3">
      <c r="A482" s="35"/>
    </row>
    <row r="483" spans="1:1" ht="12.75" customHeight="1" x14ac:dyDescent="0.3">
      <c r="A483" s="35"/>
    </row>
    <row r="484" spans="1:1" ht="12.75" customHeight="1" x14ac:dyDescent="0.3">
      <c r="A484" s="35"/>
    </row>
    <row r="485" spans="1:1" ht="12.75" customHeight="1" x14ac:dyDescent="0.3">
      <c r="A485" s="35"/>
    </row>
    <row r="486" spans="1:1" ht="12.75" customHeight="1" x14ac:dyDescent="0.3">
      <c r="A486" s="35"/>
    </row>
    <row r="487" spans="1:1" ht="12.75" customHeight="1" x14ac:dyDescent="0.3">
      <c r="A487" s="35"/>
    </row>
    <row r="488" spans="1:1" ht="12.75" customHeight="1" x14ac:dyDescent="0.3">
      <c r="A488" s="35"/>
    </row>
    <row r="489" spans="1:1" ht="12.75" customHeight="1" x14ac:dyDescent="0.3">
      <c r="A489" s="35"/>
    </row>
    <row r="490" spans="1:1" ht="12.75" customHeight="1" x14ac:dyDescent="0.3">
      <c r="A490" s="35"/>
    </row>
    <row r="491" spans="1:1" ht="12.75" customHeight="1" x14ac:dyDescent="0.3">
      <c r="A491" s="35"/>
    </row>
    <row r="492" spans="1:1" ht="12.75" customHeight="1" x14ac:dyDescent="0.3">
      <c r="A492" s="35"/>
    </row>
    <row r="493" spans="1:1" ht="12.75" customHeight="1" x14ac:dyDescent="0.3">
      <c r="A493" s="35"/>
    </row>
    <row r="494" spans="1:1" ht="12.75" customHeight="1" x14ac:dyDescent="0.3">
      <c r="A494" s="35"/>
    </row>
    <row r="495" spans="1:1" ht="12.75" customHeight="1" x14ac:dyDescent="0.3">
      <c r="A495" s="35"/>
    </row>
    <row r="496" spans="1:1" ht="12.75" customHeight="1" x14ac:dyDescent="0.3">
      <c r="A496" s="35"/>
    </row>
    <row r="497" spans="1:1" ht="12.75" customHeight="1" x14ac:dyDescent="0.3">
      <c r="A497" s="35"/>
    </row>
    <row r="498" spans="1:1" ht="12.75" customHeight="1" x14ac:dyDescent="0.3">
      <c r="A498" s="35"/>
    </row>
    <row r="499" spans="1:1" ht="12.75" customHeight="1" x14ac:dyDescent="0.3">
      <c r="A499" s="35"/>
    </row>
    <row r="500" spans="1:1" ht="12.75" customHeight="1" x14ac:dyDescent="0.3">
      <c r="A500" s="35"/>
    </row>
    <row r="501" spans="1:1" ht="12.75" customHeight="1" x14ac:dyDescent="0.3">
      <c r="A501" s="35"/>
    </row>
    <row r="502" spans="1:1" ht="12.75" customHeight="1" x14ac:dyDescent="0.3">
      <c r="A502" s="35"/>
    </row>
    <row r="503" spans="1:1" ht="12.75" customHeight="1" x14ac:dyDescent="0.3">
      <c r="A503" s="35"/>
    </row>
    <row r="504" spans="1:1" ht="12.75" customHeight="1" x14ac:dyDescent="0.3">
      <c r="A504" s="35"/>
    </row>
    <row r="505" spans="1:1" ht="12.75" customHeight="1" x14ac:dyDescent="0.3">
      <c r="A505" s="35"/>
    </row>
    <row r="506" spans="1:1" ht="12.75" customHeight="1" x14ac:dyDescent="0.3">
      <c r="A506" s="35"/>
    </row>
    <row r="507" spans="1:1" ht="12.75" customHeight="1" x14ac:dyDescent="0.3">
      <c r="A507" s="35"/>
    </row>
    <row r="508" spans="1:1" ht="12.75" customHeight="1" x14ac:dyDescent="0.3">
      <c r="A508" s="35"/>
    </row>
    <row r="509" spans="1:1" ht="12.75" customHeight="1" x14ac:dyDescent="0.3">
      <c r="A509" s="35"/>
    </row>
    <row r="510" spans="1:1" ht="12.75" customHeight="1" x14ac:dyDescent="0.3">
      <c r="A510" s="35"/>
    </row>
    <row r="511" spans="1:1" ht="12.75" customHeight="1" x14ac:dyDescent="0.3">
      <c r="A511" s="35"/>
    </row>
    <row r="512" spans="1:1" ht="12.75" customHeight="1" x14ac:dyDescent="0.3">
      <c r="A512" s="35"/>
    </row>
    <row r="513" spans="1:1" ht="12.75" customHeight="1" x14ac:dyDescent="0.3">
      <c r="A513" s="35"/>
    </row>
    <row r="514" spans="1:1" ht="12.75" customHeight="1" x14ac:dyDescent="0.3">
      <c r="A514" s="35"/>
    </row>
    <row r="515" spans="1:1" ht="12.75" customHeight="1" x14ac:dyDescent="0.3">
      <c r="A515" s="35"/>
    </row>
    <row r="516" spans="1:1" ht="12.75" customHeight="1" x14ac:dyDescent="0.3">
      <c r="A516" s="35"/>
    </row>
    <row r="517" spans="1:1" ht="12.75" customHeight="1" x14ac:dyDescent="0.3">
      <c r="A517" s="35"/>
    </row>
    <row r="518" spans="1:1" ht="12.75" customHeight="1" x14ac:dyDescent="0.3">
      <c r="A518" s="35"/>
    </row>
    <row r="519" spans="1:1" ht="12.75" customHeight="1" x14ac:dyDescent="0.3">
      <c r="A519" s="35"/>
    </row>
    <row r="520" spans="1:1" ht="12.75" customHeight="1" x14ac:dyDescent="0.3">
      <c r="A520" s="35"/>
    </row>
    <row r="521" spans="1:1" ht="12.75" customHeight="1" x14ac:dyDescent="0.3">
      <c r="A521" s="35"/>
    </row>
    <row r="522" spans="1:1" ht="12.75" customHeight="1" x14ac:dyDescent="0.3">
      <c r="A522" s="35"/>
    </row>
    <row r="523" spans="1:1" ht="12.75" customHeight="1" x14ac:dyDescent="0.3">
      <c r="A523" s="35"/>
    </row>
    <row r="524" spans="1:1" ht="12.75" customHeight="1" x14ac:dyDescent="0.3">
      <c r="A524" s="35"/>
    </row>
    <row r="525" spans="1:1" ht="12.75" customHeight="1" x14ac:dyDescent="0.3">
      <c r="A525" s="35"/>
    </row>
    <row r="526" spans="1:1" ht="12.75" customHeight="1" x14ac:dyDescent="0.3">
      <c r="A526" s="35"/>
    </row>
    <row r="527" spans="1:1" ht="12.75" customHeight="1" x14ac:dyDescent="0.3">
      <c r="A527" s="35"/>
    </row>
    <row r="528" spans="1:1" ht="12.75" customHeight="1" x14ac:dyDescent="0.3">
      <c r="A528" s="35"/>
    </row>
    <row r="529" spans="1:1" ht="12.75" customHeight="1" x14ac:dyDescent="0.3">
      <c r="A529" s="35"/>
    </row>
    <row r="530" spans="1:1" ht="12.75" customHeight="1" x14ac:dyDescent="0.3">
      <c r="A530" s="35"/>
    </row>
    <row r="531" spans="1:1" ht="12.75" customHeight="1" x14ac:dyDescent="0.3">
      <c r="A531" s="35"/>
    </row>
    <row r="532" spans="1:1" ht="12.75" customHeight="1" x14ac:dyDescent="0.3">
      <c r="A532" s="35"/>
    </row>
    <row r="533" spans="1:1" ht="12.75" customHeight="1" x14ac:dyDescent="0.3">
      <c r="A533" s="35"/>
    </row>
    <row r="534" spans="1:1" ht="12.75" customHeight="1" x14ac:dyDescent="0.3">
      <c r="A534" s="35"/>
    </row>
    <row r="535" spans="1:1" ht="12.75" customHeight="1" x14ac:dyDescent="0.3">
      <c r="A535" s="35"/>
    </row>
    <row r="536" spans="1:1" ht="12.75" customHeight="1" x14ac:dyDescent="0.3">
      <c r="A536" s="35"/>
    </row>
    <row r="537" spans="1:1" ht="12.75" customHeight="1" x14ac:dyDescent="0.3">
      <c r="A537" s="35"/>
    </row>
    <row r="538" spans="1:1" ht="12.75" customHeight="1" x14ac:dyDescent="0.3">
      <c r="A538" s="35"/>
    </row>
    <row r="539" spans="1:1" ht="12.75" customHeight="1" x14ac:dyDescent="0.3">
      <c r="A539" s="35"/>
    </row>
    <row r="540" spans="1:1" ht="12.75" customHeight="1" x14ac:dyDescent="0.3">
      <c r="A540" s="35"/>
    </row>
    <row r="541" spans="1:1" ht="12.75" customHeight="1" x14ac:dyDescent="0.3">
      <c r="A541" s="35"/>
    </row>
    <row r="542" spans="1:1" ht="12.75" customHeight="1" x14ac:dyDescent="0.3">
      <c r="A542" s="35"/>
    </row>
    <row r="543" spans="1:1" ht="12.75" customHeight="1" x14ac:dyDescent="0.3">
      <c r="A543" s="35"/>
    </row>
    <row r="544" spans="1:1" ht="12.75" customHeight="1" x14ac:dyDescent="0.3">
      <c r="A544" s="35"/>
    </row>
    <row r="545" spans="1:1" ht="12.75" customHeight="1" x14ac:dyDescent="0.3">
      <c r="A545" s="35"/>
    </row>
    <row r="546" spans="1:1" ht="12.75" customHeight="1" x14ac:dyDescent="0.3">
      <c r="A546" s="35"/>
    </row>
    <row r="547" spans="1:1" ht="12.75" customHeight="1" x14ac:dyDescent="0.3">
      <c r="A547" s="35"/>
    </row>
    <row r="548" spans="1:1" ht="12.75" customHeight="1" x14ac:dyDescent="0.3">
      <c r="A548" s="35"/>
    </row>
    <row r="549" spans="1:1" ht="12.75" customHeight="1" x14ac:dyDescent="0.3">
      <c r="A549" s="35"/>
    </row>
    <row r="550" spans="1:1" ht="12.75" customHeight="1" x14ac:dyDescent="0.3">
      <c r="A550" s="35"/>
    </row>
    <row r="551" spans="1:1" ht="12.75" customHeight="1" x14ac:dyDescent="0.3">
      <c r="A551" s="35"/>
    </row>
    <row r="552" spans="1:1" ht="12.75" customHeight="1" x14ac:dyDescent="0.3">
      <c r="A552" s="35"/>
    </row>
    <row r="553" spans="1:1" ht="12.75" customHeight="1" x14ac:dyDescent="0.3">
      <c r="A553" s="35"/>
    </row>
    <row r="554" spans="1:1" ht="12.75" customHeight="1" x14ac:dyDescent="0.3">
      <c r="A554" s="35"/>
    </row>
    <row r="555" spans="1:1" ht="12.75" customHeight="1" x14ac:dyDescent="0.3">
      <c r="A555" s="35"/>
    </row>
    <row r="556" spans="1:1" ht="12.75" customHeight="1" x14ac:dyDescent="0.3">
      <c r="A556" s="35"/>
    </row>
    <row r="557" spans="1:1" ht="12.75" customHeight="1" x14ac:dyDescent="0.3">
      <c r="A557" s="35"/>
    </row>
    <row r="558" spans="1:1" ht="12.75" customHeight="1" x14ac:dyDescent="0.3">
      <c r="A558" s="35"/>
    </row>
    <row r="559" spans="1:1" ht="12.75" customHeight="1" x14ac:dyDescent="0.3">
      <c r="A559" s="35"/>
    </row>
    <row r="560" spans="1:1" ht="12.75" customHeight="1" x14ac:dyDescent="0.3">
      <c r="A560" s="35"/>
    </row>
    <row r="561" spans="1:1" ht="12.75" customHeight="1" x14ac:dyDescent="0.3">
      <c r="A561" s="35"/>
    </row>
    <row r="562" spans="1:1" ht="12.75" customHeight="1" x14ac:dyDescent="0.3">
      <c r="A562" s="35"/>
    </row>
    <row r="563" spans="1:1" ht="12.75" customHeight="1" x14ac:dyDescent="0.3">
      <c r="A563" s="35"/>
    </row>
    <row r="564" spans="1:1" ht="12.75" customHeight="1" x14ac:dyDescent="0.3">
      <c r="A564" s="35"/>
    </row>
    <row r="565" spans="1:1" ht="12.75" customHeight="1" x14ac:dyDescent="0.3">
      <c r="A565" s="35"/>
    </row>
    <row r="566" spans="1:1" ht="12.75" customHeight="1" x14ac:dyDescent="0.3">
      <c r="A566" s="35"/>
    </row>
    <row r="567" spans="1:1" ht="12.75" customHeight="1" x14ac:dyDescent="0.3">
      <c r="A567" s="35"/>
    </row>
    <row r="568" spans="1:1" ht="12.75" customHeight="1" x14ac:dyDescent="0.3">
      <c r="A568" s="35"/>
    </row>
    <row r="569" spans="1:1" ht="12.75" customHeight="1" x14ac:dyDescent="0.3">
      <c r="A569" s="35"/>
    </row>
    <row r="570" spans="1:1" ht="12.75" customHeight="1" x14ac:dyDescent="0.3">
      <c r="A570" s="35"/>
    </row>
    <row r="571" spans="1:1" ht="12.75" customHeight="1" x14ac:dyDescent="0.3">
      <c r="A571" s="35"/>
    </row>
    <row r="572" spans="1:1" ht="12.75" customHeight="1" x14ac:dyDescent="0.3">
      <c r="A572" s="35"/>
    </row>
    <row r="573" spans="1:1" ht="12.75" customHeight="1" x14ac:dyDescent="0.3">
      <c r="A573" s="35"/>
    </row>
    <row r="574" spans="1:1" ht="12.75" customHeight="1" x14ac:dyDescent="0.3">
      <c r="A574" s="35"/>
    </row>
    <row r="575" spans="1:1" ht="12.75" customHeight="1" x14ac:dyDescent="0.3">
      <c r="A575" s="35"/>
    </row>
    <row r="576" spans="1:1" ht="12.75" customHeight="1" x14ac:dyDescent="0.3">
      <c r="A576" s="35"/>
    </row>
    <row r="577" spans="1:1" ht="12.75" customHeight="1" x14ac:dyDescent="0.3">
      <c r="A577" s="35"/>
    </row>
    <row r="578" spans="1:1" ht="12.75" customHeight="1" x14ac:dyDescent="0.3">
      <c r="A578" s="35"/>
    </row>
    <row r="579" spans="1:1" ht="12.75" customHeight="1" x14ac:dyDescent="0.3">
      <c r="A579" s="35"/>
    </row>
    <row r="580" spans="1:1" ht="12.75" customHeight="1" x14ac:dyDescent="0.3">
      <c r="A580" s="35"/>
    </row>
    <row r="581" spans="1:1" ht="12.75" customHeight="1" x14ac:dyDescent="0.3">
      <c r="A581" s="35"/>
    </row>
    <row r="582" spans="1:1" ht="12.75" customHeight="1" x14ac:dyDescent="0.3">
      <c r="A582" s="35"/>
    </row>
    <row r="583" spans="1:1" ht="12.75" customHeight="1" x14ac:dyDescent="0.3">
      <c r="A583" s="35"/>
    </row>
    <row r="584" spans="1:1" ht="12.75" customHeight="1" x14ac:dyDescent="0.3">
      <c r="A584" s="35"/>
    </row>
    <row r="585" spans="1:1" ht="12.75" customHeight="1" x14ac:dyDescent="0.3">
      <c r="A585" s="35"/>
    </row>
    <row r="586" spans="1:1" ht="12.75" customHeight="1" x14ac:dyDescent="0.3">
      <c r="A586" s="35"/>
    </row>
    <row r="587" spans="1:1" ht="12.75" customHeight="1" x14ac:dyDescent="0.3">
      <c r="A587" s="35"/>
    </row>
    <row r="588" spans="1:1" ht="12.75" customHeight="1" x14ac:dyDescent="0.3">
      <c r="A588" s="35"/>
    </row>
    <row r="589" spans="1:1" ht="12.75" customHeight="1" x14ac:dyDescent="0.3">
      <c r="A589" s="35"/>
    </row>
    <row r="590" spans="1:1" ht="12.75" customHeight="1" x14ac:dyDescent="0.3">
      <c r="A590" s="35"/>
    </row>
    <row r="591" spans="1:1" ht="12.75" customHeight="1" x14ac:dyDescent="0.3">
      <c r="A591" s="35"/>
    </row>
    <row r="592" spans="1:1" ht="12.75" customHeight="1" x14ac:dyDescent="0.3">
      <c r="A592" s="35"/>
    </row>
    <row r="593" spans="1:1" ht="12.75" customHeight="1" x14ac:dyDescent="0.3">
      <c r="A593" s="35"/>
    </row>
    <row r="594" spans="1:1" ht="12.75" customHeight="1" x14ac:dyDescent="0.3">
      <c r="A594" s="35"/>
    </row>
    <row r="595" spans="1:1" ht="12.75" customHeight="1" x14ac:dyDescent="0.3">
      <c r="A595" s="35"/>
    </row>
    <row r="596" spans="1:1" ht="12.75" customHeight="1" x14ac:dyDescent="0.3">
      <c r="A596" s="35"/>
    </row>
    <row r="597" spans="1:1" ht="12.75" customHeight="1" x14ac:dyDescent="0.3">
      <c r="A597" s="35"/>
    </row>
    <row r="598" spans="1:1" ht="12.75" customHeight="1" x14ac:dyDescent="0.3">
      <c r="A598" s="35"/>
    </row>
    <row r="599" spans="1:1" ht="12.75" customHeight="1" x14ac:dyDescent="0.3">
      <c r="A599" s="35"/>
    </row>
    <row r="600" spans="1:1" ht="12.75" customHeight="1" x14ac:dyDescent="0.3">
      <c r="A600" s="35"/>
    </row>
    <row r="601" spans="1:1" ht="12.75" customHeight="1" x14ac:dyDescent="0.3">
      <c r="A601" s="35"/>
    </row>
    <row r="602" spans="1:1" ht="12.75" customHeight="1" x14ac:dyDescent="0.3">
      <c r="A602" s="35"/>
    </row>
    <row r="603" spans="1:1" ht="12.75" customHeight="1" x14ac:dyDescent="0.3">
      <c r="A603" s="35"/>
    </row>
    <row r="604" spans="1:1" ht="12.75" customHeight="1" x14ac:dyDescent="0.3">
      <c r="A604" s="35"/>
    </row>
    <row r="605" spans="1:1" ht="12.75" customHeight="1" x14ac:dyDescent="0.3">
      <c r="A605" s="35"/>
    </row>
    <row r="606" spans="1:1" ht="12.75" customHeight="1" x14ac:dyDescent="0.3">
      <c r="A606" s="35"/>
    </row>
    <row r="607" spans="1:1" ht="12.75" customHeight="1" x14ac:dyDescent="0.3">
      <c r="A607" s="35"/>
    </row>
    <row r="608" spans="1:1" ht="12.75" customHeight="1" x14ac:dyDescent="0.3">
      <c r="A608" s="35"/>
    </row>
    <row r="609" spans="1:1" ht="12.75" customHeight="1" x14ac:dyDescent="0.3">
      <c r="A609" s="35"/>
    </row>
    <row r="610" spans="1:1" ht="12.75" customHeight="1" x14ac:dyDescent="0.3">
      <c r="A610" s="35"/>
    </row>
    <row r="611" spans="1:1" ht="12.75" customHeight="1" x14ac:dyDescent="0.3">
      <c r="A611" s="35"/>
    </row>
    <row r="612" spans="1:1" ht="12.75" customHeight="1" x14ac:dyDescent="0.3">
      <c r="A612" s="35"/>
    </row>
    <row r="613" spans="1:1" ht="12.75" customHeight="1" x14ac:dyDescent="0.3">
      <c r="A613" s="35"/>
    </row>
    <row r="614" spans="1:1" ht="12.75" customHeight="1" x14ac:dyDescent="0.3">
      <c r="A614" s="35"/>
    </row>
    <row r="615" spans="1:1" ht="12.75" customHeight="1" x14ac:dyDescent="0.3">
      <c r="A615" s="35"/>
    </row>
    <row r="616" spans="1:1" ht="12.75" customHeight="1" x14ac:dyDescent="0.3">
      <c r="A616" s="35"/>
    </row>
    <row r="617" spans="1:1" ht="12.75" customHeight="1" x14ac:dyDescent="0.3">
      <c r="A617" s="35"/>
    </row>
    <row r="618" spans="1:1" ht="12.75" customHeight="1" x14ac:dyDescent="0.3">
      <c r="A618" s="35"/>
    </row>
    <row r="619" spans="1:1" ht="12.75" customHeight="1" x14ac:dyDescent="0.3">
      <c r="A619" s="35"/>
    </row>
    <row r="620" spans="1:1" ht="12.75" customHeight="1" x14ac:dyDescent="0.3">
      <c r="A620" s="35"/>
    </row>
    <row r="621" spans="1:1" ht="12.75" customHeight="1" x14ac:dyDescent="0.3">
      <c r="A621" s="35"/>
    </row>
    <row r="622" spans="1:1" ht="12.75" customHeight="1" x14ac:dyDescent="0.3">
      <c r="A622" s="35"/>
    </row>
    <row r="623" spans="1:1" ht="12.75" customHeight="1" x14ac:dyDescent="0.3">
      <c r="A623" s="35"/>
    </row>
    <row r="624" spans="1:1" ht="12.75" customHeight="1" x14ac:dyDescent="0.3">
      <c r="A624" s="35"/>
    </row>
    <row r="625" spans="1:1" ht="12.75" customHeight="1" x14ac:dyDescent="0.3">
      <c r="A625" s="35"/>
    </row>
    <row r="626" spans="1:1" ht="12.75" customHeight="1" x14ac:dyDescent="0.3">
      <c r="A626" s="35"/>
    </row>
    <row r="627" spans="1:1" ht="12.75" customHeight="1" x14ac:dyDescent="0.3">
      <c r="A627" s="35"/>
    </row>
    <row r="628" spans="1:1" ht="12.75" customHeight="1" x14ac:dyDescent="0.3">
      <c r="A628" s="35"/>
    </row>
    <row r="629" spans="1:1" ht="12.75" customHeight="1" x14ac:dyDescent="0.3">
      <c r="A629" s="35"/>
    </row>
    <row r="630" spans="1:1" ht="12.75" customHeight="1" x14ac:dyDescent="0.3">
      <c r="A630" s="35"/>
    </row>
    <row r="631" spans="1:1" ht="12.75" customHeight="1" x14ac:dyDescent="0.3">
      <c r="A631" s="35"/>
    </row>
    <row r="632" spans="1:1" ht="12.75" customHeight="1" x14ac:dyDescent="0.3">
      <c r="A632" s="35"/>
    </row>
    <row r="633" spans="1:1" ht="12.75" customHeight="1" x14ac:dyDescent="0.3">
      <c r="A633" s="35"/>
    </row>
    <row r="634" spans="1:1" ht="12.75" customHeight="1" x14ac:dyDescent="0.3">
      <c r="A634" s="35"/>
    </row>
    <row r="635" spans="1:1" ht="12.75" customHeight="1" x14ac:dyDescent="0.3">
      <c r="A635" s="35"/>
    </row>
    <row r="636" spans="1:1" ht="12.75" customHeight="1" x14ac:dyDescent="0.3">
      <c r="A636" s="35"/>
    </row>
    <row r="637" spans="1:1" ht="12.75" customHeight="1" x14ac:dyDescent="0.3">
      <c r="A637" s="35"/>
    </row>
    <row r="638" spans="1:1" ht="12.75" customHeight="1" x14ac:dyDescent="0.3">
      <c r="A638" s="35"/>
    </row>
    <row r="639" spans="1:1" ht="12.75" customHeight="1" x14ac:dyDescent="0.3">
      <c r="A639" s="35"/>
    </row>
    <row r="640" spans="1:1" ht="12.75" customHeight="1" x14ac:dyDescent="0.3">
      <c r="A640" s="35"/>
    </row>
    <row r="641" spans="1:1" ht="12.75" customHeight="1" x14ac:dyDescent="0.3">
      <c r="A641" s="35"/>
    </row>
    <row r="642" spans="1:1" ht="12.75" customHeight="1" x14ac:dyDescent="0.3">
      <c r="A642" s="35"/>
    </row>
    <row r="643" spans="1:1" ht="12.75" customHeight="1" x14ac:dyDescent="0.3">
      <c r="A643" s="35"/>
    </row>
    <row r="644" spans="1:1" ht="12.75" customHeight="1" x14ac:dyDescent="0.3">
      <c r="A644" s="35"/>
    </row>
    <row r="645" spans="1:1" ht="12.75" customHeight="1" x14ac:dyDescent="0.3">
      <c r="A645" s="35"/>
    </row>
    <row r="646" spans="1:1" ht="12.75" customHeight="1" x14ac:dyDescent="0.3">
      <c r="A646" s="35"/>
    </row>
    <row r="647" spans="1:1" ht="12.75" customHeight="1" x14ac:dyDescent="0.3">
      <c r="A647" s="35"/>
    </row>
    <row r="648" spans="1:1" ht="12.75" customHeight="1" x14ac:dyDescent="0.3">
      <c r="A648" s="35"/>
    </row>
    <row r="649" spans="1:1" ht="12.75" customHeight="1" x14ac:dyDescent="0.3">
      <c r="A649" s="35"/>
    </row>
    <row r="650" spans="1:1" ht="12.75" customHeight="1" x14ac:dyDescent="0.3">
      <c r="A650" s="35"/>
    </row>
    <row r="651" spans="1:1" ht="12.75" customHeight="1" x14ac:dyDescent="0.3">
      <c r="A651" s="35"/>
    </row>
    <row r="652" spans="1:1" ht="12.75" customHeight="1" x14ac:dyDescent="0.3">
      <c r="A652" s="35"/>
    </row>
    <row r="653" spans="1:1" ht="12.75" customHeight="1" x14ac:dyDescent="0.3">
      <c r="A653" s="35"/>
    </row>
    <row r="654" spans="1:1" ht="12.75" customHeight="1" x14ac:dyDescent="0.3">
      <c r="A654" s="35"/>
    </row>
    <row r="655" spans="1:1" ht="12.75" customHeight="1" x14ac:dyDescent="0.3">
      <c r="A655" s="35"/>
    </row>
    <row r="656" spans="1:1" ht="12.75" customHeight="1" x14ac:dyDescent="0.3">
      <c r="A656" s="35"/>
    </row>
    <row r="657" spans="1:1" ht="12.75" customHeight="1" x14ac:dyDescent="0.3">
      <c r="A657" s="35"/>
    </row>
    <row r="658" spans="1:1" ht="12.75" customHeight="1" x14ac:dyDescent="0.3">
      <c r="A658" s="35"/>
    </row>
    <row r="659" spans="1:1" ht="12.75" customHeight="1" x14ac:dyDescent="0.3">
      <c r="A659" s="35"/>
    </row>
    <row r="660" spans="1:1" ht="12.75" customHeight="1" x14ac:dyDescent="0.3">
      <c r="A660" s="35"/>
    </row>
    <row r="661" spans="1:1" ht="12.75" customHeight="1" x14ac:dyDescent="0.3">
      <c r="A661" s="35"/>
    </row>
    <row r="662" spans="1:1" ht="12.75" customHeight="1" x14ac:dyDescent="0.3">
      <c r="A662" s="35"/>
    </row>
    <row r="663" spans="1:1" ht="12.75" customHeight="1" x14ac:dyDescent="0.3">
      <c r="A663" s="35"/>
    </row>
    <row r="664" spans="1:1" ht="12.75" customHeight="1" x14ac:dyDescent="0.3">
      <c r="A664" s="35"/>
    </row>
    <row r="665" spans="1:1" ht="12.75" customHeight="1" x14ac:dyDescent="0.3">
      <c r="A665" s="35"/>
    </row>
    <row r="666" spans="1:1" ht="12.75" customHeight="1" x14ac:dyDescent="0.3">
      <c r="A666" s="35"/>
    </row>
    <row r="667" spans="1:1" ht="12.75" customHeight="1" x14ac:dyDescent="0.3">
      <c r="A667" s="35"/>
    </row>
    <row r="668" spans="1:1" ht="12.75" customHeight="1" x14ac:dyDescent="0.3">
      <c r="A668" s="35"/>
    </row>
    <row r="669" spans="1:1" ht="12.75" customHeight="1" x14ac:dyDescent="0.3">
      <c r="A669" s="35"/>
    </row>
    <row r="670" spans="1:1" ht="12.75" customHeight="1" x14ac:dyDescent="0.3">
      <c r="A670" s="35"/>
    </row>
    <row r="671" spans="1:1" ht="12.75" customHeight="1" x14ac:dyDescent="0.3">
      <c r="A671" s="35"/>
    </row>
    <row r="672" spans="1:1" ht="12.75" customHeight="1" x14ac:dyDescent="0.3">
      <c r="A672" s="35"/>
    </row>
    <row r="673" spans="1:1" ht="12.75" customHeight="1" x14ac:dyDescent="0.3">
      <c r="A673" s="35"/>
    </row>
    <row r="674" spans="1:1" ht="12.75" customHeight="1" x14ac:dyDescent="0.3">
      <c r="A674" s="35"/>
    </row>
    <row r="675" spans="1:1" ht="12.75" customHeight="1" x14ac:dyDescent="0.3">
      <c r="A675" s="35"/>
    </row>
    <row r="676" spans="1:1" ht="12.75" customHeight="1" x14ac:dyDescent="0.3">
      <c r="A676" s="35"/>
    </row>
    <row r="677" spans="1:1" ht="12.75" customHeight="1" x14ac:dyDescent="0.3">
      <c r="A677" s="35"/>
    </row>
    <row r="678" spans="1:1" ht="12.75" customHeight="1" x14ac:dyDescent="0.3">
      <c r="A678" s="35"/>
    </row>
    <row r="679" spans="1:1" ht="12.75" customHeight="1" x14ac:dyDescent="0.3">
      <c r="A679" s="35"/>
    </row>
    <row r="680" spans="1:1" ht="12.75" customHeight="1" x14ac:dyDescent="0.3">
      <c r="A680" s="35"/>
    </row>
    <row r="681" spans="1:1" ht="12.75" customHeight="1" x14ac:dyDescent="0.3">
      <c r="A681" s="35"/>
    </row>
    <row r="682" spans="1:1" ht="12.75" customHeight="1" x14ac:dyDescent="0.3">
      <c r="A682" s="35"/>
    </row>
    <row r="683" spans="1:1" ht="12.75" customHeight="1" x14ac:dyDescent="0.3">
      <c r="A683" s="35"/>
    </row>
    <row r="684" spans="1:1" ht="12.75" customHeight="1" x14ac:dyDescent="0.3">
      <c r="A684" s="35"/>
    </row>
    <row r="685" spans="1:1" ht="12.75" customHeight="1" x14ac:dyDescent="0.3">
      <c r="A685" s="35"/>
    </row>
    <row r="686" spans="1:1" ht="12.75" customHeight="1" x14ac:dyDescent="0.3">
      <c r="A686" s="35"/>
    </row>
    <row r="687" spans="1:1" ht="12.75" customHeight="1" x14ac:dyDescent="0.3">
      <c r="A687" s="35"/>
    </row>
    <row r="688" spans="1:1" ht="12.75" customHeight="1" x14ac:dyDescent="0.3">
      <c r="A688" s="35"/>
    </row>
    <row r="689" spans="1:1" ht="12.75" customHeight="1" x14ac:dyDescent="0.3">
      <c r="A689" s="35"/>
    </row>
    <row r="690" spans="1:1" ht="12.75" customHeight="1" x14ac:dyDescent="0.3">
      <c r="A690" s="35"/>
    </row>
    <row r="691" spans="1:1" ht="12.75" customHeight="1" x14ac:dyDescent="0.3">
      <c r="A691" s="35"/>
    </row>
    <row r="692" spans="1:1" ht="12.75" customHeight="1" x14ac:dyDescent="0.3">
      <c r="A692" s="35"/>
    </row>
    <row r="693" spans="1:1" ht="12.75" customHeight="1" x14ac:dyDescent="0.3">
      <c r="A693" s="35"/>
    </row>
    <row r="694" spans="1:1" ht="12.75" customHeight="1" x14ac:dyDescent="0.3">
      <c r="A694" s="35"/>
    </row>
    <row r="695" spans="1:1" ht="12.75" customHeight="1" x14ac:dyDescent="0.3">
      <c r="A695" s="35"/>
    </row>
    <row r="696" spans="1:1" ht="12.75" customHeight="1" x14ac:dyDescent="0.3">
      <c r="A696" s="35"/>
    </row>
    <row r="697" spans="1:1" ht="12.75" customHeight="1" x14ac:dyDescent="0.3">
      <c r="A697" s="35"/>
    </row>
    <row r="698" spans="1:1" ht="12.75" customHeight="1" x14ac:dyDescent="0.3">
      <c r="A698" s="35"/>
    </row>
    <row r="699" spans="1:1" ht="12.75" customHeight="1" x14ac:dyDescent="0.3">
      <c r="A699" s="35"/>
    </row>
    <row r="700" spans="1:1" ht="12.75" customHeight="1" x14ac:dyDescent="0.3">
      <c r="A700" s="35"/>
    </row>
    <row r="701" spans="1:1" ht="12.75" customHeight="1" x14ac:dyDescent="0.3">
      <c r="A701" s="35"/>
    </row>
    <row r="702" spans="1:1" ht="12.75" customHeight="1" x14ac:dyDescent="0.3">
      <c r="A702" s="35"/>
    </row>
    <row r="703" spans="1:1" ht="12.75" customHeight="1" x14ac:dyDescent="0.3">
      <c r="A703" s="35"/>
    </row>
    <row r="704" spans="1:1" ht="12.75" customHeight="1" x14ac:dyDescent="0.3">
      <c r="A704" s="35"/>
    </row>
    <row r="705" spans="1:1" ht="12.75" customHeight="1" x14ac:dyDescent="0.3">
      <c r="A705" s="35"/>
    </row>
    <row r="706" spans="1:1" ht="12.75" customHeight="1" x14ac:dyDescent="0.3">
      <c r="A706" s="35"/>
    </row>
    <row r="707" spans="1:1" ht="12.75" customHeight="1" x14ac:dyDescent="0.3">
      <c r="A707" s="35"/>
    </row>
    <row r="708" spans="1:1" ht="12.75" customHeight="1" x14ac:dyDescent="0.3">
      <c r="A708" s="35"/>
    </row>
    <row r="709" spans="1:1" ht="12.75" customHeight="1" x14ac:dyDescent="0.3">
      <c r="A709" s="35"/>
    </row>
    <row r="710" spans="1:1" ht="12.75" customHeight="1" x14ac:dyDescent="0.3">
      <c r="A710" s="35"/>
    </row>
    <row r="711" spans="1:1" ht="12.75" customHeight="1" x14ac:dyDescent="0.3">
      <c r="A711" s="35"/>
    </row>
    <row r="712" spans="1:1" ht="12.75" customHeight="1" x14ac:dyDescent="0.3">
      <c r="A712" s="35"/>
    </row>
    <row r="713" spans="1:1" ht="12.75" customHeight="1" x14ac:dyDescent="0.3">
      <c r="A713" s="35"/>
    </row>
    <row r="714" spans="1:1" ht="12.75" customHeight="1" x14ac:dyDescent="0.3">
      <c r="A714" s="35"/>
    </row>
    <row r="715" spans="1:1" ht="12.75" customHeight="1" x14ac:dyDescent="0.3">
      <c r="A715" s="35"/>
    </row>
    <row r="716" spans="1:1" ht="12.75" customHeight="1" x14ac:dyDescent="0.3">
      <c r="A716" s="35"/>
    </row>
    <row r="717" spans="1:1" ht="12.75" customHeight="1" x14ac:dyDescent="0.3">
      <c r="A717" s="35"/>
    </row>
    <row r="718" spans="1:1" ht="12.75" customHeight="1" x14ac:dyDescent="0.3">
      <c r="A718" s="35"/>
    </row>
    <row r="719" spans="1:1" ht="12.75" customHeight="1" x14ac:dyDescent="0.3">
      <c r="A719" s="35"/>
    </row>
    <row r="720" spans="1:1" ht="12.75" customHeight="1" x14ac:dyDescent="0.3">
      <c r="A720" s="35"/>
    </row>
    <row r="721" spans="1:1" ht="12.75" customHeight="1" x14ac:dyDescent="0.3">
      <c r="A721" s="35"/>
    </row>
    <row r="722" spans="1:1" ht="12.75" customHeight="1" x14ac:dyDescent="0.3">
      <c r="A722" s="35"/>
    </row>
    <row r="723" spans="1:1" ht="12.75" customHeight="1" x14ac:dyDescent="0.3">
      <c r="A723" s="35"/>
    </row>
    <row r="724" spans="1:1" ht="12.75" customHeight="1" x14ac:dyDescent="0.3">
      <c r="A724" s="35"/>
    </row>
    <row r="725" spans="1:1" ht="12.75" customHeight="1" x14ac:dyDescent="0.3">
      <c r="A725" s="35"/>
    </row>
    <row r="726" spans="1:1" ht="12.75" customHeight="1" x14ac:dyDescent="0.3">
      <c r="A726" s="35"/>
    </row>
    <row r="727" spans="1:1" ht="12.75" customHeight="1" x14ac:dyDescent="0.3">
      <c r="A727" s="35"/>
    </row>
    <row r="728" spans="1:1" ht="12.75" customHeight="1" x14ac:dyDescent="0.3">
      <c r="A728" s="35"/>
    </row>
    <row r="729" spans="1:1" ht="12.75" customHeight="1" x14ac:dyDescent="0.3">
      <c r="A729" s="35"/>
    </row>
    <row r="730" spans="1:1" ht="12.75" customHeight="1" x14ac:dyDescent="0.3">
      <c r="A730" s="35"/>
    </row>
    <row r="731" spans="1:1" ht="12.75" customHeight="1" x14ac:dyDescent="0.3">
      <c r="A731" s="35"/>
    </row>
    <row r="732" spans="1:1" ht="12.75" customHeight="1" x14ac:dyDescent="0.3">
      <c r="A732" s="35"/>
    </row>
    <row r="733" spans="1:1" ht="12.75" customHeight="1" x14ac:dyDescent="0.3">
      <c r="A733" s="35"/>
    </row>
    <row r="734" spans="1:1" ht="12.75" customHeight="1" x14ac:dyDescent="0.3">
      <c r="A734" s="35"/>
    </row>
    <row r="735" spans="1:1" ht="12.75" customHeight="1" x14ac:dyDescent="0.3">
      <c r="A735" s="35"/>
    </row>
    <row r="736" spans="1:1" ht="12.75" customHeight="1" x14ac:dyDescent="0.3">
      <c r="A736" s="35"/>
    </row>
    <row r="737" spans="1:1" ht="12.75" customHeight="1" x14ac:dyDescent="0.3">
      <c r="A737" s="35"/>
    </row>
    <row r="738" spans="1:1" ht="12.75" customHeight="1" x14ac:dyDescent="0.3">
      <c r="A738" s="35"/>
    </row>
    <row r="739" spans="1:1" ht="12.75" customHeight="1" x14ac:dyDescent="0.3">
      <c r="A739" s="35"/>
    </row>
    <row r="740" spans="1:1" ht="12.75" customHeight="1" x14ac:dyDescent="0.3">
      <c r="A740" s="35"/>
    </row>
    <row r="741" spans="1:1" ht="12.75" customHeight="1" x14ac:dyDescent="0.3">
      <c r="A741" s="35"/>
    </row>
    <row r="742" spans="1:1" ht="12.75" customHeight="1" x14ac:dyDescent="0.3">
      <c r="A742" s="35"/>
    </row>
    <row r="743" spans="1:1" ht="12.75" customHeight="1" x14ac:dyDescent="0.3">
      <c r="A743" s="35"/>
    </row>
    <row r="744" spans="1:1" ht="12.75" customHeight="1" x14ac:dyDescent="0.3">
      <c r="A744" s="35"/>
    </row>
    <row r="745" spans="1:1" ht="12.75" customHeight="1" x14ac:dyDescent="0.3">
      <c r="A745" s="35"/>
    </row>
    <row r="746" spans="1:1" ht="12.75" customHeight="1" x14ac:dyDescent="0.3">
      <c r="A746" s="35"/>
    </row>
    <row r="747" spans="1:1" ht="12.75" customHeight="1" x14ac:dyDescent="0.3">
      <c r="A747" s="35"/>
    </row>
    <row r="748" spans="1:1" ht="12.75" customHeight="1" x14ac:dyDescent="0.3">
      <c r="A748" s="35"/>
    </row>
    <row r="749" spans="1:1" ht="12.75" customHeight="1" x14ac:dyDescent="0.3">
      <c r="A749" s="35"/>
    </row>
    <row r="750" spans="1:1" ht="12.75" customHeight="1" x14ac:dyDescent="0.3">
      <c r="A750" s="35"/>
    </row>
    <row r="751" spans="1:1" ht="12.75" customHeight="1" x14ac:dyDescent="0.3">
      <c r="A751" s="35"/>
    </row>
    <row r="752" spans="1:1" ht="12.75" customHeight="1" x14ac:dyDescent="0.3">
      <c r="A752" s="35"/>
    </row>
    <row r="753" spans="1:1" ht="12.75" customHeight="1" x14ac:dyDescent="0.3">
      <c r="A753" s="35"/>
    </row>
    <row r="754" spans="1:1" ht="12.75" customHeight="1" x14ac:dyDescent="0.3">
      <c r="A754" s="35"/>
    </row>
    <row r="755" spans="1:1" ht="12.75" customHeight="1" x14ac:dyDescent="0.3">
      <c r="A755" s="35"/>
    </row>
    <row r="756" spans="1:1" ht="12.75" customHeight="1" x14ac:dyDescent="0.3">
      <c r="A756" s="35"/>
    </row>
    <row r="757" spans="1:1" ht="12.75" customHeight="1" x14ac:dyDescent="0.3">
      <c r="A757" s="35"/>
    </row>
    <row r="758" spans="1:1" ht="12.75" customHeight="1" x14ac:dyDescent="0.3">
      <c r="A758" s="35"/>
    </row>
    <row r="759" spans="1:1" ht="12.75" customHeight="1" x14ac:dyDescent="0.3">
      <c r="A759" s="35"/>
    </row>
    <row r="760" spans="1:1" ht="12.75" customHeight="1" x14ac:dyDescent="0.3">
      <c r="A760" s="35"/>
    </row>
    <row r="761" spans="1:1" ht="12.75" customHeight="1" x14ac:dyDescent="0.3">
      <c r="A761" s="35"/>
    </row>
    <row r="762" spans="1:1" ht="12.75" customHeight="1" x14ac:dyDescent="0.3">
      <c r="A762" s="35"/>
    </row>
    <row r="763" spans="1:1" ht="12.75" customHeight="1" x14ac:dyDescent="0.3">
      <c r="A763" s="35"/>
    </row>
    <row r="764" spans="1:1" ht="12.75" customHeight="1" x14ac:dyDescent="0.3">
      <c r="A764" s="35"/>
    </row>
    <row r="765" spans="1:1" ht="12.75" customHeight="1" x14ac:dyDescent="0.3">
      <c r="A765" s="35"/>
    </row>
    <row r="766" spans="1:1" ht="12.75" customHeight="1" x14ac:dyDescent="0.3">
      <c r="A766" s="35"/>
    </row>
    <row r="767" spans="1:1" ht="12.75" customHeight="1" x14ac:dyDescent="0.3">
      <c r="A767" s="35"/>
    </row>
    <row r="768" spans="1:1" ht="12.75" customHeight="1" x14ac:dyDescent="0.3">
      <c r="A768" s="35"/>
    </row>
    <row r="769" spans="1:1" ht="12.75" customHeight="1" x14ac:dyDescent="0.3">
      <c r="A769" s="35"/>
    </row>
    <row r="770" spans="1:1" ht="12.75" customHeight="1" x14ac:dyDescent="0.3">
      <c r="A770" s="35"/>
    </row>
    <row r="771" spans="1:1" ht="12.75" customHeight="1" x14ac:dyDescent="0.3">
      <c r="A771" s="35"/>
    </row>
    <row r="772" spans="1:1" ht="12.75" customHeight="1" x14ac:dyDescent="0.3">
      <c r="A772" s="35"/>
    </row>
    <row r="773" spans="1:1" ht="12.75" customHeight="1" x14ac:dyDescent="0.3">
      <c r="A773" s="35"/>
    </row>
    <row r="774" spans="1:1" ht="12.75" customHeight="1" x14ac:dyDescent="0.3">
      <c r="A774" s="35"/>
    </row>
    <row r="775" spans="1:1" ht="12.75" customHeight="1" x14ac:dyDescent="0.3">
      <c r="A775" s="35"/>
    </row>
    <row r="776" spans="1:1" ht="12.75" customHeight="1" x14ac:dyDescent="0.3">
      <c r="A776" s="35"/>
    </row>
    <row r="777" spans="1:1" ht="12.75" customHeight="1" x14ac:dyDescent="0.3">
      <c r="A777" s="35"/>
    </row>
    <row r="778" spans="1:1" ht="12.75" customHeight="1" x14ac:dyDescent="0.3">
      <c r="A778" s="35"/>
    </row>
    <row r="779" spans="1:1" ht="12.75" customHeight="1" x14ac:dyDescent="0.3">
      <c r="A779" s="35"/>
    </row>
    <row r="780" spans="1:1" ht="12.75" customHeight="1" x14ac:dyDescent="0.3">
      <c r="A780" s="35"/>
    </row>
    <row r="781" spans="1:1" ht="12.75" customHeight="1" x14ac:dyDescent="0.3">
      <c r="A781" s="35"/>
    </row>
    <row r="782" spans="1:1" ht="12.75" customHeight="1" x14ac:dyDescent="0.3">
      <c r="A782" s="35"/>
    </row>
    <row r="783" spans="1:1" ht="12.75" customHeight="1" x14ac:dyDescent="0.3">
      <c r="A783" s="35"/>
    </row>
    <row r="784" spans="1:1" ht="12.75" customHeight="1" x14ac:dyDescent="0.3">
      <c r="A784" s="35"/>
    </row>
    <row r="785" spans="1:1" ht="12.75" customHeight="1" x14ac:dyDescent="0.3">
      <c r="A785" s="35"/>
    </row>
    <row r="786" spans="1:1" ht="12.75" customHeight="1" x14ac:dyDescent="0.3">
      <c r="A786" s="35"/>
    </row>
    <row r="787" spans="1:1" ht="12.75" customHeight="1" x14ac:dyDescent="0.3">
      <c r="A787" s="35"/>
    </row>
    <row r="788" spans="1:1" ht="12.75" customHeight="1" x14ac:dyDescent="0.3">
      <c r="A788" s="35"/>
    </row>
    <row r="789" spans="1:1" ht="12.75" customHeight="1" x14ac:dyDescent="0.3">
      <c r="A789" s="35"/>
    </row>
    <row r="790" spans="1:1" ht="12.75" customHeight="1" x14ac:dyDescent="0.3">
      <c r="A790" s="35"/>
    </row>
    <row r="791" spans="1:1" ht="12.75" customHeight="1" x14ac:dyDescent="0.3">
      <c r="A791" s="35"/>
    </row>
    <row r="792" spans="1:1" ht="12.75" customHeight="1" x14ac:dyDescent="0.3">
      <c r="A792" s="35"/>
    </row>
    <row r="793" spans="1:1" ht="12.75" customHeight="1" x14ac:dyDescent="0.3">
      <c r="A793" s="35"/>
    </row>
    <row r="794" spans="1:1" ht="12.75" customHeight="1" x14ac:dyDescent="0.3">
      <c r="A794" s="35"/>
    </row>
    <row r="795" spans="1:1" ht="12.75" customHeight="1" x14ac:dyDescent="0.3">
      <c r="A795" s="35"/>
    </row>
    <row r="796" spans="1:1" ht="12.75" customHeight="1" x14ac:dyDescent="0.3">
      <c r="A796" s="35"/>
    </row>
    <row r="797" spans="1:1" ht="12.75" customHeight="1" x14ac:dyDescent="0.3">
      <c r="A797" s="35"/>
    </row>
    <row r="798" spans="1:1" ht="12.75" customHeight="1" x14ac:dyDescent="0.3">
      <c r="A798" s="35"/>
    </row>
    <row r="799" spans="1:1" ht="12.75" customHeight="1" x14ac:dyDescent="0.3">
      <c r="A799" s="35"/>
    </row>
    <row r="800" spans="1:1" ht="12.75" customHeight="1" x14ac:dyDescent="0.3">
      <c r="A800" s="35"/>
    </row>
    <row r="801" spans="1:1" ht="12.75" customHeight="1" x14ac:dyDescent="0.3">
      <c r="A801" s="35"/>
    </row>
    <row r="802" spans="1:1" ht="12.75" customHeight="1" x14ac:dyDescent="0.3">
      <c r="A802" s="35"/>
    </row>
    <row r="803" spans="1:1" ht="12.75" customHeight="1" x14ac:dyDescent="0.3">
      <c r="A803" s="35"/>
    </row>
    <row r="804" spans="1:1" ht="12.75" customHeight="1" x14ac:dyDescent="0.3">
      <c r="A804" s="35"/>
    </row>
    <row r="805" spans="1:1" ht="12.75" customHeight="1" x14ac:dyDescent="0.3">
      <c r="A805" s="35"/>
    </row>
    <row r="806" spans="1:1" ht="12.75" customHeight="1" x14ac:dyDescent="0.3">
      <c r="A806" s="35"/>
    </row>
    <row r="807" spans="1:1" ht="12.75" customHeight="1" x14ac:dyDescent="0.3">
      <c r="A807" s="35"/>
    </row>
    <row r="808" spans="1:1" ht="12.75" customHeight="1" x14ac:dyDescent="0.3">
      <c r="A808" s="35"/>
    </row>
    <row r="809" spans="1:1" ht="12.75" customHeight="1" x14ac:dyDescent="0.3">
      <c r="A809" s="35"/>
    </row>
    <row r="810" spans="1:1" ht="12.75" customHeight="1" x14ac:dyDescent="0.3">
      <c r="A810" s="35"/>
    </row>
    <row r="811" spans="1:1" ht="12.75" customHeight="1" x14ac:dyDescent="0.3">
      <c r="A811" s="35"/>
    </row>
    <row r="812" spans="1:1" ht="12.75" customHeight="1" x14ac:dyDescent="0.3">
      <c r="A812" s="35"/>
    </row>
    <row r="813" spans="1:1" ht="12.75" customHeight="1" x14ac:dyDescent="0.3">
      <c r="A813" s="35"/>
    </row>
    <row r="814" spans="1:1" ht="12.75" customHeight="1" x14ac:dyDescent="0.3">
      <c r="A814" s="35"/>
    </row>
    <row r="815" spans="1:1" ht="12.75" customHeight="1" x14ac:dyDescent="0.3">
      <c r="A815" s="35"/>
    </row>
    <row r="816" spans="1:1" ht="12.75" customHeight="1" x14ac:dyDescent="0.3">
      <c r="A816" s="35"/>
    </row>
    <row r="817" spans="1:1" ht="12.75" customHeight="1" x14ac:dyDescent="0.3">
      <c r="A817" s="35"/>
    </row>
    <row r="818" spans="1:1" ht="12.75" customHeight="1" x14ac:dyDescent="0.3">
      <c r="A818" s="35"/>
    </row>
    <row r="819" spans="1:1" ht="12.75" customHeight="1" x14ac:dyDescent="0.3">
      <c r="A819" s="35"/>
    </row>
    <row r="820" spans="1:1" ht="12.75" customHeight="1" x14ac:dyDescent="0.3">
      <c r="A820" s="35"/>
    </row>
    <row r="821" spans="1:1" ht="12.75" customHeight="1" x14ac:dyDescent="0.3">
      <c r="A821" s="35"/>
    </row>
    <row r="822" spans="1:1" ht="12.75" customHeight="1" x14ac:dyDescent="0.3">
      <c r="A822" s="35"/>
    </row>
    <row r="823" spans="1:1" ht="12.75" customHeight="1" x14ac:dyDescent="0.3">
      <c r="A823" s="35"/>
    </row>
    <row r="824" spans="1:1" ht="12.75" customHeight="1" x14ac:dyDescent="0.3">
      <c r="A824" s="35"/>
    </row>
    <row r="825" spans="1:1" ht="12.75" customHeight="1" x14ac:dyDescent="0.3">
      <c r="A825" s="35"/>
    </row>
    <row r="826" spans="1:1" ht="12.75" customHeight="1" x14ac:dyDescent="0.3">
      <c r="A826" s="35"/>
    </row>
    <row r="827" spans="1:1" ht="12.75" customHeight="1" x14ac:dyDescent="0.3">
      <c r="A827" s="35"/>
    </row>
    <row r="828" spans="1:1" ht="12.75" customHeight="1" x14ac:dyDescent="0.3">
      <c r="A828" s="35"/>
    </row>
    <row r="829" spans="1:1" ht="12.75" customHeight="1" x14ac:dyDescent="0.3">
      <c r="A829" s="35"/>
    </row>
    <row r="830" spans="1:1" ht="12.75" customHeight="1" x14ac:dyDescent="0.3">
      <c r="A830" s="35"/>
    </row>
    <row r="831" spans="1:1" ht="12.75" customHeight="1" x14ac:dyDescent="0.3">
      <c r="A831" s="35"/>
    </row>
    <row r="832" spans="1:1" ht="12.75" customHeight="1" x14ac:dyDescent="0.3">
      <c r="A832" s="35"/>
    </row>
    <row r="833" spans="1:1" ht="12.75" customHeight="1" x14ac:dyDescent="0.3">
      <c r="A833" s="35"/>
    </row>
    <row r="834" spans="1:1" ht="12.75" customHeight="1" x14ac:dyDescent="0.3">
      <c r="A834" s="35"/>
    </row>
    <row r="835" spans="1:1" ht="12.75" customHeight="1" x14ac:dyDescent="0.3">
      <c r="A835" s="35"/>
    </row>
    <row r="836" spans="1:1" ht="12.75" customHeight="1" x14ac:dyDescent="0.3">
      <c r="A836" s="35"/>
    </row>
    <row r="837" spans="1:1" ht="12.75" customHeight="1" x14ac:dyDescent="0.3">
      <c r="A837" s="35"/>
    </row>
    <row r="838" spans="1:1" ht="12.75" customHeight="1" x14ac:dyDescent="0.3">
      <c r="A838" s="35"/>
    </row>
    <row r="839" spans="1:1" ht="12.75" customHeight="1" x14ac:dyDescent="0.3">
      <c r="A839" s="35"/>
    </row>
    <row r="840" spans="1:1" ht="12.75" customHeight="1" x14ac:dyDescent="0.3">
      <c r="A840" s="35"/>
    </row>
    <row r="841" spans="1:1" ht="12.75" customHeight="1" x14ac:dyDescent="0.3">
      <c r="A841" s="35"/>
    </row>
    <row r="842" spans="1:1" ht="12.75" customHeight="1" x14ac:dyDescent="0.3">
      <c r="A842" s="35"/>
    </row>
    <row r="843" spans="1:1" ht="12.75" customHeight="1" x14ac:dyDescent="0.3">
      <c r="A843" s="35"/>
    </row>
    <row r="844" spans="1:1" ht="12.75" customHeight="1" x14ac:dyDescent="0.3">
      <c r="A844" s="35"/>
    </row>
    <row r="845" spans="1:1" ht="12.75" customHeight="1" x14ac:dyDescent="0.3">
      <c r="A845" s="35"/>
    </row>
    <row r="846" spans="1:1" ht="12.75" customHeight="1" x14ac:dyDescent="0.3">
      <c r="A846" s="35"/>
    </row>
    <row r="847" spans="1:1" ht="12.75" customHeight="1" x14ac:dyDescent="0.3">
      <c r="A847" s="35"/>
    </row>
    <row r="848" spans="1:1" ht="12.75" customHeight="1" x14ac:dyDescent="0.3">
      <c r="A848" s="35"/>
    </row>
    <row r="849" spans="1:1" ht="12.75" customHeight="1" x14ac:dyDescent="0.3">
      <c r="A849" s="35"/>
    </row>
    <row r="850" spans="1:1" ht="12.75" customHeight="1" x14ac:dyDescent="0.3">
      <c r="A850" s="35"/>
    </row>
    <row r="851" spans="1:1" ht="12.75" customHeight="1" x14ac:dyDescent="0.3">
      <c r="A851" s="35"/>
    </row>
    <row r="852" spans="1:1" ht="12.75" customHeight="1" x14ac:dyDescent="0.3">
      <c r="A852" s="35"/>
    </row>
    <row r="853" spans="1:1" ht="12.75" customHeight="1" x14ac:dyDescent="0.3">
      <c r="A853" s="35"/>
    </row>
    <row r="854" spans="1:1" ht="12.75" customHeight="1" x14ac:dyDescent="0.3">
      <c r="A854" s="35"/>
    </row>
    <row r="855" spans="1:1" ht="12.75" customHeight="1" x14ac:dyDescent="0.3">
      <c r="A855" s="35"/>
    </row>
    <row r="856" spans="1:1" ht="12.75" customHeight="1" x14ac:dyDescent="0.3">
      <c r="A856" s="35"/>
    </row>
    <row r="857" spans="1:1" ht="12.75" customHeight="1" x14ac:dyDescent="0.3">
      <c r="A857" s="35"/>
    </row>
    <row r="858" spans="1:1" ht="12.75" customHeight="1" x14ac:dyDescent="0.3">
      <c r="A858" s="35"/>
    </row>
    <row r="859" spans="1:1" ht="12.75" customHeight="1" x14ac:dyDescent="0.3">
      <c r="A859" s="35"/>
    </row>
    <row r="860" spans="1:1" ht="12.75" customHeight="1" x14ac:dyDescent="0.3">
      <c r="A860" s="35"/>
    </row>
    <row r="861" spans="1:1" ht="12.75" customHeight="1" x14ac:dyDescent="0.3">
      <c r="A861" s="35"/>
    </row>
    <row r="862" spans="1:1" ht="12.75" customHeight="1" x14ac:dyDescent="0.3">
      <c r="A862" s="35"/>
    </row>
    <row r="863" spans="1:1" ht="12.75" customHeight="1" x14ac:dyDescent="0.3">
      <c r="A863" s="35"/>
    </row>
    <row r="864" spans="1:1" ht="12.75" customHeight="1" x14ac:dyDescent="0.3">
      <c r="A864" s="35"/>
    </row>
    <row r="865" spans="1:1" ht="12.75" customHeight="1" x14ac:dyDescent="0.3">
      <c r="A865" s="35"/>
    </row>
    <row r="866" spans="1:1" ht="12.75" customHeight="1" x14ac:dyDescent="0.3">
      <c r="A866" s="35"/>
    </row>
    <row r="867" spans="1:1" ht="12.75" customHeight="1" x14ac:dyDescent="0.3">
      <c r="A867" s="35"/>
    </row>
    <row r="868" spans="1:1" ht="12.75" customHeight="1" x14ac:dyDescent="0.3">
      <c r="A868" s="35"/>
    </row>
    <row r="869" spans="1:1" ht="12.75" customHeight="1" x14ac:dyDescent="0.3">
      <c r="A869" s="35"/>
    </row>
    <row r="870" spans="1:1" ht="12.75" customHeight="1" x14ac:dyDescent="0.3">
      <c r="A870" s="35"/>
    </row>
    <row r="871" spans="1:1" ht="12.75" customHeight="1" x14ac:dyDescent="0.3">
      <c r="A871" s="35"/>
    </row>
    <row r="872" spans="1:1" ht="12.75" customHeight="1" x14ac:dyDescent="0.3">
      <c r="A872" s="35"/>
    </row>
    <row r="873" spans="1:1" ht="12.75" customHeight="1" x14ac:dyDescent="0.3">
      <c r="A873" s="35"/>
    </row>
    <row r="874" spans="1:1" ht="12.75" customHeight="1" x14ac:dyDescent="0.3">
      <c r="A874" s="35"/>
    </row>
    <row r="875" spans="1:1" ht="12.75" customHeight="1" x14ac:dyDescent="0.3">
      <c r="A875" s="35"/>
    </row>
    <row r="876" spans="1:1" ht="12.75" customHeight="1" x14ac:dyDescent="0.3">
      <c r="A876" s="35"/>
    </row>
    <row r="877" spans="1:1" ht="12.75" customHeight="1" x14ac:dyDescent="0.3">
      <c r="A877" s="35"/>
    </row>
    <row r="878" spans="1:1" ht="12.75" customHeight="1" x14ac:dyDescent="0.3">
      <c r="A878" s="35"/>
    </row>
    <row r="879" spans="1:1" ht="12.75" customHeight="1" x14ac:dyDescent="0.3">
      <c r="A879" s="35"/>
    </row>
    <row r="880" spans="1:1" ht="12.75" customHeight="1" x14ac:dyDescent="0.3">
      <c r="A880" s="35"/>
    </row>
    <row r="881" spans="1:1" ht="12.75" customHeight="1" x14ac:dyDescent="0.3">
      <c r="A881" s="35"/>
    </row>
    <row r="882" spans="1:1" ht="12.75" customHeight="1" x14ac:dyDescent="0.3">
      <c r="A882" s="35"/>
    </row>
    <row r="883" spans="1:1" ht="12.75" customHeight="1" x14ac:dyDescent="0.3">
      <c r="A883" s="35"/>
    </row>
    <row r="884" spans="1:1" ht="12.75" customHeight="1" x14ac:dyDescent="0.3">
      <c r="A884" s="35"/>
    </row>
    <row r="885" spans="1:1" ht="12.75" customHeight="1" x14ac:dyDescent="0.3">
      <c r="A885" s="35"/>
    </row>
    <row r="886" spans="1:1" ht="12.75" customHeight="1" x14ac:dyDescent="0.3">
      <c r="A886" s="35"/>
    </row>
    <row r="887" spans="1:1" ht="12.75" customHeight="1" x14ac:dyDescent="0.3">
      <c r="A887" s="35"/>
    </row>
    <row r="888" spans="1:1" ht="12.75" customHeight="1" x14ac:dyDescent="0.3">
      <c r="A888" s="35"/>
    </row>
    <row r="889" spans="1:1" ht="12.75" customHeight="1" x14ac:dyDescent="0.3">
      <c r="A889" s="35"/>
    </row>
    <row r="890" spans="1:1" ht="12.75" customHeight="1" x14ac:dyDescent="0.3">
      <c r="A890" s="35"/>
    </row>
    <row r="891" spans="1:1" ht="12.75" customHeight="1" x14ac:dyDescent="0.3">
      <c r="A891" s="35"/>
    </row>
    <row r="892" spans="1:1" ht="12.75" customHeight="1" x14ac:dyDescent="0.3">
      <c r="A892" s="35"/>
    </row>
    <row r="893" spans="1:1" ht="12.75" customHeight="1" x14ac:dyDescent="0.3">
      <c r="A893" s="35"/>
    </row>
    <row r="894" spans="1:1" ht="12.75" customHeight="1" x14ac:dyDescent="0.3">
      <c r="A894" s="35"/>
    </row>
    <row r="895" spans="1:1" ht="12.75" customHeight="1" x14ac:dyDescent="0.3">
      <c r="A895" s="35"/>
    </row>
    <row r="896" spans="1:1" ht="12.75" customHeight="1" x14ac:dyDescent="0.3">
      <c r="A896" s="35"/>
    </row>
    <row r="897" spans="1:1" ht="12.75" customHeight="1" x14ac:dyDescent="0.3">
      <c r="A897" s="35"/>
    </row>
    <row r="898" spans="1:1" ht="12.75" customHeight="1" x14ac:dyDescent="0.3">
      <c r="A898" s="35"/>
    </row>
    <row r="899" spans="1:1" ht="12.75" customHeight="1" x14ac:dyDescent="0.3">
      <c r="A899" s="35"/>
    </row>
    <row r="900" spans="1:1" ht="12.75" customHeight="1" x14ac:dyDescent="0.3">
      <c r="A900" s="35"/>
    </row>
    <row r="901" spans="1:1" ht="12.75" customHeight="1" x14ac:dyDescent="0.3">
      <c r="A901" s="35"/>
    </row>
    <row r="902" spans="1:1" ht="12.75" customHeight="1" x14ac:dyDescent="0.3">
      <c r="A902" s="35"/>
    </row>
    <row r="903" spans="1:1" ht="12.75" customHeight="1" x14ac:dyDescent="0.3">
      <c r="A903" s="35"/>
    </row>
    <row r="904" spans="1:1" ht="12.75" customHeight="1" x14ac:dyDescent="0.3">
      <c r="A904" s="35"/>
    </row>
    <row r="905" spans="1:1" ht="12.75" customHeight="1" x14ac:dyDescent="0.3">
      <c r="A905" s="35"/>
    </row>
    <row r="906" spans="1:1" ht="12.75" customHeight="1" x14ac:dyDescent="0.3">
      <c r="A906" s="35"/>
    </row>
    <row r="907" spans="1:1" ht="12.75" customHeight="1" x14ac:dyDescent="0.3">
      <c r="A907" s="35"/>
    </row>
    <row r="908" spans="1:1" ht="12.75" customHeight="1" x14ac:dyDescent="0.3">
      <c r="A908" s="35"/>
    </row>
    <row r="909" spans="1:1" ht="12.75" customHeight="1" x14ac:dyDescent="0.3">
      <c r="A909" s="35"/>
    </row>
    <row r="910" spans="1:1" ht="12.75" customHeight="1" x14ac:dyDescent="0.3">
      <c r="A910" s="35"/>
    </row>
    <row r="911" spans="1:1" ht="12.75" customHeight="1" x14ac:dyDescent="0.3">
      <c r="A911" s="35"/>
    </row>
    <row r="912" spans="1:1" ht="12.75" customHeight="1" x14ac:dyDescent="0.3">
      <c r="A912" s="35"/>
    </row>
    <row r="913" spans="1:1" ht="12.75" customHeight="1" x14ac:dyDescent="0.3">
      <c r="A913" s="35"/>
    </row>
    <row r="914" spans="1:1" ht="12.75" customHeight="1" x14ac:dyDescent="0.3">
      <c r="A914" s="35"/>
    </row>
    <row r="915" spans="1:1" ht="12.75" customHeight="1" x14ac:dyDescent="0.3">
      <c r="A915" s="35"/>
    </row>
    <row r="916" spans="1:1" ht="12.75" customHeight="1" x14ac:dyDescent="0.3">
      <c r="A916" s="35"/>
    </row>
    <row r="917" spans="1:1" ht="12.75" customHeight="1" x14ac:dyDescent="0.3">
      <c r="A917" s="35"/>
    </row>
    <row r="918" spans="1:1" ht="12.75" customHeight="1" x14ac:dyDescent="0.3">
      <c r="A918" s="35"/>
    </row>
    <row r="919" spans="1:1" ht="12.75" customHeight="1" x14ac:dyDescent="0.3">
      <c r="A919" s="35"/>
    </row>
    <row r="920" spans="1:1" ht="12.75" customHeight="1" x14ac:dyDescent="0.3">
      <c r="A920" s="35"/>
    </row>
    <row r="921" spans="1:1" ht="12.75" customHeight="1" x14ac:dyDescent="0.3">
      <c r="A921" s="35"/>
    </row>
    <row r="922" spans="1:1" ht="12.75" customHeight="1" x14ac:dyDescent="0.3">
      <c r="A922" s="35"/>
    </row>
    <row r="923" spans="1:1" ht="12.75" customHeight="1" x14ac:dyDescent="0.3">
      <c r="A923" s="35"/>
    </row>
    <row r="924" spans="1:1" ht="12.75" customHeight="1" x14ac:dyDescent="0.3">
      <c r="A924" s="35"/>
    </row>
    <row r="925" spans="1:1" ht="12.75" customHeight="1" x14ac:dyDescent="0.3">
      <c r="A925" s="35"/>
    </row>
    <row r="926" spans="1:1" ht="12.75" customHeight="1" x14ac:dyDescent="0.3">
      <c r="A926" s="35"/>
    </row>
    <row r="927" spans="1:1" ht="12.75" customHeight="1" x14ac:dyDescent="0.3">
      <c r="A927" s="35"/>
    </row>
    <row r="928" spans="1:1" ht="12.75" customHeight="1" x14ac:dyDescent="0.3">
      <c r="A928" s="35"/>
    </row>
    <row r="929" spans="1:1" ht="12.75" customHeight="1" x14ac:dyDescent="0.3">
      <c r="A929" s="35"/>
    </row>
    <row r="930" spans="1:1" ht="12.75" customHeight="1" x14ac:dyDescent="0.3">
      <c r="A930" s="35"/>
    </row>
    <row r="931" spans="1:1" ht="12.75" customHeight="1" x14ac:dyDescent="0.3">
      <c r="A931" s="35"/>
    </row>
    <row r="932" spans="1:1" ht="12.75" customHeight="1" x14ac:dyDescent="0.3">
      <c r="A932" s="35"/>
    </row>
    <row r="933" spans="1:1" ht="12.75" customHeight="1" x14ac:dyDescent="0.3">
      <c r="A933" s="35"/>
    </row>
    <row r="934" spans="1:1" ht="12.75" customHeight="1" x14ac:dyDescent="0.3">
      <c r="A934" s="35"/>
    </row>
    <row r="935" spans="1:1" ht="12.75" customHeight="1" x14ac:dyDescent="0.3">
      <c r="A935" s="35"/>
    </row>
    <row r="936" spans="1:1" ht="12.75" customHeight="1" x14ac:dyDescent="0.3">
      <c r="A936" s="35"/>
    </row>
    <row r="937" spans="1:1" ht="12.75" customHeight="1" x14ac:dyDescent="0.3">
      <c r="A937" s="35"/>
    </row>
    <row r="938" spans="1:1" ht="12.75" customHeight="1" x14ac:dyDescent="0.3">
      <c r="A938" s="35"/>
    </row>
    <row r="939" spans="1:1" ht="12.75" customHeight="1" x14ac:dyDescent="0.3">
      <c r="A939" s="35"/>
    </row>
    <row r="940" spans="1:1" ht="12.75" customHeight="1" x14ac:dyDescent="0.3">
      <c r="A940" s="35"/>
    </row>
    <row r="941" spans="1:1" ht="12.75" customHeight="1" x14ac:dyDescent="0.3">
      <c r="A941" s="35"/>
    </row>
    <row r="942" spans="1:1" ht="12.75" customHeight="1" x14ac:dyDescent="0.3">
      <c r="A942" s="35"/>
    </row>
    <row r="943" spans="1:1" ht="12.75" customHeight="1" x14ac:dyDescent="0.3">
      <c r="A943" s="35"/>
    </row>
    <row r="944" spans="1:1" ht="12.75" customHeight="1" x14ac:dyDescent="0.3">
      <c r="A944" s="35"/>
    </row>
    <row r="945" spans="1:1" ht="12.75" customHeight="1" x14ac:dyDescent="0.3">
      <c r="A945" s="35"/>
    </row>
    <row r="946" spans="1:1" ht="12.75" customHeight="1" x14ac:dyDescent="0.3">
      <c r="A946" s="35"/>
    </row>
    <row r="947" spans="1:1" ht="12.75" customHeight="1" x14ac:dyDescent="0.3">
      <c r="A947" s="35"/>
    </row>
    <row r="948" spans="1:1" ht="12.75" customHeight="1" x14ac:dyDescent="0.3">
      <c r="A948" s="35"/>
    </row>
    <row r="949" spans="1:1" ht="12.75" customHeight="1" x14ac:dyDescent="0.3">
      <c r="A949" s="35"/>
    </row>
    <row r="950" spans="1:1" ht="12.75" customHeight="1" x14ac:dyDescent="0.3">
      <c r="A950" s="35"/>
    </row>
    <row r="951" spans="1:1" ht="12.75" customHeight="1" x14ac:dyDescent="0.3">
      <c r="A951" s="35"/>
    </row>
    <row r="952" spans="1:1" ht="12.75" customHeight="1" x14ac:dyDescent="0.3">
      <c r="A952" s="35"/>
    </row>
    <row r="953" spans="1:1" ht="12.75" customHeight="1" x14ac:dyDescent="0.3">
      <c r="A953" s="35"/>
    </row>
    <row r="954" spans="1:1" ht="12.75" customHeight="1" x14ac:dyDescent="0.3">
      <c r="A954" s="35"/>
    </row>
    <row r="955" spans="1:1" ht="12.75" customHeight="1" x14ac:dyDescent="0.3">
      <c r="A955" s="35"/>
    </row>
    <row r="956" spans="1:1" ht="12.75" customHeight="1" x14ac:dyDescent="0.3">
      <c r="A956" s="35"/>
    </row>
    <row r="957" spans="1:1" ht="12.75" customHeight="1" x14ac:dyDescent="0.3">
      <c r="A957" s="35"/>
    </row>
    <row r="958" spans="1:1" ht="12.75" customHeight="1" x14ac:dyDescent="0.3">
      <c r="A958" s="35"/>
    </row>
    <row r="959" spans="1:1" ht="12.75" customHeight="1" x14ac:dyDescent="0.3">
      <c r="A959" s="35"/>
    </row>
    <row r="960" spans="1:1" ht="12.75" customHeight="1" x14ac:dyDescent="0.3">
      <c r="A960" s="35"/>
    </row>
    <row r="961" spans="1:1" ht="12.75" customHeight="1" x14ac:dyDescent="0.3">
      <c r="A961" s="35"/>
    </row>
    <row r="962" spans="1:1" ht="12.75" customHeight="1" x14ac:dyDescent="0.3">
      <c r="A962" s="35"/>
    </row>
    <row r="963" spans="1:1" ht="12.75" customHeight="1" x14ac:dyDescent="0.3">
      <c r="A963" s="35"/>
    </row>
    <row r="964" spans="1:1" ht="12.75" customHeight="1" x14ac:dyDescent="0.3">
      <c r="A964" s="35"/>
    </row>
    <row r="965" spans="1:1" ht="12.75" customHeight="1" x14ac:dyDescent="0.3">
      <c r="A965" s="35"/>
    </row>
    <row r="966" spans="1:1" ht="12.75" customHeight="1" x14ac:dyDescent="0.3">
      <c r="A966" s="35"/>
    </row>
    <row r="967" spans="1:1" ht="12.75" customHeight="1" x14ac:dyDescent="0.3">
      <c r="A967" s="35"/>
    </row>
    <row r="968" spans="1:1" ht="12.75" customHeight="1" x14ac:dyDescent="0.3">
      <c r="A968" s="35"/>
    </row>
    <row r="969" spans="1:1" ht="12.75" customHeight="1" x14ac:dyDescent="0.3">
      <c r="A969" s="35"/>
    </row>
    <row r="970" spans="1:1" ht="12.75" customHeight="1" x14ac:dyDescent="0.3">
      <c r="A970" s="35"/>
    </row>
    <row r="971" spans="1:1" ht="12.75" customHeight="1" x14ac:dyDescent="0.3">
      <c r="A971" s="35"/>
    </row>
    <row r="972" spans="1:1" ht="12.75" customHeight="1" x14ac:dyDescent="0.3">
      <c r="A972" s="35"/>
    </row>
    <row r="973" spans="1:1" ht="12.75" customHeight="1" x14ac:dyDescent="0.3">
      <c r="A973" s="35"/>
    </row>
    <row r="974" spans="1:1" ht="12.75" customHeight="1" x14ac:dyDescent="0.3">
      <c r="A974" s="35"/>
    </row>
    <row r="975" spans="1:1" ht="12.75" customHeight="1" x14ac:dyDescent="0.3">
      <c r="A975" s="35"/>
    </row>
    <row r="976" spans="1:1" ht="12.75" customHeight="1" x14ac:dyDescent="0.3">
      <c r="A976" s="35"/>
    </row>
    <row r="977" spans="1:1" ht="12.75" customHeight="1" x14ac:dyDescent="0.3">
      <c r="A977" s="35"/>
    </row>
    <row r="978" spans="1:1" ht="12.75" customHeight="1" x14ac:dyDescent="0.3">
      <c r="A978" s="35"/>
    </row>
    <row r="979" spans="1:1" ht="12.75" customHeight="1" x14ac:dyDescent="0.3">
      <c r="A979" s="35"/>
    </row>
    <row r="980" spans="1:1" ht="12.75" customHeight="1" x14ac:dyDescent="0.3">
      <c r="A980" s="35"/>
    </row>
    <row r="981" spans="1:1" ht="12.75" customHeight="1" x14ac:dyDescent="0.3">
      <c r="A981" s="35"/>
    </row>
    <row r="982" spans="1:1" ht="12.75" customHeight="1" x14ac:dyDescent="0.3">
      <c r="A982" s="35"/>
    </row>
    <row r="983" spans="1:1" ht="12.75" customHeight="1" x14ac:dyDescent="0.3">
      <c r="A983" s="35"/>
    </row>
    <row r="984" spans="1:1" ht="12.75" customHeight="1" x14ac:dyDescent="0.3">
      <c r="A984" s="35"/>
    </row>
    <row r="985" spans="1:1" ht="12.75" customHeight="1" x14ac:dyDescent="0.3">
      <c r="A985" s="35"/>
    </row>
    <row r="986" spans="1:1" ht="12.75" customHeight="1" x14ac:dyDescent="0.3">
      <c r="A986" s="35"/>
    </row>
    <row r="987" spans="1:1" ht="12.75" customHeight="1" x14ac:dyDescent="0.3">
      <c r="A987" s="35"/>
    </row>
    <row r="988" spans="1:1" ht="12.75" customHeight="1" x14ac:dyDescent="0.3">
      <c r="A988" s="35"/>
    </row>
    <row r="989" spans="1:1" ht="12.75" customHeight="1" x14ac:dyDescent="0.3">
      <c r="A989" s="35"/>
    </row>
    <row r="990" spans="1:1" ht="12.75" customHeight="1" x14ac:dyDescent="0.3">
      <c r="A990" s="35"/>
    </row>
    <row r="991" spans="1:1" ht="12.75" customHeight="1" x14ac:dyDescent="0.3">
      <c r="A991" s="35"/>
    </row>
    <row r="992" spans="1:1" ht="12.75" customHeight="1" x14ac:dyDescent="0.3">
      <c r="A992" s="35"/>
    </row>
    <row r="993" spans="1:1" ht="12.75" customHeight="1" x14ac:dyDescent="0.3">
      <c r="A993" s="35"/>
    </row>
    <row r="994" spans="1:1" ht="12.75" customHeight="1" x14ac:dyDescent="0.3">
      <c r="A994" s="35"/>
    </row>
    <row r="995" spans="1:1" ht="12.75" customHeight="1" x14ac:dyDescent="0.3">
      <c r="A995" s="35"/>
    </row>
    <row r="996" spans="1:1" ht="12.75" customHeight="1" x14ac:dyDescent="0.3">
      <c r="A996" s="35"/>
    </row>
    <row r="997" spans="1:1" ht="12.75" customHeight="1" x14ac:dyDescent="0.3">
      <c r="A997" s="35"/>
    </row>
    <row r="998" spans="1:1" ht="12.75" customHeight="1" x14ac:dyDescent="0.3">
      <c r="A998" s="35"/>
    </row>
    <row r="999" spans="1:1" ht="12.75" customHeight="1" x14ac:dyDescent="0.3">
      <c r="A999" s="35"/>
    </row>
    <row r="1000" spans="1:1" ht="12.75" customHeight="1" x14ac:dyDescent="0.3">
      <c r="A1000" s="3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21</vt:i4>
      </vt:variant>
    </vt:vector>
  </HeadingPairs>
  <TitlesOfParts>
    <vt:vector size="28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Office</cp:lastModifiedBy>
  <dcterms:created xsi:type="dcterms:W3CDTF">2005-04-12T12:35:30Z</dcterms:created>
  <dcterms:modified xsi:type="dcterms:W3CDTF">2024-08-28T09:39:18Z</dcterms:modified>
</cp:coreProperties>
</file>