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timelines/timeline2.xml" ContentType="application/vnd.ms-excel.timelin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Tipu Sultan\OneDrive\Desktop\Data Analysis Project in Excel\"/>
    </mc:Choice>
  </mc:AlternateContent>
  <xr:revisionPtr revIDLastSave="0" documentId="13_ncr:1_{E1A9E088-6B56-40B9-848C-FCC0D6425BA0}" xr6:coauthVersionLast="47" xr6:coauthVersionMax="47" xr10:uidLastSave="{00000000-0000-0000-0000-000000000000}"/>
  <bookViews>
    <workbookView xWindow="-100" yWindow="-100" windowWidth="21467" windowHeight="11443" firstSheet="5" activeTab="10" xr2:uid="{00000000-000D-0000-FFFF-FFFF00000000}"/>
  </bookViews>
  <sheets>
    <sheet name="Combo Chart" sheetId="3" r:id="rId1"/>
    <sheet name="Sheet8" sheetId="10" r:id="rId2"/>
    <sheet name="Sheet9" sheetId="11" r:id="rId3"/>
    <sheet name="Profit By Category" sheetId="4" r:id="rId4"/>
    <sheet name="Sales by Category" sheetId="5" r:id="rId5"/>
    <sheet name=" state and salse" sheetId="6" r:id="rId6"/>
    <sheet name="Top 5 sales" sheetId="7" r:id="rId7"/>
    <sheet name="KPI" sheetId="8" r:id="rId8"/>
    <sheet name="KPI YOY" sheetId="9" r:id="rId9"/>
    <sheet name="Data" sheetId="1" r:id="rId10"/>
    <sheet name="Dasgboard" sheetId="2" r:id="rId11"/>
  </sheets>
  <definedNames>
    <definedName name="NativeTimeline_Order_Date">#N/A</definedName>
    <definedName name="Slicer_Region">#N/A</definedName>
    <definedName name="Slicer_Segment">#N/A</definedName>
    <definedName name="Slicer_Year">#N/A</definedName>
  </definedNames>
  <calcPr calcId="191029"/>
  <pivotCaches>
    <pivotCache cacheId="24"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 uri="GoogleSheetsCustomDataVersion1">
      <go:sheetsCustomData xmlns:go="http://customooxmlschemas.google.com/" r:id="rId17" roundtripDataSignature="AMtx7mgYS6wfnPy0iIjdhtUlD2xFm8j14w=="/>
    </ext>
  </extLst>
</workbook>
</file>

<file path=xl/calcChain.xml><?xml version="1.0" encoding="utf-8"?>
<calcChain xmlns="http://schemas.openxmlformats.org/spreadsheetml/2006/main">
  <c r="D8" i="6" l="1"/>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7" i="6"/>
  <c r="D6" i="6"/>
  <c r="D5" i="6"/>
  <c r="D4" i="6"/>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2" i="9"/>
  <c r="E12" i="9"/>
  <c r="D12" i="9"/>
  <c r="C13" i="9"/>
  <c r="B13" i="9"/>
  <c r="O17" i="8"/>
  <c r="L17" i="8"/>
  <c r="I17" i="8"/>
  <c r="E17" i="8"/>
  <c r="B17" i="8"/>
  <c r="E5" i="6"/>
  <c r="E13" i="6"/>
  <c r="E21" i="6"/>
  <c r="E29" i="6"/>
  <c r="E37" i="6"/>
  <c r="E45" i="6"/>
  <c r="E53" i="6"/>
  <c r="E51" i="6"/>
  <c r="E6" i="6"/>
  <c r="E14" i="6"/>
  <c r="E22" i="6"/>
  <c r="E30" i="6"/>
  <c r="E38" i="6"/>
  <c r="E46" i="6"/>
  <c r="E27" i="6"/>
  <c r="E12" i="6"/>
  <c r="E7" i="6"/>
  <c r="E15" i="6"/>
  <c r="E23" i="6"/>
  <c r="E31" i="6"/>
  <c r="E39" i="6"/>
  <c r="E47" i="6"/>
  <c r="E35" i="6"/>
  <c r="E28" i="6"/>
  <c r="E44" i="6"/>
  <c r="E52" i="6"/>
  <c r="E8" i="6"/>
  <c r="E16" i="6"/>
  <c r="E24" i="6"/>
  <c r="E32" i="6"/>
  <c r="E40" i="6"/>
  <c r="E48" i="6"/>
  <c r="E43" i="6"/>
  <c r="E36" i="6"/>
  <c r="E9" i="6"/>
  <c r="E17" i="6"/>
  <c r="E25" i="6"/>
  <c r="E33" i="6"/>
  <c r="E41" i="6"/>
  <c r="E49" i="6"/>
  <c r="E19" i="6"/>
  <c r="E10" i="6"/>
  <c r="E18" i="6"/>
  <c r="E26" i="6"/>
  <c r="E34" i="6"/>
  <c r="E42" i="6"/>
  <c r="E50" i="6"/>
  <c r="E11" i="6"/>
  <c r="E20" i="6"/>
  <c r="E4" i="6"/>
</calcChain>
</file>

<file path=xl/sharedStrings.xml><?xml version="1.0" encoding="utf-8"?>
<sst xmlns="http://schemas.openxmlformats.org/spreadsheetml/2006/main" count="130127" uniqueCount="10952">
  <si>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</si>
  <si>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</si>
  <si>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</si>
  <si>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</si>
  <si>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</si>
  <si>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</si>
  <si>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</si>
  <si>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</si>
  <si>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</si>
  <si>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</si>
  <si>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</si>
  <si>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</si>
  <si>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</si>
  <si>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</si>
  <si>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</si>
  <si>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</si>
  <si>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</si>
  <si>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</si>
  <si>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</si>
  <si>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</si>
  <si>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</si>
  <si>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</si>
  <si>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</si>
  <si>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</si>
  <si>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</si>
  <si>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</si>
  <si>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</si>
  <si>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</si>
  <si>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</si>
  <si>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</si>
  <si>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</si>
  <si>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</si>
  <si>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</si>
  <si>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</si>
  <si>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</si>
  <si>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</si>
  <si>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</si>
  <si>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</si>
  <si>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</si>
  <si>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</si>
  <si>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</si>
  <si>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</si>
  <si>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</si>
  <si>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</si>
  <si>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</si>
  <si>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</si>
  <si>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</si>
  <si>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</si>
  <si>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</si>
  <si>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</si>
  <si>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</si>
  <si>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</si>
  <si>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</si>
  <si>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</si>
  <si>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</si>
  <si>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</si>
  <si>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</si>
  <si>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</si>
  <si>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</si>
  <si>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</si>
  <si>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</si>
  <si>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</si>
  <si>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</si>
  <si>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</si>
  <si>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</si>
  <si>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</si>
  <si>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</si>
  <si>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</si>
  <si>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</si>
  <si>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</si>
  <si>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</si>
  <si>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</si>
  <si>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</si>
  <si>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</si>
  <si>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</si>
  <si>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</si>
  <si>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</si>
  <si>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</si>
  <si>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</si>
  <si>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</si>
  <si>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</si>
  <si>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</si>
  <si>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</si>
  <si>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</si>
  <si>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</si>
  <si>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</si>
  <si>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</si>
  <si>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</si>
  <si>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</si>
  <si>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</si>
  <si>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</si>
  <si>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</si>
  <si>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</si>
  <si>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</si>
  <si>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</si>
  <si>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</si>
  <si>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</si>
  <si>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</si>
  <si>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</si>
  <si>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</si>
  <si>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</si>
  <si>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</si>
  <si>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</si>
  <si>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</si>
  <si>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</si>
  <si>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</si>
  <si>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</si>
  <si>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</si>
  <si>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</si>
  <si>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</si>
  <si>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</si>
  <si>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</si>
  <si>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</si>
  <si>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</si>
  <si>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</si>
  <si>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</si>
  <si>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</si>
  <si>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</si>
  <si>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</si>
  <si>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</si>
  <si>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</si>
  <si>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</si>
  <si>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</si>
  <si>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</si>
  <si>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</si>
  <si>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</si>
  <si>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</si>
  <si>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</si>
  <si>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</si>
  <si>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</si>
  <si>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</si>
  <si>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</si>
  <si>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</si>
  <si>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</si>
  <si>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</si>
  <si>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</si>
  <si>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</si>
  <si>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</si>
  <si>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</si>
  <si>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</si>
  <si>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</si>
  <si>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</si>
  <si>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</si>
  <si>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</si>
  <si>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</si>
  <si>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</si>
  <si>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</si>
  <si>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</si>
  <si>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</si>
  <si>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</si>
  <si>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</si>
  <si>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</si>
  <si>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</si>
  <si>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</si>
  <si>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</si>
  <si>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</si>
  <si>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</si>
  <si>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</si>
  <si>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</si>
  <si>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</si>
  <si>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</si>
  <si>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</si>
  <si>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</si>
  <si>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</si>
  <si>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</si>
  <si>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</si>
  <si>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</si>
  <si>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</si>
  <si>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</si>
  <si>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</si>
  <si>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</si>
  <si>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</si>
  <si>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</si>
  <si>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</si>
  <si>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</si>
  <si>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</si>
  <si>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</si>
  <si>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</si>
  <si>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</si>
  <si>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</si>
  <si>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</si>
  <si>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</si>
  <si>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</si>
  <si>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</si>
  <si>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</si>
  <si>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</si>
  <si>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</si>
  <si>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</si>
  <si>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</si>
  <si>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</si>
  <si>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</si>
  <si>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</si>
  <si>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</si>
  <si>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</si>
  <si>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</si>
  <si>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</si>
  <si>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</si>
  <si>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</si>
  <si>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</si>
  <si>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</si>
  <si>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</si>
  <si>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</si>
  <si>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</si>
  <si>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</si>
  <si>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</si>
  <si>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</si>
  <si>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</si>
  <si>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</si>
  <si>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</si>
  <si>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</si>
  <si>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</si>
  <si>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</si>
  <si>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</si>
  <si>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</si>
  <si>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</si>
  <si>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</si>
  <si>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</si>
  <si>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</si>
  <si>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</si>
  <si>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</si>
  <si>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</si>
  <si>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</si>
  <si>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</si>
  <si>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</si>
  <si>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</si>
  <si>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</si>
  <si>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</si>
  <si>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</si>
  <si>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</si>
  <si>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</si>
  <si>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</si>
  <si>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</si>
  <si>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</si>
  <si>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</si>
  <si>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</si>
  <si>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</si>
  <si>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</si>
  <si>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</si>
  <si>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</si>
  <si>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</si>
  <si>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</si>
  <si>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</si>
  <si>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</si>
  <si>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</si>
  <si>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</si>
  <si>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</si>
  <si>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</si>
  <si>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</si>
  <si>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</si>
  <si>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</si>
  <si>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</si>
  <si>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</si>
  <si>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</si>
  <si>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</si>
  <si>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</si>
  <si>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</si>
  <si>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</si>
  <si>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</si>
  <si>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</si>
  <si>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</si>
  <si>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</si>
  <si>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</si>
  <si>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</si>
  <si>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</si>
  <si>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</si>
  <si>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</si>
  <si>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</si>
  <si>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</si>
  <si>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</si>
  <si>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</si>
  <si>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</si>
  <si>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</si>
  <si>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</si>
  <si>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</si>
  <si>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</si>
  <si>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</si>
  <si>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</si>
  <si>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</si>
  <si>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</si>
  <si>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</si>
  <si>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</si>
  <si>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</si>
  <si>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</si>
  <si>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</si>
  <si>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</si>
  <si>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</si>
  <si>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</si>
  <si>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</si>
  <si>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</si>
  <si>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</si>
  <si>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</si>
  <si>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</si>
  <si>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</si>
  <si>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</si>
  <si>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</si>
  <si>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</si>
  <si>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</si>
  <si>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</si>
  <si>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</si>
  <si>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</si>
  <si>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</si>
  <si>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</si>
  <si>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</si>
  <si>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</si>
  <si>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</si>
  <si>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</si>
  <si>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</si>
  <si>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</si>
  <si>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</si>
  <si>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</si>
  <si>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</si>
  <si>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</si>
  <si>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</si>
  <si>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</si>
  <si>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</si>
  <si>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</si>
  <si>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</si>
  <si>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</si>
  <si>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</si>
  <si>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</si>
  <si>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</si>
  <si>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</si>
  <si>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</si>
  <si>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</si>
  <si>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</si>
  <si>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</si>
  <si>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</si>
  <si>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</si>
  <si>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</si>
  <si>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</si>
  <si>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</si>
  <si>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</si>
  <si>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</si>
  <si>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</si>
  <si>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</si>
  <si>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</si>
  <si>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</si>
  <si>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</si>
  <si>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</si>
  <si>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</si>
  <si>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</si>
  <si>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</si>
  <si>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</si>
  <si>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</si>
  <si>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</si>
  <si>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</si>
  <si>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</si>
  <si>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</si>
  <si>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</si>
  <si>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</si>
  <si>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</si>
  <si>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</si>
  <si>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</si>
  <si>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</si>
  <si>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</si>
  <si>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</si>
  <si>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</si>
  <si>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</si>
  <si>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</si>
  <si>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</si>
  <si>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</si>
  <si>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</si>
  <si>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</si>
  <si>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</si>
  <si>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</si>
  <si>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</si>
  <si>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</si>
  <si>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</si>
  <si>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</si>
  <si>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</si>
  <si>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</si>
  <si>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</si>
  <si>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</si>
  <si>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</si>
  <si>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</si>
  <si>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</si>
  <si>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</si>
  <si>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</si>
  <si>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</si>
  <si>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</si>
  <si>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</si>
  <si>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</si>
  <si>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</si>
  <si>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</si>
  <si>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</si>
  <si>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</si>
  <si>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</si>
  <si>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</si>
  <si>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</si>
  <si>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</si>
  <si>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</si>
  <si>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</si>
  <si>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</si>
  <si>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</si>
  <si>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</si>
  <si>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</si>
  <si>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</si>
  <si>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</si>
  <si>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</si>
  <si>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</si>
  <si>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</si>
  <si>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</si>
  <si>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</si>
  <si>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</si>
  <si>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</si>
  <si>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</si>
  <si>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</si>
  <si>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</si>
  <si>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</si>
  <si>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</si>
  <si>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</si>
  <si>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</si>
  <si>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</si>
  <si>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</si>
  <si>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</si>
  <si>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</si>
  <si>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</si>
  <si>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</si>
  <si>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</si>
  <si>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</si>
  <si>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</si>
  <si>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</si>
  <si>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</si>
  <si>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</si>
  <si>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</si>
  <si>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</si>
  <si>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</si>
  <si>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</si>
  <si>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</si>
  <si>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</si>
  <si>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</si>
  <si>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</si>
  <si>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</si>
  <si>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</si>
  <si>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</si>
  <si>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</si>
  <si>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</si>
  <si>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</si>
  <si>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</si>
  <si>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</si>
  <si>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</si>
  <si>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</si>
  <si>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</si>
  <si>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</si>
  <si>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</si>
  <si>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</si>
  <si>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</si>
  <si>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</si>
  <si>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</si>
  <si>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</si>
  <si>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</si>
  <si>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</si>
  <si>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</si>
  <si>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</si>
  <si>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</si>
  <si>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</si>
  <si>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</si>
  <si>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</si>
  <si>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</si>
  <si>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</si>
  <si>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</si>
  <si>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</si>
  <si>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</si>
  <si>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</si>
  <si>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</si>
  <si>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</si>
  <si>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</si>
  <si>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</si>
  <si>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</si>
  <si>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</si>
  <si>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</si>
  <si>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</si>
  <si>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</si>
  <si>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</si>
  <si>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</si>
  <si>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</si>
  <si>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</si>
  <si>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</si>
  <si>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</si>
  <si>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</si>
  <si>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</si>
  <si>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</si>
  <si>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</si>
  <si>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</si>
  <si>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</si>
  <si>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</si>
  <si>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</si>
  <si>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</si>
  <si>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</si>
  <si>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</si>
  <si>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</si>
  <si>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</si>
  <si>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</si>
  <si>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</si>
  <si>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</si>
  <si>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</si>
  <si>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</si>
  <si>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</si>
  <si>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</si>
  <si>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</si>
  <si>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</si>
  <si>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</si>
  <si>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</si>
  <si>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</si>
  <si>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</si>
  <si>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</si>
  <si>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</si>
  <si>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</si>
  <si>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</si>
  <si>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</si>
  <si>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</si>
  <si>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</si>
  <si>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</si>
  <si>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</si>
  <si>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</si>
  <si>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</si>
  <si>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</si>
  <si>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</si>
  <si>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</si>
  <si>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</si>
  <si>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</si>
  <si>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</si>
  <si>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</si>
  <si>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</si>
  <si>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</si>
  <si>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</si>
  <si>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</si>
  <si>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</si>
  <si>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</si>
  <si>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</si>
  <si>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</si>
  <si>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</si>
  <si>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</si>
  <si>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</si>
  <si>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</si>
  <si>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</si>
  <si>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</si>
  <si>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</si>
  <si>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</si>
  <si>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</si>
  <si>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</si>
  <si>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</si>
  <si>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</si>
  <si>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</si>
  <si>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</si>
  <si>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</si>
  <si>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</si>
  <si>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</si>
  <si>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</si>
  <si>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</si>
  <si>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</si>
  <si>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</si>
  <si>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</si>
  <si>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</si>
  <si>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</si>
  <si>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</si>
  <si>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</si>
  <si>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</si>
  <si>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</si>
  <si>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</si>
  <si>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</si>
  <si>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</si>
  <si>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</si>
  <si>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</si>
  <si>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</si>
  <si>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</si>
  <si>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</si>
  <si>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</si>
  <si>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</si>
  <si>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</si>
  <si>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</si>
  <si>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</si>
  <si>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</si>
  <si>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</si>
  <si>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</si>
  <si>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</si>
  <si>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</si>
  <si>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</si>
  <si>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</si>
  <si>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</si>
  <si>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</si>
  <si>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</si>
  <si>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</si>
  <si>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</si>
  <si>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</si>
  <si>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</si>
  <si>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</si>
  <si>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</si>
  <si>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</si>
  <si>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</si>
  <si>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</si>
  <si>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</si>
  <si>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</si>
  <si>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</si>
  <si>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</si>
  <si>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</si>
  <si>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</si>
  <si>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</si>
  <si>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</si>
  <si>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</si>
  <si>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</si>
  <si>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</si>
  <si>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</si>
  <si>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</si>
  <si>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</si>
  <si>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</si>
  <si>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</si>
  <si>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</si>
  <si>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</si>
  <si>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</si>
  <si>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</si>
  <si>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</si>
  <si>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</si>
  <si>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</si>
  <si>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</si>
  <si>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</si>
  <si>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</si>
  <si>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</si>
  <si>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</si>
  <si>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</si>
  <si>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</si>
  <si>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</si>
  <si>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</si>
  <si>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</si>
  <si>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</si>
  <si>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</si>
  <si>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</si>
  <si>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</si>
  <si>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</si>
  <si>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</si>
  <si>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</si>
  <si>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</si>
  <si>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</si>
  <si>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</si>
  <si>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</si>
  <si>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</si>
  <si>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</si>
  <si>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</si>
  <si>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</si>
  <si>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</si>
  <si>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</si>
  <si>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</si>
  <si>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</si>
  <si>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</si>
  <si>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</si>
  <si>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</si>
  <si>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</si>
  <si>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</si>
  <si>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</si>
  <si>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</si>
  <si>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</si>
  <si>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</si>
  <si>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</si>
  <si>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</si>
  <si>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</si>
  <si>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</si>
  <si>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</si>
  <si>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</si>
  <si>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</si>
  <si>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</si>
  <si>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</si>
  <si>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</si>
  <si>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</si>
  <si>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</si>
  <si>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</si>
  <si>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</si>
  <si>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</si>
  <si>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</si>
  <si>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</si>
  <si>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</si>
  <si>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</si>
  <si>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</si>
  <si>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</si>
  <si>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</si>
  <si>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</si>
  <si>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</si>
  <si>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</si>
  <si>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</si>
  <si>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</si>
  <si>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</si>
  <si>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</si>
  <si>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</si>
  <si>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</si>
  <si>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</si>
  <si>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</si>
  <si>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</si>
  <si>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</si>
  <si>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</si>
  <si>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</si>
  <si>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</si>
  <si>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</si>
  <si>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</si>
  <si>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</si>
  <si>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</si>
  <si>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</si>
  <si>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</si>
  <si>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</si>
  <si>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</si>
  <si>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</si>
  <si>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</si>
  <si>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</si>
  <si>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</si>
  <si>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</si>
  <si>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</si>
  <si>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</si>
  <si>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</si>
  <si>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</si>
  <si>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</si>
  <si>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</si>
  <si>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</si>
  <si>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</si>
  <si>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</si>
  <si>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</si>
  <si>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</si>
  <si>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</si>
  <si>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</si>
  <si>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</si>
  <si>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</si>
  <si>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</si>
  <si>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</si>
  <si>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</si>
  <si>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</si>
  <si>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</si>
  <si>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</si>
  <si>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</si>
  <si>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</si>
  <si>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</si>
  <si>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</si>
  <si>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</si>
  <si>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</si>
  <si>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</si>
  <si>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</si>
  <si>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</si>
  <si>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</si>
  <si>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</si>
  <si>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</si>
  <si>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</si>
  <si>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</si>
  <si>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</si>
  <si>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</si>
  <si>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</si>
  <si>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</si>
  <si>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</si>
  <si>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</si>
  <si>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</si>
  <si>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</si>
  <si>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</si>
  <si>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</si>
  <si>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</si>
  <si>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</si>
  <si>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</si>
  <si>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</si>
  <si>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</si>
  <si>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</si>
  <si>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</si>
  <si>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</si>
  <si>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</si>
  <si>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</si>
  <si>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</si>
  <si>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</si>
  <si>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</si>
  <si>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</si>
  <si>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</si>
  <si>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</si>
  <si>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</si>
  <si>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</si>
  <si>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</si>
  <si>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</si>
  <si>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</si>
  <si>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</si>
  <si>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</si>
  <si>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</si>
  <si>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</si>
  <si>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</si>
  <si>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</si>
  <si>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</si>
  <si>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</si>
  <si>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</si>
  <si>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</si>
  <si>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</si>
  <si>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</si>
  <si>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</si>
  <si>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</si>
  <si>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</si>
  <si>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</si>
  <si>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</si>
  <si>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</si>
  <si>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</si>
  <si>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</si>
  <si>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</si>
  <si>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</si>
  <si>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</si>
  <si>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</si>
  <si>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</si>
  <si>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</si>
  <si>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</si>
  <si>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</si>
  <si>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</si>
  <si>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</si>
  <si>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</si>
  <si>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</si>
  <si>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</si>
  <si>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</si>
  <si>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</si>
  <si>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</si>
  <si>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</si>
  <si>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</si>
  <si>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</si>
  <si>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</si>
  <si>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</si>
  <si>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</si>
  <si>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</si>
  <si>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</si>
  <si>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</si>
  <si>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</si>
  <si>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</si>
  <si>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</si>
  <si>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</si>
  <si>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</si>
  <si>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</si>
  <si>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</si>
  <si>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</si>
  <si>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</si>
  <si>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</si>
  <si>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</si>
  <si>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</si>
  <si>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</si>
  <si>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</si>
  <si>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</si>
  <si>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</si>
  <si>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</si>
  <si>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</si>
  <si>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</si>
  <si>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</si>
  <si>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</si>
  <si>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</si>
  <si>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</si>
  <si>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</si>
  <si>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</si>
  <si>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</si>
  <si>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</si>
  <si>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</si>
  <si>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</si>
  <si>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</si>
  <si>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</si>
  <si>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</si>
  <si>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</si>
  <si>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</si>
  <si>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</si>
  <si>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</si>
  <si>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</si>
  <si>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</si>
  <si>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</si>
  <si>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</si>
  <si>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</si>
  <si>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</si>
  <si>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</si>
  <si>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</si>
  <si>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</si>
  <si>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</si>
  <si>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</si>
  <si>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</si>
  <si>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</si>
  <si>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</si>
  <si>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</si>
  <si>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</si>
  <si>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</si>
  <si>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</si>
  <si>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</si>
  <si>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</si>
  <si>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</si>
  <si>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</si>
  <si>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</si>
  <si>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</si>
  <si>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</si>
  <si>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</si>
  <si>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</si>
  <si>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</si>
  <si>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</si>
  <si>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</si>
  <si>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</si>
  <si>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</si>
  <si>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</si>
  <si>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</si>
  <si>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</si>
  <si>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</si>
  <si>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</si>
  <si>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</si>
  <si>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</si>
  <si>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</si>
  <si>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</si>
  <si>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</si>
  <si>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</si>
  <si>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</si>
  <si>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</si>
  <si>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</si>
  <si>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</si>
  <si>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</si>
  <si>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</si>
  <si>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</si>
  <si>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</si>
  <si>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</si>
  <si>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</si>
  <si>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</si>
  <si>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</si>
  <si>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</si>
  <si>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</si>
  <si>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</si>
  <si>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</si>
  <si>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</si>
  <si>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</si>
  <si>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</si>
  <si>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</si>
  <si>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</si>
  <si>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</si>
  <si>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</si>
  <si>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</si>
  <si>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</si>
  <si>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</si>
  <si>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</si>
  <si>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</si>
  <si>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</si>
  <si>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</si>
  <si>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</si>
  <si>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</si>
  <si>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</si>
  <si>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</si>
  <si>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</si>
  <si>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</si>
  <si>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</si>
  <si>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</si>
  <si>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</si>
  <si>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</si>
  <si>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</si>
  <si>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</si>
  <si>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</si>
  <si>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</si>
  <si>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</si>
  <si>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</si>
  <si>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</si>
  <si>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</si>
  <si>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</si>
  <si>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</si>
  <si>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</si>
  <si>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</si>
  <si>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</si>
  <si>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</si>
  <si>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</si>
  <si>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</si>
  <si>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</si>
  <si>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</si>
  <si>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</si>
  <si>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</si>
  <si>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</si>
  <si>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</si>
  <si>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</si>
  <si>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</si>
  <si>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</si>
  <si>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</si>
  <si>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</si>
  <si>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</si>
  <si>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</si>
  <si>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</si>
  <si>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</si>
  <si>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</si>
  <si>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</si>
  <si>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</si>
  <si>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</si>
  <si>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</si>
  <si>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</si>
  <si>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</si>
  <si>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</si>
  <si>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</si>
  <si>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</si>
  <si>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</si>
  <si>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</si>
  <si>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</si>
  <si>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</si>
  <si>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</si>
  <si>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</si>
  <si>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</si>
  <si>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</si>
  <si>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</si>
  <si>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</si>
  <si>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</si>
  <si>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</si>
  <si>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</si>
  <si>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</si>
  <si>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</si>
  <si>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</si>
  <si>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</si>
  <si>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</si>
  <si>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</si>
  <si>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</si>
  <si>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</si>
  <si>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</si>
  <si>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</si>
  <si>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</si>
  <si>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</si>
  <si>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</si>
  <si>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</si>
  <si>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</si>
  <si>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</si>
  <si>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</si>
  <si>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</si>
  <si>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</si>
  <si>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</si>
  <si>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</si>
  <si>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</si>
  <si>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</si>
  <si>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</si>
  <si>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</si>
  <si>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</si>
  <si>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</si>
  <si>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</si>
  <si>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</si>
  <si>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</si>
  <si>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</si>
  <si>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</si>
  <si>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</si>
  <si>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</si>
  <si>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</si>
  <si>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</si>
  <si>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</si>
  <si>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</si>
  <si>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</si>
  <si>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</si>
  <si>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</si>
  <si>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</si>
  <si>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</si>
  <si>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</si>
  <si>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</si>
  <si>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</si>
  <si>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</si>
  <si>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</si>
  <si>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</si>
  <si>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</si>
  <si>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</si>
  <si>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</si>
  <si>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</si>
  <si>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</si>
  <si>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</si>
  <si>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</si>
  <si>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</si>
  <si>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</si>
  <si>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</si>
  <si>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</si>
  <si>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</si>
  <si>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</si>
  <si>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</si>
  <si>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</si>
  <si>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</si>
  <si>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</si>
  <si>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</si>
  <si>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</si>
  <si>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</si>
  <si>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</si>
  <si>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</si>
  <si>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</si>
  <si>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</si>
  <si>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</si>
  <si>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</si>
  <si>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</si>
  <si>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</si>
  <si>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</si>
  <si>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</si>
  <si>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</si>
  <si>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</si>
  <si>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</si>
  <si>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</si>
  <si>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</si>
  <si>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</si>
  <si>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</si>
  <si>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</si>
  <si>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</si>
  <si>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</si>
  <si>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</si>
  <si>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</si>
  <si>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</si>
  <si>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</si>
  <si>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</si>
  <si>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</si>
  <si>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</si>
  <si>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</si>
  <si>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</si>
  <si>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</si>
  <si>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</si>
  <si>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</si>
  <si>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</si>
  <si>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</si>
  <si>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</si>
  <si>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</si>
  <si>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</si>
  <si>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</si>
  <si>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</si>
  <si>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</si>
  <si>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</si>
  <si>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</si>
  <si>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</si>
  <si>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</si>
  <si>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</si>
  <si>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</si>
  <si>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</si>
  <si>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</si>
  <si>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</si>
  <si>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</si>
  <si>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</si>
  <si>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</si>
  <si>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</si>
  <si>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</si>
  <si>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</si>
  <si>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</si>
  <si>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</si>
  <si>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</si>
  <si>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</si>
  <si>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</si>
  <si>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</si>
  <si>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</si>
  <si>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</si>
  <si>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</si>
  <si>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</si>
  <si>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</si>
  <si>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</si>
  <si>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</si>
  <si>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</si>
  <si>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</si>
  <si>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</si>
  <si>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</si>
  <si>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</si>
  <si>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</si>
  <si>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</si>
  <si>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</si>
  <si>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</si>
  <si>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</si>
  <si>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</si>
  <si>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</si>
  <si>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</si>
  <si>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</si>
  <si>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</si>
  <si>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</si>
  <si>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</si>
  <si>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</si>
  <si>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</si>
  <si>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</si>
  <si>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</si>
  <si>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</si>
  <si>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</si>
  <si>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</si>
  <si>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</si>
  <si>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</si>
  <si>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</si>
  <si>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</si>
  <si>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</si>
  <si>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</si>
  <si>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</si>
  <si>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</si>
  <si>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</si>
  <si>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</si>
  <si>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</si>
  <si>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</si>
  <si>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</si>
  <si>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</si>
  <si>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</si>
  <si>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</si>
  <si>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</si>
  <si>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</si>
  <si>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</si>
  <si>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</si>
  <si>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</si>
  <si>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</si>
  <si>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</si>
  <si>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</si>
  <si>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</si>
  <si>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</si>
  <si>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</si>
  <si>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</si>
  <si>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</si>
  <si>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</si>
  <si>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</si>
  <si>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</si>
  <si>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</si>
  <si>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</si>
  <si>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</si>
  <si>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</si>
  <si>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</si>
  <si>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</si>
  <si>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</si>
  <si>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</si>
  <si>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</si>
  <si>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</si>
  <si>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</si>
  <si>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</si>
  <si>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</si>
  <si>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</si>
  <si>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</si>
  <si>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</si>
  <si>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</si>
  <si>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</si>
  <si>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</si>
  <si>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</si>
  <si>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</si>
  <si>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</si>
  <si>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</si>
  <si>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</si>
  <si>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</si>
  <si>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</si>
  <si>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</si>
  <si>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</si>
  <si>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</si>
  <si>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</si>
  <si>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</si>
  <si>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</si>
  <si>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</si>
  <si>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</si>
  <si>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</si>
  <si>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</si>
  <si>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</si>
  <si>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</si>
  <si>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</si>
  <si>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</si>
  <si>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</si>
  <si>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</si>
  <si>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</si>
  <si>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</si>
  <si>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</si>
  <si>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</si>
  <si>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</si>
  <si>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</si>
  <si>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</si>
  <si>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</si>
  <si>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</si>
  <si>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</si>
  <si>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</si>
  <si>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</si>
  <si>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</si>
  <si>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</si>
  <si>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</si>
  <si>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</si>
  <si>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</si>
  <si>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</si>
  <si>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</si>
  <si>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</si>
  <si>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</si>
  <si>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</si>
  <si>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</si>
  <si>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</si>
  <si>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</si>
  <si>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</si>
  <si>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</si>
  <si>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</si>
  <si>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</si>
  <si>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</si>
  <si>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</si>
  <si>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</si>
  <si>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</si>
  <si>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</si>
  <si>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</si>
  <si>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</si>
  <si>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</si>
  <si>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</si>
  <si>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</si>
  <si>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</si>
  <si>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</si>
  <si>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</si>
  <si>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</si>
  <si>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</si>
  <si>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</si>
  <si>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</si>
  <si>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</si>
  <si>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</si>
  <si>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</si>
  <si>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</si>
  <si>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</si>
  <si>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</si>
  <si>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</si>
  <si>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</si>
  <si>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</si>
  <si>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</si>
  <si>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</si>
  <si>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</si>
  <si>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</si>
  <si>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</si>
  <si>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</si>
  <si>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</si>
  <si>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</si>
  <si>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</si>
  <si>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</si>
  <si>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</si>
  <si>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</si>
  <si>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</si>
  <si>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</si>
  <si>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</si>
  <si>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</si>
  <si>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</si>
  <si>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</si>
  <si>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</si>
  <si>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</si>
  <si>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</si>
  <si>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</si>
  <si>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</si>
  <si>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</si>
  <si>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</si>
  <si>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</si>
  <si>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</si>
  <si>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</si>
  <si>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</si>
  <si>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</si>
  <si>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</si>
  <si>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</si>
  <si>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</si>
  <si>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</si>
  <si>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</si>
  <si>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</si>
  <si>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</si>
  <si>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</si>
  <si>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</si>
  <si>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</si>
  <si>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</si>
  <si>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</si>
  <si>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</si>
  <si>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</si>
  <si>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</si>
  <si>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</si>
  <si>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</si>
  <si>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</si>
  <si>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</si>
  <si>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</si>
  <si>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</si>
  <si>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</si>
  <si>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</si>
  <si>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</si>
  <si>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</si>
  <si>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</si>
  <si>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</si>
  <si>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</si>
  <si>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</si>
  <si>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</si>
  <si>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</si>
  <si>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</si>
  <si>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</si>
  <si>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</si>
  <si>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</si>
  <si>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</si>
  <si>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</si>
  <si>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</si>
  <si>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</si>
  <si>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</si>
  <si>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</si>
  <si>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</si>
  <si>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</si>
  <si>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</si>
  <si>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</si>
  <si>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</si>
  <si>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</si>
  <si>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</si>
  <si>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</si>
  <si>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</si>
  <si>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</si>
  <si>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</si>
  <si>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</si>
  <si>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</si>
  <si>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</si>
  <si>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</si>
  <si>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</si>
  <si>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</si>
  <si>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</si>
  <si>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</si>
  <si>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</si>
  <si>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</si>
  <si>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</si>
  <si>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</si>
  <si>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</si>
  <si>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</si>
  <si>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</si>
  <si>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</si>
  <si>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</si>
  <si>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</si>
  <si>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</si>
  <si>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</si>
  <si>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</si>
  <si>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</si>
  <si>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</si>
  <si>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</si>
  <si>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</si>
  <si>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</si>
  <si>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</si>
  <si>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</si>
  <si>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</si>
  <si>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</si>
  <si>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</si>
  <si>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</si>
  <si>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</si>
  <si>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</si>
  <si>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</si>
  <si>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</si>
  <si>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</si>
  <si>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</si>
  <si>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</si>
  <si>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</si>
  <si>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</si>
  <si>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</si>
  <si>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</si>
  <si>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</si>
  <si>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</si>
  <si>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</si>
  <si>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</si>
  <si>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</si>
  <si>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</si>
  <si>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</si>
  <si>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</si>
  <si>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</si>
  <si>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</si>
  <si>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</si>
  <si>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</si>
  <si>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</si>
  <si>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</si>
  <si>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</si>
  <si>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</si>
  <si>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</si>
  <si>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</si>
  <si>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</si>
  <si>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</si>
  <si>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</si>
  <si>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</si>
  <si>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</si>
  <si>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</si>
  <si>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</si>
  <si>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</si>
  <si>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</si>
  <si>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</si>
  <si>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</si>
  <si>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</si>
  <si>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</si>
  <si>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</si>
  <si>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</si>
  <si>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</si>
  <si>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</si>
  <si>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</si>
  <si>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</si>
  <si>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</si>
  <si>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</si>
  <si>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</si>
  <si>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</si>
  <si>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</si>
  <si>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</si>
  <si>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</si>
  <si>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</si>
  <si>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</si>
  <si>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</si>
  <si>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</si>
  <si>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</si>
  <si>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</si>
  <si>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</si>
  <si>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</si>
  <si>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</si>
  <si>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</si>
  <si>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</si>
  <si>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</si>
  <si>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</si>
  <si>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</si>
  <si>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</si>
  <si>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</si>
  <si>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</si>
  <si>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</si>
  <si>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</si>
  <si>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</si>
  <si>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</si>
  <si>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</si>
  <si>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</si>
  <si>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</si>
  <si>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</si>
  <si>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</si>
  <si>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</si>
  <si>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</si>
  <si>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</si>
  <si>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</si>
  <si>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</si>
  <si>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</si>
  <si>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</si>
  <si>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</si>
  <si>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</si>
  <si>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</si>
  <si>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</si>
  <si>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</si>
  <si>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</si>
  <si>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</si>
  <si>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</si>
  <si>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</si>
  <si>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</si>
  <si>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</si>
  <si>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</si>
  <si>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</si>
  <si>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</si>
  <si>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</si>
  <si>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</si>
  <si>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</si>
  <si>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</si>
  <si>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</si>
  <si>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</si>
  <si>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</si>
  <si>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</si>
  <si>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</si>
  <si>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</si>
  <si>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</si>
  <si>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</si>
  <si>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</si>
  <si>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</si>
  <si>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</si>
  <si>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</si>
  <si>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</si>
  <si>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</si>
  <si>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</si>
  <si>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</si>
  <si>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</si>
  <si>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</si>
  <si>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</si>
  <si>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</si>
  <si>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</si>
  <si>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</si>
  <si>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</si>
  <si>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</si>
  <si>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</si>
  <si>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</si>
  <si>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</si>
  <si>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</si>
  <si>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</si>
  <si>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</si>
  <si>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</si>
  <si>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</si>
  <si>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</si>
  <si>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</si>
  <si>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</si>
  <si>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</si>
  <si>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</si>
  <si>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</si>
  <si>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</si>
  <si>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</si>
  <si>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</si>
  <si>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</si>
  <si>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</si>
  <si>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</si>
  <si>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</si>
  <si>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</si>
  <si>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</si>
  <si>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</si>
  <si>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</si>
  <si>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</si>
  <si>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</si>
  <si>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</si>
  <si>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</si>
  <si>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</si>
  <si>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</si>
  <si>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</si>
  <si>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</si>
  <si>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</si>
  <si>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</si>
  <si>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</si>
  <si>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</si>
  <si>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</si>
  <si>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</si>
  <si>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</si>
  <si>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</si>
  <si>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</si>
  <si>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</si>
  <si>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</si>
  <si>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</si>
  <si>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</si>
  <si>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</si>
  <si>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</si>
  <si>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</si>
  <si>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</si>
  <si>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</si>
  <si>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</si>
  <si>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</si>
  <si>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</si>
  <si>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</si>
  <si>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</si>
  <si>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</si>
  <si>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</si>
  <si>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</si>
  <si>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</si>
  <si>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</si>
  <si>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</si>
  <si>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</si>
  <si>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</si>
  <si>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</si>
  <si>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</si>
  <si>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</si>
  <si>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</si>
  <si>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</si>
  <si>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</si>
  <si>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</si>
  <si>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</si>
  <si>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</si>
  <si>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</si>
  <si>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</si>
  <si>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</si>
  <si>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</si>
  <si>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</si>
  <si>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</si>
  <si>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</si>
  <si>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</si>
  <si>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</si>
  <si>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</si>
  <si>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</si>
  <si>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</si>
  <si>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</si>
  <si>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</si>
  <si>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</si>
  <si>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</si>
  <si>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</si>
  <si>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</si>
  <si>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</si>
  <si>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</si>
  <si>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</si>
  <si>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</si>
  <si>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</si>
  <si>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</si>
  <si>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</si>
  <si>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</si>
  <si>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</si>
  <si>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</si>
  <si>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</si>
  <si>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</si>
  <si>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</si>
  <si>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</si>
  <si>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</si>
  <si>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</si>
  <si>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</si>
  <si>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</si>
  <si>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</si>
  <si>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</si>
  <si>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</si>
  <si>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</si>
  <si>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</si>
  <si>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</si>
  <si>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</si>
  <si>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</si>
  <si>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</si>
  <si>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</si>
  <si>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</si>
  <si>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</si>
  <si>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</si>
  <si>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</si>
  <si>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</si>
  <si>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</si>
  <si>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</si>
  <si>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</si>
  <si>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</si>
  <si>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</si>
  <si>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</si>
  <si>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</si>
  <si>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</si>
  <si>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</si>
  <si>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</si>
  <si>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</si>
  <si>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</si>
  <si>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</si>
  <si>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</si>
  <si>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</si>
  <si>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</si>
  <si>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</si>
  <si>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</si>
  <si>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</si>
  <si>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</si>
  <si>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</si>
  <si>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</si>
  <si>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</si>
  <si>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</si>
  <si>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</si>
  <si>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</si>
  <si>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</si>
  <si>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</si>
  <si>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</si>
  <si>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</si>
  <si>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</si>
  <si>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</si>
  <si>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</si>
  <si>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</si>
  <si>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</si>
  <si>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</si>
  <si>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</si>
  <si>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</si>
  <si>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</si>
  <si>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</si>
  <si>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</si>
  <si>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</si>
  <si>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</si>
  <si>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</si>
  <si>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</si>
  <si>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</si>
  <si>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</si>
  <si>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</si>
  <si>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</si>
  <si>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</si>
  <si>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</si>
  <si>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</si>
  <si>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</si>
  <si>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</si>
  <si>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</si>
  <si>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</si>
  <si>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</si>
  <si>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</si>
  <si>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</si>
  <si>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</si>
  <si>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</si>
  <si>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</si>
  <si>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</si>
  <si>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</si>
  <si>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</si>
  <si>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</si>
  <si>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</si>
  <si>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</si>
  <si>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</si>
  <si>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</si>
  <si>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</si>
  <si>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</si>
  <si>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</si>
  <si>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</si>
  <si>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</si>
  <si>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</si>
  <si>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</si>
  <si>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</si>
  <si>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</si>
  <si>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</si>
  <si>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</si>
  <si>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</si>
  <si>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</si>
  <si>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</si>
  <si>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</si>
  <si>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</si>
  <si>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</si>
  <si>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</si>
  <si>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</si>
  <si>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</si>
  <si>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</si>
  <si>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</si>
  <si>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</si>
  <si>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</si>
  <si>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</si>
  <si>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</si>
  <si>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</si>
  <si>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</si>
  <si>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</si>
  <si>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</si>
  <si>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</si>
  <si>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</si>
  <si>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</si>
  <si>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</si>
  <si>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</si>
  <si>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</si>
  <si>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</si>
  <si>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</si>
  <si>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</si>
  <si>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</si>
  <si>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</si>
  <si>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</si>
  <si>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</si>
  <si>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</si>
  <si>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</si>
  <si>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</si>
  <si>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</si>
  <si>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</si>
  <si>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</si>
  <si>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</si>
  <si>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</si>
  <si>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</si>
  <si>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</si>
  <si>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</si>
  <si>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</si>
  <si>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</si>
  <si>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</si>
  <si>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</si>
  <si>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</si>
  <si>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</si>
  <si>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</si>
  <si>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</si>
  <si>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</si>
  <si>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</si>
  <si>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</si>
  <si>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</si>
  <si>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</si>
  <si>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</si>
  <si>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</si>
  <si>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</si>
  <si>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</si>
  <si>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</si>
  <si>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</si>
  <si>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</si>
  <si>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</si>
  <si>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</si>
  <si>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</si>
  <si>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</si>
  <si>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</si>
  <si>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</si>
  <si>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</si>
  <si>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</si>
  <si>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</si>
  <si>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</si>
  <si>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</si>
  <si>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</si>
  <si>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</si>
  <si>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</si>
  <si>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</si>
  <si>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</si>
  <si>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</si>
  <si>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</si>
  <si>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</si>
  <si>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</si>
  <si>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</si>
  <si>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</si>
  <si>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</si>
  <si>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</si>
  <si>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</si>
  <si>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</si>
  <si>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</si>
  <si>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</si>
  <si>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</si>
  <si>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</si>
  <si>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</si>
  <si>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</si>
  <si>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</si>
  <si>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</si>
  <si>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</si>
  <si>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</si>
  <si>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</si>
  <si>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</si>
  <si>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</si>
  <si>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</si>
  <si>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</si>
  <si>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</si>
  <si>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</si>
  <si>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</si>
  <si>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</si>
  <si>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</si>
  <si>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</si>
  <si>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</si>
  <si>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</si>
  <si>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</si>
  <si>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</si>
  <si>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</si>
  <si>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</si>
  <si>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</si>
  <si>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</si>
  <si>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</si>
  <si>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</si>
  <si>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</si>
  <si>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</si>
  <si>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</si>
  <si>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</si>
  <si>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</si>
  <si>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</si>
  <si>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</si>
  <si>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</si>
  <si>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</si>
  <si>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</si>
  <si>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</si>
  <si>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</si>
  <si>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</si>
  <si>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</si>
  <si>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</si>
  <si>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</si>
  <si>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</si>
  <si>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</si>
  <si>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</si>
  <si>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</si>
  <si>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</si>
  <si>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</si>
  <si>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</si>
  <si>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</si>
  <si>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</si>
  <si>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</si>
  <si>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</si>
  <si>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</si>
  <si>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</si>
  <si>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</si>
  <si>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</si>
  <si>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</si>
  <si>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</si>
  <si>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</si>
  <si>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</si>
  <si>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</si>
  <si>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</si>
  <si>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</si>
  <si>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</si>
  <si>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</si>
  <si>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</si>
  <si>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</si>
  <si>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</si>
  <si>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</si>
  <si>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</si>
  <si>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</si>
  <si>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</si>
  <si>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</si>
  <si>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</si>
  <si>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</si>
  <si>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</si>
  <si>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</si>
  <si>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</si>
  <si>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</si>
  <si>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</si>
  <si>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</si>
  <si>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</si>
  <si>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</si>
  <si>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</si>
  <si>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</si>
  <si>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</si>
  <si>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</si>
  <si>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</si>
  <si>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</si>
  <si>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</si>
  <si>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</si>
  <si>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</si>
  <si>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</si>
  <si>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</si>
  <si>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</si>
  <si>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</si>
  <si>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</si>
  <si>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</si>
  <si>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</si>
  <si>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</si>
  <si>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</si>
  <si>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</si>
  <si>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</si>
  <si>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</si>
  <si>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</si>
  <si>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</si>
  <si>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</si>
  <si>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</si>
  <si>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</si>
  <si>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</si>
  <si>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</si>
  <si>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</si>
  <si>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</si>
  <si>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</si>
  <si>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</si>
  <si>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</si>
  <si>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</si>
  <si>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</si>
  <si>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</si>
  <si>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</si>
  <si>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</si>
  <si>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</si>
  <si>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</si>
  <si>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</si>
  <si>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</si>
  <si>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</si>
  <si>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</si>
  <si>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</si>
  <si>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</si>
  <si>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</si>
  <si>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</si>
  <si>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</si>
  <si>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</si>
  <si>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</si>
  <si>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</si>
  <si>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</si>
  <si>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</si>
  <si>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</si>
  <si>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</si>
  <si>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</si>
  <si>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</si>
  <si>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</si>
  <si>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</si>
  <si>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</si>
  <si>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</si>
  <si>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</si>
  <si>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</si>
  <si>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</si>
  <si>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</si>
  <si>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</si>
  <si>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</si>
  <si>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</si>
  <si>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</si>
  <si>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</si>
  <si>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</si>
  <si>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</si>
  <si>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</si>
  <si>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</si>
  <si>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</si>
  <si>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</si>
  <si>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</si>
  <si>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</si>
  <si>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</si>
  <si>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</si>
  <si>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</si>
  <si>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</si>
  <si>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</si>
  <si>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</si>
  <si>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</si>
  <si>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</si>
  <si>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</si>
  <si>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</si>
  <si>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</si>
  <si>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</si>
  <si>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</si>
  <si>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</si>
  <si>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</si>
  <si>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</si>
  <si>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</si>
  <si>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</si>
  <si>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</si>
  <si>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</si>
  <si>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</si>
  <si>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</si>
  <si>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</si>
  <si>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</si>
  <si>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</si>
  <si>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</si>
  <si>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</si>
  <si>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</si>
  <si>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</si>
  <si>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</si>
  <si>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</si>
  <si>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</si>
  <si>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</si>
  <si>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</si>
  <si>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</si>
  <si>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</si>
  <si>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</si>
  <si>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</si>
  <si>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</si>
  <si>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</si>
  <si>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</si>
  <si>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</si>
  <si>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</si>
  <si>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</si>
  <si>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</si>
  <si>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</si>
  <si>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</si>
  <si>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</si>
  <si>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</si>
  <si>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</si>
  <si>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</si>
  <si>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</si>
  <si>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</si>
  <si>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</si>
  <si>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</si>
  <si>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</si>
  <si>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</si>
  <si>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</si>
  <si>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</si>
  <si>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</si>
  <si>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</si>
  <si>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</si>
  <si>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</si>
  <si>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</si>
  <si>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</si>
  <si>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</si>
  <si>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</si>
  <si>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</si>
  <si>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</si>
  <si>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</si>
  <si>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</si>
  <si>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</si>
  <si>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</si>
  <si>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</si>
  <si>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</si>
  <si>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</si>
  <si>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</si>
  <si>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</si>
  <si>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</si>
  <si>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</si>
  <si>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</si>
  <si>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</si>
  <si>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</si>
  <si>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</si>
  <si>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</si>
  <si>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</si>
  <si>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</si>
  <si>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</si>
  <si>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</si>
  <si>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</si>
  <si>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</si>
  <si>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</si>
  <si>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</si>
  <si>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</si>
  <si>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</si>
  <si>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</si>
  <si>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</si>
  <si>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</si>
  <si>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</si>
  <si>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</si>
  <si>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</si>
  <si>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</si>
  <si>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</si>
  <si>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</si>
  <si>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</si>
  <si>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</si>
  <si>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</si>
  <si>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</si>
  <si>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</si>
  <si>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</si>
  <si>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</si>
  <si>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</si>
  <si>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</si>
  <si>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</si>
  <si>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</si>
  <si>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</si>
  <si>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</si>
  <si>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</si>
  <si>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</si>
  <si>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</si>
  <si>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</si>
  <si>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</si>
  <si>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</si>
  <si>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</si>
  <si>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</si>
  <si>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</si>
  <si>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</si>
  <si>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</si>
  <si>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</si>
  <si>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</si>
  <si>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</si>
  <si>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</si>
  <si>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</si>
  <si>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</si>
  <si>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</si>
  <si>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</si>
  <si>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</si>
  <si>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</si>
  <si>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</si>
  <si>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</si>
  <si>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</si>
  <si>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</si>
  <si>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</si>
  <si>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</si>
  <si>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</si>
  <si>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</si>
  <si>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</si>
  <si>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</si>
  <si>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</si>
  <si>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</si>
  <si>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</si>
  <si>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</si>
  <si>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</si>
  <si>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</si>
  <si>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</si>
  <si>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</si>
  <si>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</si>
  <si>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</si>
  <si>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</si>
  <si>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</si>
  <si>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</si>
  <si>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</si>
  <si>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</si>
  <si>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</si>
  <si>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</si>
  <si>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</si>
  <si>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</si>
  <si>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</si>
  <si>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</si>
  <si>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</si>
  <si>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</si>
  <si>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</si>
  <si>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</si>
  <si>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</si>
  <si>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</si>
  <si>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</si>
  <si>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</si>
  <si>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</si>
  <si>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</si>
  <si>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</si>
  <si>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</si>
  <si>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</si>
  <si>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</si>
  <si>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</si>
  <si>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</si>
  <si>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</si>
  <si>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</si>
  <si>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</si>
  <si>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</si>
  <si>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</si>
  <si>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</si>
  <si>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</si>
  <si>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</si>
  <si>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</si>
  <si>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</si>
  <si>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</si>
  <si>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</si>
  <si>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</si>
  <si>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</si>
  <si>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</si>
  <si>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</si>
  <si>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</si>
  <si>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</si>
  <si>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</si>
  <si>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</si>
  <si>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</si>
  <si>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</si>
  <si>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</si>
  <si>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</si>
  <si>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</si>
  <si>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</si>
  <si>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</si>
  <si>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</si>
  <si>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</si>
  <si>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</si>
  <si>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</si>
  <si>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</si>
  <si>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</si>
  <si>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</si>
  <si>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</si>
  <si>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</si>
  <si>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</si>
  <si>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</si>
  <si>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</si>
  <si>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</si>
  <si>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</si>
  <si>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</si>
  <si>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</si>
  <si>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</si>
  <si>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</si>
  <si>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</si>
  <si>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</si>
  <si>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</si>
  <si>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</si>
  <si>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</si>
  <si>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</si>
  <si>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</si>
  <si>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</si>
  <si>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</si>
  <si>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</si>
  <si>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</si>
  <si>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</si>
  <si>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</si>
  <si>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</si>
  <si>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</si>
  <si>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</si>
  <si>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</si>
  <si>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</si>
  <si>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</si>
  <si>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</si>
  <si>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</si>
  <si>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</si>
  <si>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</si>
  <si>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</si>
  <si>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</si>
  <si>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</si>
  <si>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</si>
  <si>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</si>
  <si>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</si>
  <si>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</si>
  <si>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</si>
  <si>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</si>
  <si>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</si>
  <si>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</si>
  <si>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</si>
  <si>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</si>
  <si>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</si>
  <si>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</si>
  <si>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</si>
  <si>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</si>
  <si>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</si>
  <si>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</si>
  <si>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</si>
  <si>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</si>
  <si>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</si>
  <si>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</si>
  <si>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</si>
  <si>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</si>
  <si>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</si>
  <si>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</si>
  <si>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</si>
  <si>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</si>
  <si>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</si>
  <si>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</si>
  <si>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</si>
  <si>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</si>
  <si>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</si>
  <si>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</si>
  <si>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</si>
  <si>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</si>
  <si>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</si>
  <si>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</si>
  <si>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</si>
  <si>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</si>
  <si>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</si>
  <si>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</si>
  <si>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</si>
  <si>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</si>
  <si>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</si>
  <si>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</si>
  <si>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</si>
  <si>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</si>
  <si>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</si>
  <si>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</si>
  <si>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</si>
  <si>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</si>
  <si>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</si>
  <si>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</si>
  <si>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</si>
  <si>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</si>
  <si>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</si>
  <si>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</si>
  <si>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</si>
  <si>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</si>
  <si>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</si>
  <si>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</si>
  <si>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</si>
  <si>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</si>
  <si>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</si>
  <si>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</si>
  <si>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</si>
  <si>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</si>
  <si>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</si>
  <si>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</si>
  <si>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</si>
  <si>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</si>
  <si>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</si>
  <si>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</si>
  <si>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</si>
  <si>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</si>
  <si>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</si>
  <si>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</si>
  <si>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</si>
  <si>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</si>
  <si>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</si>
  <si>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</si>
  <si>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</si>
  <si>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</si>
  <si>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</si>
  <si>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</si>
  <si>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</si>
  <si>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</si>
  <si>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</si>
  <si>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</si>
  <si>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</si>
  <si>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</si>
  <si>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</si>
  <si>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</si>
  <si>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</si>
  <si>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</si>
  <si>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</si>
  <si>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</si>
  <si>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</si>
  <si>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</si>
  <si>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</si>
  <si>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</si>
  <si>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</si>
  <si>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</si>
  <si>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</si>
  <si>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</si>
  <si>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</si>
  <si>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</si>
  <si>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</si>
  <si>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</si>
  <si>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</si>
  <si>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</si>
  <si>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</si>
  <si>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</si>
  <si>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</si>
  <si>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</si>
  <si>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</si>
  <si>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</si>
  <si>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</si>
  <si>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</si>
  <si>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</si>
  <si>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</si>
  <si>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</si>
  <si>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</si>
  <si>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</si>
  <si>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</si>
  <si>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</si>
  <si>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</si>
  <si>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</si>
  <si>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</si>
  <si>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</si>
  <si>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</si>
  <si>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</si>
  <si>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</si>
  <si>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</si>
  <si>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</si>
  <si>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</si>
  <si>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</si>
  <si>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</si>
  <si>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</si>
  <si>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</si>
  <si>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</si>
  <si>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</si>
  <si>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</si>
  <si>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</si>
  <si>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</si>
  <si>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</si>
  <si>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</si>
  <si>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</si>
  <si>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</si>
  <si>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</si>
  <si>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</si>
  <si>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</si>
  <si>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</si>
  <si>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</si>
  <si>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</si>
  <si>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</si>
  <si>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</si>
  <si>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</si>
  <si>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</si>
  <si>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</si>
  <si>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</si>
  <si>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</si>
  <si>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</si>
  <si>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</si>
  <si>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</si>
  <si>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</si>
  <si>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</si>
  <si>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</si>
  <si>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</si>
  <si>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</si>
  <si>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</si>
  <si>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</si>
  <si>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</si>
  <si>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</si>
  <si>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</si>
  <si>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</si>
  <si>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</si>
  <si>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</si>
  <si>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</si>
  <si>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</si>
  <si>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</si>
  <si>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</si>
  <si>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</si>
  <si>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</si>
  <si>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</si>
  <si>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</si>
  <si>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</si>
  <si>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</si>
  <si>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</si>
  <si>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</si>
  <si>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</si>
  <si>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</si>
  <si>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</si>
  <si>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</si>
  <si>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</si>
  <si>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</si>
  <si>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</si>
  <si>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</si>
  <si>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</si>
  <si>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</si>
  <si>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</si>
  <si>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</si>
  <si>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</si>
  <si>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</si>
  <si>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</si>
  <si>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</si>
  <si>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</si>
  <si>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</si>
  <si>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</si>
  <si>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</si>
  <si>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</si>
  <si>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</si>
  <si>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</si>
  <si>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</si>
  <si>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</si>
  <si>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</si>
  <si>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</si>
  <si>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</si>
  <si>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</si>
  <si>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</si>
  <si>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</si>
  <si>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</si>
  <si>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</si>
  <si>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</si>
  <si>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</si>
  <si>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</si>
  <si>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</si>
  <si>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</si>
  <si>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</si>
  <si>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</si>
  <si>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</si>
  <si>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</si>
  <si>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</si>
  <si>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</si>
  <si>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</si>
  <si>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</si>
  <si>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</si>
  <si>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</si>
  <si>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</si>
  <si>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</si>
  <si>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</si>
  <si>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</si>
  <si>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</si>
  <si>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</si>
  <si>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</si>
  <si>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</si>
  <si>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</si>
  <si>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</si>
  <si>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</si>
  <si>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</si>
  <si>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</si>
  <si>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</si>
  <si>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</si>
  <si>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</si>
  <si>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</si>
  <si>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</si>
  <si>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</si>
  <si>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</si>
  <si>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</si>
  <si>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</si>
  <si>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</si>
  <si>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</si>
  <si>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</si>
  <si>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</si>
  <si>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</si>
  <si>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</si>
  <si>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</si>
  <si>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</si>
  <si>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</si>
  <si>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</si>
  <si>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</si>
  <si>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</si>
  <si>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</si>
  <si>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</si>
  <si>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</si>
  <si>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</si>
  <si>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</si>
  <si>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</si>
  <si>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</si>
  <si>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</si>
  <si>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</si>
  <si>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</si>
  <si>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</si>
  <si>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</si>
  <si>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</si>
  <si>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</si>
  <si>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</si>
  <si>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</si>
  <si>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</si>
  <si>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</si>
  <si>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</si>
  <si>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</si>
  <si>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</si>
  <si>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</si>
  <si>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</si>
  <si>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</si>
  <si>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</si>
  <si>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</si>
  <si>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</si>
  <si>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</si>
  <si>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</si>
  <si>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</si>
  <si>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</si>
  <si>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</si>
  <si>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</si>
  <si>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</si>
  <si>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</si>
  <si>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</si>
  <si>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</si>
  <si>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</si>
  <si>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</si>
  <si>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</si>
  <si>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</si>
  <si>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</si>
  <si>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</si>
  <si>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</si>
  <si>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</si>
  <si>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</si>
  <si>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</si>
  <si>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</si>
  <si>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</si>
  <si>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</si>
  <si>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</si>
  <si>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</si>
  <si>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</si>
  <si>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</si>
  <si>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</si>
  <si>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</si>
  <si>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</si>
  <si>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</si>
  <si>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</si>
  <si>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</si>
  <si>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</si>
  <si>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</si>
  <si>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</si>
  <si>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</si>
  <si>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</si>
  <si>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</si>
  <si>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</si>
  <si>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</si>
  <si>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</si>
  <si>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</si>
  <si>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</si>
  <si>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</si>
  <si>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</si>
  <si>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</si>
  <si>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</si>
  <si>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</si>
  <si>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</si>
  <si>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</si>
  <si>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</si>
  <si>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</si>
  <si>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</si>
  <si>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</si>
  <si>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</si>
  <si>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</si>
  <si>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</si>
  <si>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</si>
  <si>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</si>
  <si>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</si>
  <si>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</si>
  <si>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</si>
  <si>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</si>
  <si>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</si>
  <si>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</si>
  <si>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</si>
  <si>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</si>
  <si>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</si>
  <si>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</si>
  <si>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</si>
  <si>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</si>
  <si>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</si>
  <si>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</si>
  <si>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</si>
  <si>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</si>
  <si>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</si>
  <si>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</si>
  <si>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</si>
  <si>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</si>
  <si>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</si>
  <si>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</si>
  <si>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</si>
  <si>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</si>
  <si>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</si>
  <si>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</si>
  <si>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</si>
  <si>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</si>
  <si>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</si>
  <si>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</si>
  <si>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</si>
  <si>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</si>
  <si>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</si>
  <si>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</si>
  <si>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</si>
  <si>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</si>
  <si>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</si>
  <si>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</si>
  <si>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</si>
  <si>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</si>
  <si>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</si>
  <si>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</si>
  <si>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</si>
  <si>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</si>
  <si>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</si>
  <si>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</si>
  <si>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</si>
  <si>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</si>
  <si>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</si>
  <si>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</si>
  <si>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</si>
  <si>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</si>
  <si>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</si>
  <si>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</si>
  <si>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</si>
  <si>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</si>
  <si>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</si>
  <si>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</si>
  <si>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</si>
  <si>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</si>
  <si>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</si>
  <si>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</si>
  <si>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</si>
  <si>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</si>
  <si>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</si>
  <si>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</si>
  <si>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</si>
  <si>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</si>
  <si>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</si>
  <si>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</si>
  <si>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</si>
  <si>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</si>
  <si>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</si>
  <si>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</si>
  <si>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</si>
  <si>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</si>
  <si>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</si>
  <si>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</si>
  <si>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</si>
  <si>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</si>
  <si>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</si>
  <si>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</si>
  <si>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</si>
  <si>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</si>
  <si>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</si>
  <si>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</si>
  <si>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</si>
  <si>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</si>
  <si>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</si>
  <si>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</si>
  <si>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</si>
  <si>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</si>
  <si>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</si>
  <si>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</si>
  <si>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</si>
  <si>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</si>
  <si>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</si>
  <si>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</si>
  <si>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</si>
  <si>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</si>
  <si>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</si>
  <si>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</si>
  <si>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</si>
  <si>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</si>
  <si>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</si>
  <si>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</si>
  <si>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</si>
  <si>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</si>
  <si>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</si>
  <si>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</si>
  <si>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</si>
  <si>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</si>
  <si>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</si>
  <si>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</si>
  <si>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</si>
  <si>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</si>
  <si>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</si>
  <si>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</si>
  <si>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</si>
  <si>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</si>
  <si>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</si>
  <si>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</si>
  <si>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</si>
  <si>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</si>
  <si>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</si>
  <si>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</si>
  <si>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</si>
  <si>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</si>
  <si>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</si>
  <si>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</si>
  <si>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</si>
  <si>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</si>
  <si>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</si>
  <si>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</si>
  <si>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</si>
  <si>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</si>
  <si>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</si>
  <si>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</si>
  <si>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</si>
  <si>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</si>
  <si>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</si>
  <si>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</si>
  <si>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</si>
  <si>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</si>
  <si>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</si>
  <si>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</si>
  <si>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</si>
  <si>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</si>
  <si>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</si>
  <si>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</si>
  <si>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</si>
  <si>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</si>
  <si>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</si>
  <si>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</si>
  <si>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</si>
  <si>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</si>
  <si>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</si>
  <si>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</si>
  <si>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</si>
  <si>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</si>
  <si>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</si>
  <si>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</si>
  <si>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</si>
  <si>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</si>
  <si>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</si>
  <si>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</si>
  <si>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</si>
  <si>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</si>
  <si>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</si>
  <si>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</si>
  <si>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</si>
  <si>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</si>
  <si>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</si>
  <si>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</si>
  <si>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</si>
  <si>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</si>
  <si>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</si>
  <si>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</si>
  <si>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</si>
  <si>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</si>
  <si>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</si>
  <si>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</si>
  <si>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</si>
  <si>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</si>
  <si>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</si>
  <si>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</si>
  <si>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</si>
  <si>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</si>
  <si>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</si>
  <si>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</si>
  <si>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</si>
  <si>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</si>
  <si>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</si>
  <si>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</si>
  <si>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</si>
  <si>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</si>
  <si>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</si>
  <si>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</si>
  <si>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</si>
  <si>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</si>
  <si>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</si>
  <si>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</si>
  <si>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</si>
  <si>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</si>
  <si>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</si>
  <si>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</si>
  <si>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</si>
  <si>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</si>
  <si>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</si>
  <si>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</si>
  <si>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</si>
  <si>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</si>
  <si>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</si>
  <si>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</si>
  <si>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</si>
  <si>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</si>
  <si>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</si>
  <si>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</si>
  <si>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</si>
  <si>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</si>
  <si>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</si>
  <si>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</si>
  <si>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</si>
  <si>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</si>
  <si>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</si>
  <si>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</si>
  <si>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</si>
  <si>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</si>
  <si>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</si>
  <si>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</si>
  <si>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</si>
  <si>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</si>
  <si>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</si>
  <si>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</si>
  <si>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</si>
  <si>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</si>
  <si>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</si>
  <si>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</si>
  <si>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</si>
  <si>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</si>
  <si>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</si>
  <si>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</si>
  <si>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</si>
  <si>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</si>
  <si>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</si>
  <si>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</si>
  <si>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</si>
  <si>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</si>
  <si>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</si>
  <si>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</si>
  <si>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</si>
  <si>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</si>
  <si>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</si>
  <si>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</si>
  <si>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</si>
  <si>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</si>
  <si>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</si>
  <si>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</si>
  <si>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</si>
  <si>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</si>
  <si>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</si>
  <si>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</si>
  <si>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</si>
  <si>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</si>
  <si>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</si>
  <si>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</si>
  <si>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</si>
  <si>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</si>
  <si>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</si>
  <si>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</si>
  <si>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</si>
  <si>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</si>
  <si>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</si>
  <si>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</si>
  <si>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</si>
  <si>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</si>
  <si>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</si>
  <si>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</si>
  <si>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</si>
  <si>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</si>
  <si>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</si>
  <si>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</si>
  <si>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</si>
  <si>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</si>
  <si>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</si>
  <si>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</si>
  <si>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</si>
  <si>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</si>
  <si>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</si>
  <si>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</si>
  <si>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</si>
  <si>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</si>
  <si>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</si>
  <si>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</si>
  <si>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</si>
  <si>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</si>
  <si>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</si>
  <si>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</si>
  <si>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</si>
  <si>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</si>
  <si>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</si>
  <si>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</si>
  <si>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</si>
  <si>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</si>
  <si>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</si>
  <si>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</si>
  <si>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</si>
  <si>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</si>
  <si>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</si>
  <si>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</si>
  <si>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</si>
  <si>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</si>
  <si>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</si>
  <si>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</si>
  <si>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</si>
  <si>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</si>
  <si>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</si>
  <si>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</si>
  <si>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</si>
  <si>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</si>
  <si>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</si>
  <si>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</si>
  <si>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</si>
  <si>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</si>
  <si>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</si>
  <si>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</si>
  <si>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</si>
  <si>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</si>
  <si>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</si>
  <si>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</si>
  <si>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</si>
  <si>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</si>
  <si>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</si>
  <si>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</si>
  <si>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</si>
  <si>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</si>
  <si>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</si>
  <si>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</si>
  <si>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</si>
  <si>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</si>
  <si>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</si>
  <si>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</si>
  <si>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</si>
  <si>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</si>
  <si>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</si>
  <si>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</si>
  <si>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</si>
  <si>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</si>
  <si>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</si>
  <si>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</si>
  <si>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</si>
  <si>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</si>
  <si>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</si>
  <si>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</si>
  <si>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</si>
  <si>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</si>
  <si>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</si>
  <si>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</si>
  <si>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</si>
  <si>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</si>
  <si>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</si>
  <si>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</si>
  <si>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</si>
  <si>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</si>
  <si>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</si>
  <si>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</si>
  <si>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</si>
  <si>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</si>
  <si>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</si>
  <si>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</si>
  <si>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</si>
  <si>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</si>
  <si>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</si>
  <si>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</si>
  <si>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</si>
  <si>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</si>
  <si>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</si>
  <si>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</si>
  <si>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</si>
  <si>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</si>
  <si>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</si>
  <si>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</si>
  <si>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</si>
  <si>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</si>
  <si>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</si>
  <si>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</si>
  <si>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</si>
  <si>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</si>
  <si>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</si>
  <si>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</si>
  <si>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</si>
  <si>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</si>
  <si>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</si>
  <si>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</si>
  <si>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</si>
  <si>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</si>
  <si>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</si>
  <si>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</si>
  <si>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</si>
  <si>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</si>
  <si>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</si>
  <si>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</si>
  <si>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</si>
  <si>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</si>
  <si>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</si>
  <si>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</si>
  <si>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</si>
  <si>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</si>
  <si>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</si>
  <si>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</si>
  <si>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</si>
  <si>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</si>
  <si>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</si>
  <si>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</si>
  <si>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</si>
  <si>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</si>
  <si>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</si>
  <si>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</si>
  <si>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</si>
  <si>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</si>
  <si>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</si>
  <si>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</si>
  <si>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</si>
  <si>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</si>
  <si>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</si>
  <si>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</si>
  <si>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</si>
  <si>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</si>
  <si>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</si>
  <si>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</si>
  <si>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</si>
  <si>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</si>
  <si>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</si>
  <si>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</si>
  <si>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</si>
  <si>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</si>
  <si>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</si>
  <si>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</si>
  <si>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</si>
  <si>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</si>
  <si>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</si>
  <si>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</si>
  <si>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</si>
  <si>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</si>
  <si>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</si>
  <si>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</si>
  <si>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</si>
  <si>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</si>
  <si>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</si>
  <si>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</si>
  <si>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</si>
  <si>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</si>
  <si>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</si>
  <si>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</si>
  <si>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</si>
  <si>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</si>
  <si>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</si>
  <si>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</si>
  <si>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</si>
  <si>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</si>
  <si>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</si>
  <si>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</si>
  <si>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</si>
  <si>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</si>
  <si>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</si>
  <si>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</si>
  <si>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</si>
  <si>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</si>
  <si>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</si>
  <si>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</si>
  <si>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</si>
  <si>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</si>
  <si>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</si>
  <si>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</si>
  <si>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</si>
  <si>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</si>
  <si>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</si>
  <si>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</si>
  <si>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</si>
  <si>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</si>
  <si>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</si>
  <si>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</si>
  <si>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</si>
  <si>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</si>
  <si>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</si>
  <si>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</si>
  <si>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</si>
  <si>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</si>
  <si>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</si>
  <si>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</si>
  <si>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</si>
  <si>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</si>
  <si>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</si>
  <si>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</si>
  <si>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</si>
  <si>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</si>
  <si>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</si>
  <si>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</si>
  <si>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</si>
  <si>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</si>
  <si>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</si>
  <si>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</si>
  <si>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</si>
  <si>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</si>
  <si>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</si>
  <si>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</si>
  <si>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</si>
  <si>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</si>
  <si>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</si>
  <si>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</si>
  <si>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</si>
  <si>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</si>
  <si>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</si>
  <si>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</si>
  <si>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</si>
  <si>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</si>
  <si>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</si>
  <si>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</si>
  <si>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</si>
  <si>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</si>
  <si>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</si>
  <si>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</si>
  <si>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</si>
  <si>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</si>
  <si>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</si>
  <si>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</si>
  <si>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</si>
  <si>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</si>
  <si>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</si>
  <si>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</si>
  <si>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</si>
  <si>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</si>
  <si>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</si>
  <si>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</si>
  <si>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</si>
  <si>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</si>
  <si>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</si>
  <si>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</si>
  <si>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</si>
  <si>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</si>
  <si>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</si>
  <si>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</si>
  <si>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</si>
  <si>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</si>
  <si>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</si>
  <si>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</si>
  <si>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</si>
  <si>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</si>
  <si>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</si>
  <si>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</si>
  <si>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</si>
  <si>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</si>
  <si>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</si>
  <si>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</si>
  <si>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</si>
  <si>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</si>
  <si>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</si>
  <si>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</si>
  <si>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</si>
  <si>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</si>
  <si>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</si>
  <si>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</si>
  <si>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</si>
  <si>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</si>
  <si>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</si>
  <si>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</si>
  <si>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</si>
  <si>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</si>
  <si>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</si>
  <si>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</si>
  <si>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</si>
  <si>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</si>
  <si>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</si>
  <si>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</si>
  <si>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</si>
  <si>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</si>
  <si>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</si>
  <si>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</si>
  <si>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</si>
  <si>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</si>
  <si>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</si>
  <si>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</si>
  <si>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</si>
  <si>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</si>
  <si>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</si>
  <si>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</si>
  <si>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</si>
  <si>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</si>
  <si>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</si>
  <si>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</si>
  <si>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</si>
  <si>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</si>
  <si>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</si>
  <si>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</si>
  <si>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</si>
  <si>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</si>
  <si>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</si>
  <si>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</si>
  <si>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</si>
  <si>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</si>
  <si>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</si>
  <si>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</si>
  <si>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</si>
  <si>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</si>
  <si>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</si>
  <si>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</si>
  <si>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</si>
  <si>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</si>
  <si>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</si>
  <si>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</si>
  <si>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</si>
  <si>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</si>
  <si>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</si>
  <si>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</si>
  <si>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</si>
  <si>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</si>
  <si>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</si>
  <si>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</si>
  <si>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</si>
  <si>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</si>
  <si>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</si>
  <si>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</si>
  <si>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</si>
  <si>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</si>
  <si>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</si>
  <si>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</si>
  <si>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</si>
  <si>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</si>
  <si>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</si>
  <si>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</si>
  <si>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</si>
  <si>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</si>
  <si>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</si>
  <si>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</si>
  <si>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</si>
  <si>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</si>
  <si>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</si>
  <si>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</si>
  <si>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</si>
  <si>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</si>
  <si>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</si>
  <si>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</si>
  <si>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</si>
  <si>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</si>
  <si>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</si>
  <si>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</si>
  <si>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</si>
  <si>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</si>
  <si>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</si>
  <si>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</si>
  <si>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</si>
  <si>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</si>
  <si>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</si>
  <si>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</si>
  <si>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</si>
  <si>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</si>
  <si>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</si>
  <si>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</si>
  <si>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</si>
  <si>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</si>
  <si>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</si>
  <si>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</si>
  <si>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</si>
  <si>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</si>
  <si>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</si>
  <si>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</si>
  <si>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</si>
  <si>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</si>
  <si>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</si>
  <si>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</si>
  <si>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</si>
  <si>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</si>
  <si>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</si>
  <si>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</si>
  <si>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</si>
  <si>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</si>
  <si>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</si>
  <si>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</si>
  <si>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</si>
  <si>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</si>
  <si>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</si>
  <si>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</si>
  <si>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</si>
  <si>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</si>
  <si>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</si>
  <si>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</si>
  <si>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</si>
  <si>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</si>
  <si>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</si>
  <si>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</si>
  <si>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</si>
  <si>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</si>
  <si>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</si>
  <si>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</si>
  <si>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</si>
  <si>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</si>
  <si>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</si>
  <si>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</si>
  <si>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</si>
  <si>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</si>
  <si>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</si>
  <si>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</si>
  <si>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</si>
  <si>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</si>
  <si>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</si>
  <si>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</si>
  <si>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</si>
  <si>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</si>
  <si>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</si>
  <si>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</si>
  <si>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</si>
  <si>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</si>
  <si>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</si>
  <si>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</si>
  <si>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</si>
  <si>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</si>
  <si>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</si>
  <si>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</si>
  <si>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</si>
  <si>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</si>
  <si>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</si>
  <si>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</si>
  <si>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</si>
  <si>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</si>
  <si>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</si>
  <si>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</si>
  <si>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</si>
  <si>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</si>
  <si>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</si>
  <si>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</si>
  <si>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</si>
  <si>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</si>
  <si>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</si>
  <si>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</si>
  <si>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</si>
  <si>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</si>
  <si>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</si>
  <si>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</si>
  <si>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</si>
  <si>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</si>
  <si>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</si>
  <si>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</si>
  <si>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</si>
  <si>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</si>
  <si>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</si>
  <si>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</si>
  <si>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</si>
  <si>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</si>
  <si>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</si>
  <si>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</si>
  <si>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</si>
  <si>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</si>
  <si>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</si>
  <si>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</si>
  <si>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</si>
  <si>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</si>
  <si>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</si>
  <si>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</si>
  <si>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</si>
  <si>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</si>
  <si>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</si>
  <si>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</si>
  <si>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</si>
  <si>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</si>
  <si>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</si>
  <si>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</si>
  <si>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</si>
  <si>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</si>
  <si>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</si>
  <si>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</si>
  <si>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</si>
  <si>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</si>
  <si>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</si>
  <si>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</si>
  <si>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</si>
  <si>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</si>
  <si>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</si>
  <si>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</si>
  <si>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</si>
  <si>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</si>
  <si>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</si>
  <si>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</si>
  <si>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</si>
  <si>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</si>
  <si>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</si>
  <si>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</si>
  <si>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</si>
  <si>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</si>
  <si>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</si>
  <si>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</si>
  <si>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</si>
  <si>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</si>
  <si>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</si>
  <si>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</si>
  <si>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</si>
  <si>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</si>
  <si>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</si>
  <si>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</si>
  <si>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</si>
  <si>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</si>
  <si>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</si>
  <si>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</si>
  <si>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</si>
  <si>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</si>
  <si>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</si>
  <si>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</si>
  <si>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</si>
  <si>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</si>
  <si>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</si>
  <si>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</si>
  <si>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</si>
  <si>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</si>
  <si>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</si>
  <si>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</si>
  <si>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</si>
  <si>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</si>
  <si>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</si>
  <si>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</si>
  <si>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</si>
  <si>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</si>
  <si>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</si>
  <si>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</si>
  <si>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</si>
  <si>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</si>
  <si>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</si>
  <si>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</si>
  <si>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</si>
  <si>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</si>
  <si>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</si>
  <si>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</si>
  <si>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</si>
  <si>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</si>
  <si>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</si>
  <si>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</si>
  <si>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</si>
  <si>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</si>
  <si>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</si>
  <si>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</si>
  <si>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</si>
  <si>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</si>
  <si>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</si>
  <si>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</si>
  <si>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</si>
  <si>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</si>
  <si>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</si>
  <si>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</si>
  <si>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</si>
  <si>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</si>
  <si>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</si>
  <si>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</si>
  <si>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</si>
  <si>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</si>
  <si>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</si>
  <si>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</si>
  <si>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</si>
  <si>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</si>
  <si>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</si>
  <si>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</si>
  <si>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</si>
  <si>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</si>
  <si>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</si>
  <si>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</si>
  <si>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</si>
  <si>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</si>
  <si>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</si>
  <si>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</si>
  <si>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</si>
  <si>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</si>
  <si>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</si>
  <si>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</si>
  <si>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</si>
  <si>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</si>
  <si>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</si>
  <si>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</si>
  <si>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</si>
  <si>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</si>
  <si>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</si>
  <si>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</si>
  <si>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</si>
  <si>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</si>
  <si>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</si>
  <si>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</si>
  <si>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</si>
  <si>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</si>
  <si>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</si>
  <si>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</si>
  <si>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</si>
  <si>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</si>
  <si>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</si>
  <si>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</si>
  <si>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</si>
  <si>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</si>
  <si>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</si>
  <si>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</si>
  <si>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</si>
  <si>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</si>
  <si>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</si>
  <si>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</si>
  <si>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</si>
  <si>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</si>
  <si>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</si>
  <si>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</si>
  <si>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</si>
  <si>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</si>
  <si>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</si>
  <si>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</si>
  <si>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</si>
  <si>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</si>
  <si>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</si>
  <si>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</si>
  <si>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</si>
  <si>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</si>
  <si>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</si>
  <si>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</si>
  <si>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</si>
  <si>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</si>
  <si>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</si>
  <si>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</si>
  <si>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</si>
  <si>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</si>
  <si>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</si>
  <si>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</si>
  <si>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</si>
  <si>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</si>
  <si>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</si>
  <si>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</si>
  <si>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</si>
  <si>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</si>
  <si>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</si>
  <si>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</si>
  <si>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</si>
  <si>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</si>
  <si>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</si>
  <si>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</si>
  <si>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</si>
  <si>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</si>
  <si>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</si>
  <si>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</si>
  <si>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</si>
  <si>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</si>
  <si>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</si>
  <si>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</si>
  <si>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</si>
  <si>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</si>
  <si>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</si>
  <si>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</si>
  <si>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</si>
  <si>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</si>
  <si>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</si>
  <si>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</si>
  <si>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</si>
  <si>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</si>
  <si>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</si>
  <si>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</si>
  <si>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</si>
  <si>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</si>
  <si>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</si>
  <si>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</si>
  <si>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</si>
  <si>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</si>
  <si>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</si>
  <si>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</si>
  <si>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</si>
  <si>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</si>
  <si>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</si>
  <si>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</si>
  <si>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</si>
  <si>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</si>
  <si>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</si>
  <si>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</si>
  <si>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</si>
  <si>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</si>
  <si>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</si>
  <si>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</si>
  <si>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</si>
  <si>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</si>
  <si>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</si>
  <si>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</si>
  <si>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</si>
  <si>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</si>
  <si>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</si>
  <si>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</si>
  <si>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</si>
  <si>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</si>
  <si>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</si>
  <si>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</si>
  <si>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</si>
  <si>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</si>
  <si>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</si>
  <si>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</si>
  <si>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</si>
  <si>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</si>
  <si>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</si>
  <si>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</si>
  <si>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</si>
  <si>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</si>
  <si>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</si>
  <si>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</si>
  <si>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</si>
  <si>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</si>
  <si>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</si>
  <si>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</si>
  <si>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</si>
  <si>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</si>
  <si>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</si>
  <si>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</si>
  <si>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</si>
  <si>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</si>
  <si>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</si>
  <si>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</si>
  <si>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</si>
  <si>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</si>
  <si>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</si>
  <si>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</si>
  <si>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</si>
  <si>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</si>
  <si>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</si>
  <si>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</si>
  <si>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</si>
  <si>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</si>
  <si>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</si>
  <si>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</si>
  <si>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</si>
  <si>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</si>
  <si>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</si>
  <si>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</si>
  <si>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</si>
  <si>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</si>
  <si>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</si>
  <si>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</si>
  <si>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</si>
  <si>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</si>
  <si>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</si>
  <si>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</si>
  <si>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</si>
  <si>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</si>
  <si>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</si>
  <si>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</si>
  <si>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</si>
  <si>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</si>
  <si>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</si>
  <si>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</si>
  <si>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</si>
  <si>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</si>
  <si>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</si>
  <si>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</si>
  <si>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</si>
  <si>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</si>
  <si>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</si>
  <si>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</si>
  <si>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</si>
  <si>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</si>
  <si>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</si>
  <si>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</si>
  <si>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</si>
  <si>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</si>
  <si>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</si>
  <si>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</si>
  <si>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</si>
  <si>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</si>
  <si>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</si>
  <si>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</si>
  <si>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</si>
  <si>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</si>
  <si>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</si>
  <si>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</si>
  <si>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</si>
  <si>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</si>
  <si>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</si>
  <si>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</si>
  <si>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</si>
  <si>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</si>
  <si>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</si>
  <si>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</si>
  <si>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</si>
  <si>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</si>
  <si>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</si>
  <si>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</si>
  <si>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</si>
  <si>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</si>
  <si>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</si>
  <si>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</si>
  <si>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</si>
  <si>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</si>
  <si>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</si>
  <si>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</si>
  <si>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</si>
  <si>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</si>
  <si>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</si>
  <si>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</si>
  <si>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</si>
  <si>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</si>
  <si>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</si>
  <si>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</si>
  <si>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</si>
  <si>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</si>
  <si>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</si>
  <si>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</si>
  <si>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</si>
  <si>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</si>
  <si>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</si>
  <si>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</si>
  <si>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</si>
  <si>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</si>
  <si>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</si>
  <si>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</si>
  <si>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</si>
  <si>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</si>
  <si>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</si>
  <si>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</si>
  <si>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</si>
  <si>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</si>
  <si>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</si>
  <si>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</si>
  <si>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</si>
  <si>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</si>
  <si>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</si>
  <si>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</si>
  <si>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</si>
  <si>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</si>
  <si>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</si>
  <si>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</si>
  <si>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</si>
  <si>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</si>
  <si>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</si>
  <si>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</si>
  <si>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</si>
  <si>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</si>
  <si>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</si>
  <si>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</si>
  <si>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</si>
  <si>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</si>
  <si>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</si>
  <si>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</si>
  <si>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</si>
  <si>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</si>
  <si>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</si>
  <si>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</si>
  <si>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</si>
  <si>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</si>
  <si>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</si>
  <si>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</si>
  <si>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</si>
  <si>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</si>
  <si>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</si>
  <si>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</si>
  <si>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</si>
  <si>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</si>
  <si>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</si>
  <si>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</si>
  <si>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</si>
  <si>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</si>
  <si>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</si>
  <si>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</si>
  <si>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</si>
  <si>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</si>
  <si>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</si>
  <si>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</si>
  <si>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</si>
  <si>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</si>
  <si>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</si>
  <si>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</si>
  <si>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</si>
  <si>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</si>
  <si>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</si>
  <si>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</si>
  <si>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</si>
  <si>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</si>
  <si>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</si>
  <si>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</si>
  <si>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</si>
  <si>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</si>
  <si>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</si>
  <si>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</si>
  <si>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</si>
  <si>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</si>
  <si>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</si>
  <si>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</si>
  <si>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</si>
  <si>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</si>
  <si>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</si>
  <si>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</si>
  <si>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</si>
  <si>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</si>
  <si>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</si>
  <si>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</si>
  <si>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</si>
  <si>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</si>
  <si>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</si>
  <si>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</si>
  <si>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</si>
  <si>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</si>
  <si>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</si>
  <si>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</si>
  <si>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</si>
  <si>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</si>
  <si>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</si>
  <si>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</si>
  <si>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</si>
  <si>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</si>
  <si>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</si>
  <si>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</si>
  <si>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</si>
  <si>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</si>
  <si>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</si>
  <si>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</si>
  <si>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</si>
  <si>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</si>
  <si>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</si>
  <si>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</si>
  <si>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</si>
  <si>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</si>
  <si>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</si>
  <si>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</si>
  <si>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</si>
  <si>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</si>
  <si>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</si>
  <si>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</si>
  <si>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</si>
  <si>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</si>
  <si>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</si>
  <si>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</si>
  <si>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</si>
  <si>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</si>
  <si>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</si>
  <si>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</si>
  <si>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</si>
  <si>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</si>
  <si>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</si>
  <si>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</si>
  <si>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</si>
  <si>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</si>
  <si>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</si>
  <si>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</si>
  <si>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</si>
  <si>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</si>
  <si>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</si>
  <si>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</si>
  <si>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</si>
  <si>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</si>
  <si>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</si>
  <si>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</si>
  <si>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</si>
  <si>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</si>
  <si>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</si>
  <si>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</si>
  <si>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</si>
  <si>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</si>
  <si>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</si>
  <si>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</si>
  <si>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</si>
  <si>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</si>
  <si>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</si>
  <si>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</si>
  <si>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</si>
  <si>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</si>
  <si>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</si>
  <si>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</si>
  <si>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</si>
  <si>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</si>
  <si>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</si>
  <si>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</si>
  <si>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</si>
  <si>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</si>
  <si>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</si>
  <si>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</si>
  <si>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</si>
  <si>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</si>
  <si>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</si>
  <si>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</si>
  <si>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</si>
  <si>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</si>
  <si>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</si>
  <si>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</si>
  <si>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</si>
  <si>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</si>
  <si>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</si>
  <si>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</si>
  <si>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</si>
  <si>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</si>
  <si>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</si>
  <si>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</si>
  <si>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</si>
  <si>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</si>
  <si>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</si>
  <si>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</si>
  <si>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</si>
  <si>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</si>
  <si>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</si>
  <si>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</si>
  <si>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</si>
  <si>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</si>
  <si>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</si>
  <si>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</si>
  <si>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</si>
  <si>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</si>
  <si>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</si>
  <si>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</si>
  <si>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</si>
  <si>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</si>
  <si>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</si>
  <si>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</si>
  <si>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</si>
  <si>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</si>
  <si>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</si>
  <si>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</si>
  <si>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</si>
  <si>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</si>
  <si>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</si>
  <si>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</si>
  <si>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</si>
  <si>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</si>
  <si>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</si>
  <si>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</si>
  <si>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</si>
  <si>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</si>
  <si>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</si>
  <si>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</si>
  <si>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</si>
  <si>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</si>
  <si>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</si>
  <si>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</si>
  <si>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</si>
  <si>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</si>
  <si>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</si>
  <si>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</si>
  <si>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</si>
  <si>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</si>
  <si>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</si>
  <si>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</si>
  <si>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</si>
  <si>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</si>
  <si>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</si>
  <si>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</si>
  <si>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</si>
  <si>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</si>
  <si>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</si>
  <si>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</si>
  <si>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</si>
  <si>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</si>
  <si>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</si>
  <si>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</si>
  <si>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</si>
  <si>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</si>
  <si>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</si>
  <si>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</si>
  <si>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</si>
  <si>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</si>
  <si>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</si>
  <si>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</si>
  <si>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</si>
  <si>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</si>
  <si>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</si>
  <si>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</si>
  <si>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</si>
  <si>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</si>
  <si>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</si>
  <si>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</si>
  <si>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</si>
  <si>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</si>
  <si>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</si>
  <si>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</si>
  <si>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</si>
  <si>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</si>
  <si>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</si>
  <si>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</si>
  <si>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</si>
  <si>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</si>
  <si>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</si>
  <si>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</si>
  <si>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</si>
  <si>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</si>
  <si>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</si>
  <si>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</si>
  <si>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</si>
  <si>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</si>
  <si>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</si>
  <si>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</si>
  <si>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</si>
  <si>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</si>
  <si>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</si>
  <si>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</si>
  <si>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</si>
  <si>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</si>
  <si>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</si>
  <si>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</si>
  <si>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</si>
  <si>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</si>
  <si>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</si>
  <si>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</si>
  <si>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</si>
  <si>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</si>
  <si>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</si>
  <si>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</si>
  <si>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</si>
  <si>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</si>
  <si>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</si>
  <si>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</si>
  <si>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</si>
  <si>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</si>
  <si>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</si>
  <si>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</si>
  <si>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</si>
  <si>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</si>
  <si>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</si>
  <si>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</si>
  <si>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</si>
  <si>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</si>
  <si>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</si>
  <si>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</si>
  <si>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</si>
  <si>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</si>
  <si>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</si>
  <si>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</si>
  <si>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</si>
  <si>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</si>
  <si>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</si>
  <si>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</si>
  <si>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</si>
  <si>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</si>
  <si>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</si>
  <si>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</si>
  <si>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</si>
  <si>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</si>
  <si>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</si>
  <si>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</si>
  <si>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</si>
  <si>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</si>
  <si>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</si>
  <si>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</si>
  <si>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</si>
  <si>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</si>
  <si>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</si>
  <si>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</si>
  <si>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</si>
  <si>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</si>
  <si>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</si>
  <si>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</si>
  <si>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</si>
  <si>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</si>
  <si>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</si>
  <si>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</si>
  <si>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</si>
  <si>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</si>
  <si>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</si>
  <si>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</si>
  <si>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</si>
  <si>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</si>
  <si>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</si>
  <si>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</si>
  <si>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</si>
  <si>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</si>
  <si>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</si>
  <si>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</si>
  <si>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</si>
  <si>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</si>
  <si>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</si>
  <si>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</si>
  <si>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</si>
  <si>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</si>
  <si>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</si>
  <si>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</si>
  <si>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</si>
  <si>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</si>
  <si>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</si>
  <si>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</si>
  <si>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</si>
  <si>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</si>
  <si>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</si>
  <si>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</si>
  <si>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</si>
  <si>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</si>
  <si>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</si>
  <si>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</si>
  <si>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</si>
  <si>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</si>
  <si>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</si>
  <si>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</si>
  <si>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</si>
  <si>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</si>
  <si>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</si>
  <si>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</si>
  <si>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</si>
  <si>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</si>
  <si>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</si>
  <si>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</si>
  <si>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</si>
  <si>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</si>
  <si>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</si>
  <si>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</si>
  <si>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</si>
  <si>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</si>
  <si>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</si>
  <si>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</si>
  <si>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</si>
  <si>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</si>
  <si>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</si>
  <si>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</si>
  <si>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</si>
  <si>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</si>
  <si>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</si>
  <si>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</si>
  <si>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</si>
  <si>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</si>
  <si>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</si>
  <si>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</si>
  <si>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</si>
  <si>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</si>
  <si>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</si>
  <si>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</si>
  <si>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</si>
  <si>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</si>
  <si>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</si>
  <si>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</si>
  <si>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</si>
  <si>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</si>
  <si>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</si>
  <si>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</si>
  <si>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</si>
  <si>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</si>
  <si>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</si>
  <si>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</si>
  <si>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</si>
  <si>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</si>
  <si>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</si>
  <si>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</si>
  <si>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</si>
  <si>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</si>
  <si>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</si>
  <si>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</si>
  <si>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</si>
  <si>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</si>
  <si>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</si>
  <si>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</si>
  <si>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</si>
  <si>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</si>
  <si>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</si>
  <si>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</si>
  <si>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</si>
  <si>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</si>
  <si>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</si>
  <si>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</si>
  <si>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</si>
  <si>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</si>
  <si>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</si>
  <si>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</si>
  <si>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</si>
  <si>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</si>
  <si>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</si>
  <si>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</si>
  <si>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</si>
  <si>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</si>
  <si>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</si>
  <si>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</si>
  <si>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</si>
  <si>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</si>
  <si>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</si>
  <si>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</si>
  <si>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</si>
  <si>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</si>
  <si>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</si>
  <si>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</si>
  <si>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</si>
  <si>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</si>
  <si>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</si>
  <si>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</si>
  <si>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</si>
  <si>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</si>
  <si>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</si>
  <si>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</si>
  <si>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</si>
  <si>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</si>
  <si>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</si>
  <si>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</si>
  <si>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</si>
  <si>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</si>
  <si>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</si>
  <si>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</si>
  <si>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</si>
  <si>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</si>
  <si>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</si>
  <si>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</si>
  <si>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</si>
  <si>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</si>
  <si>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</si>
  <si>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</si>
  <si>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</si>
  <si>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</si>
  <si>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</si>
  <si>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</si>
  <si>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</si>
  <si>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</si>
  <si>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</si>
  <si>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</si>
  <si>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</si>
  <si>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</si>
  <si>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</si>
  <si>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</si>
  <si>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</si>
  <si>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</si>
  <si>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</si>
  <si>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</si>
  <si>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</si>
  <si>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</si>
  <si>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</si>
  <si>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</si>
  <si>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</si>
  <si>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</si>
  <si>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</si>
  <si>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</si>
  <si>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</si>
  <si>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</si>
  <si>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</si>
  <si>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</si>
  <si>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</si>
  <si>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</si>
  <si>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</si>
  <si>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</si>
  <si>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</si>
  <si>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</si>
  <si>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</si>
  <si>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</si>
  <si>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</si>
  <si>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</si>
  <si>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</si>
  <si>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</si>
  <si>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</si>
  <si>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</si>
  <si>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</si>
  <si>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</si>
  <si>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</si>
  <si>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</si>
  <si>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</si>
  <si>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</si>
  <si>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</si>
  <si>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</si>
  <si>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</si>
  <si>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</si>
  <si>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</si>
  <si>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</si>
  <si>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</si>
  <si>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</si>
  <si>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</si>
  <si>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</si>
  <si>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</si>
  <si>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</si>
  <si>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</si>
  <si>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</si>
  <si>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</si>
  <si>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</si>
  <si>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</si>
  <si>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</si>
  <si>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</si>
  <si>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</si>
  <si>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</si>
  <si>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</si>
  <si>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</si>
  <si>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</si>
  <si>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</si>
  <si>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</si>
  <si>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</si>
  <si>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</si>
  <si>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</si>
  <si>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</si>
  <si>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</si>
  <si>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</si>
  <si>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</si>
  <si>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</si>
  <si>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</si>
  <si>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</si>
  <si>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</si>
  <si>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</si>
  <si>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</si>
  <si>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</si>
  <si>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</si>
  <si>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</si>
  <si>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</si>
  <si>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</si>
  <si>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</si>
  <si>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</si>
  <si>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</si>
  <si>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</si>
  <si>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</si>
  <si>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</si>
  <si>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</si>
  <si>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</si>
  <si>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</si>
  <si>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</si>
  <si>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</si>
  <si>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</si>
  <si>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</si>
  <si>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</si>
  <si>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</si>
  <si>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</si>
  <si>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</si>
  <si>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</si>
  <si>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</si>
  <si>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</si>
  <si>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</si>
  <si>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</si>
  <si>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</si>
  <si>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</si>
  <si>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</si>
  <si>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</si>
  <si>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</si>
  <si>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</si>
  <si>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</si>
  <si>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</si>
  <si>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</si>
  <si>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</si>
  <si>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</si>
  <si>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</si>
  <si>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</si>
  <si>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</si>
  <si>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</si>
  <si>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</si>
  <si>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</si>
  <si>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</si>
  <si>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</si>
  <si>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</si>
  <si>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</si>
  <si>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</si>
  <si>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</si>
  <si>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</si>
  <si>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</si>
  <si>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</si>
  <si>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</si>
  <si>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</si>
  <si>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</si>
  <si>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</si>
  <si>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</si>
  <si>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</si>
  <si>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</si>
  <si>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</si>
  <si>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</si>
  <si>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</si>
  <si>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</si>
  <si>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</si>
  <si>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</si>
  <si>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</si>
  <si>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</si>
  <si>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</si>
  <si>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</si>
  <si>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</si>
  <si>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</si>
  <si>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</si>
  <si>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</si>
  <si>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</si>
  <si>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</si>
  <si>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</si>
  <si>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</si>
  <si>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</si>
  <si>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</si>
  <si>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</si>
  <si>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</si>
  <si>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</si>
  <si>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</si>
  <si>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</si>
  <si>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</si>
  <si>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</si>
  <si>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</si>
  <si>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</si>
  <si>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</si>
  <si>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</si>
  <si>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</si>
  <si>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</si>
  <si>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</si>
  <si>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</si>
  <si>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</si>
  <si>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</si>
  <si>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</si>
  <si>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</si>
  <si>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</si>
  <si>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</si>
  <si>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</si>
  <si>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</si>
  <si>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</si>
  <si>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</si>
  <si>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</si>
  <si>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</si>
  <si>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</si>
  <si>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</si>
  <si>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</si>
  <si>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</si>
  <si>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</si>
  <si>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</si>
  <si>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</si>
  <si>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</si>
  <si>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</si>
  <si>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</si>
  <si>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</si>
  <si>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</si>
  <si>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</si>
  <si>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</si>
  <si>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</si>
  <si>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</si>
  <si>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</si>
  <si>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</si>
  <si>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</si>
  <si>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</si>
  <si>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</si>
  <si>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</si>
  <si>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</si>
  <si>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</si>
  <si>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</si>
  <si>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</si>
  <si>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</si>
  <si>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</si>
  <si>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</si>
  <si>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</si>
  <si>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</si>
  <si>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</si>
  <si>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</si>
  <si>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</si>
  <si>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</si>
  <si>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</si>
  <si>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</si>
  <si>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</si>
  <si>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</si>
  <si>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</si>
  <si>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</si>
  <si>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</si>
  <si>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</si>
  <si>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</si>
  <si>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</si>
  <si>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</si>
  <si>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</si>
  <si>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</si>
  <si>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</si>
  <si>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</si>
  <si>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</si>
  <si>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</si>
  <si>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</si>
  <si>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</si>
  <si>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</si>
  <si>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</si>
  <si>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</si>
  <si>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</si>
  <si>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</si>
  <si>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</si>
  <si>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</si>
  <si>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</si>
  <si>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</si>
  <si>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</si>
  <si>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</si>
  <si>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</si>
  <si>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</si>
  <si>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</si>
  <si>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</si>
  <si>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</si>
  <si>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</si>
  <si>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</si>
  <si>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</si>
  <si>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</si>
  <si>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</si>
  <si>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</si>
  <si>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</si>
  <si>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</si>
  <si>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</si>
  <si>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</si>
  <si>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</si>
  <si>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</si>
  <si>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</si>
  <si>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</si>
  <si>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</si>
  <si>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</si>
  <si>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</si>
  <si>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</si>
  <si>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</si>
  <si>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</si>
  <si>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</si>
  <si>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</si>
  <si>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</si>
  <si>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</si>
  <si>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</si>
  <si>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</si>
  <si>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</si>
  <si>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</si>
  <si>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</si>
  <si>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</si>
  <si>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</si>
  <si>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</si>
  <si>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</si>
  <si>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</si>
  <si>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</si>
  <si>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</si>
  <si>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</si>
  <si>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</si>
  <si>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</si>
  <si>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</si>
  <si>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</si>
  <si>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</si>
  <si>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</si>
  <si>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</si>
  <si>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</si>
  <si>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</si>
  <si>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</si>
  <si>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</si>
  <si>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</si>
  <si>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</si>
  <si>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</si>
  <si>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</si>
  <si>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</si>
  <si>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</si>
  <si>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</si>
  <si>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</si>
  <si>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</si>
  <si>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</si>
  <si>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</si>
  <si>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</si>
  <si>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</si>
  <si>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</si>
  <si>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</si>
  <si>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</si>
  <si>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</si>
  <si>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</si>
  <si>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</si>
  <si>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</si>
  <si>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</si>
  <si>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</si>
  <si>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</si>
  <si>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</si>
  <si>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</si>
  <si>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</si>
  <si>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</si>
  <si>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</si>
  <si>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</si>
  <si>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</si>
  <si>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</si>
  <si>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</si>
  <si>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</si>
  <si>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</si>
  <si>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</si>
  <si>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</si>
  <si>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</si>
  <si>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</si>
  <si>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</si>
  <si>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</si>
  <si>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</si>
  <si>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</si>
  <si>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</si>
  <si>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</si>
  <si>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</si>
  <si>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</si>
  <si>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</si>
  <si>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</si>
  <si>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</si>
  <si>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</si>
  <si>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</si>
  <si>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</si>
  <si>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</si>
  <si>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</si>
  <si>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</si>
  <si>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</si>
  <si>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</si>
  <si>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</si>
  <si>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</si>
  <si>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</si>
  <si>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</si>
  <si>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</si>
  <si>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</si>
  <si>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</si>
  <si>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</si>
  <si>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</si>
  <si>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</si>
  <si>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</si>
  <si>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</si>
  <si>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</si>
  <si>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</si>
  <si>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</si>
  <si>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</si>
  <si>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</si>
  <si>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</si>
  <si>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</si>
  <si>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</si>
  <si>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</si>
  <si>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</si>
  <si>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</si>
  <si>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</si>
  <si>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</si>
  <si>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</si>
  <si>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</si>
  <si>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</si>
  <si>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</si>
  <si>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</si>
  <si>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</si>
  <si>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</si>
  <si>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</si>
  <si>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</si>
  <si>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</si>
  <si>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</si>
  <si>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</si>
  <si>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</si>
  <si>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</si>
  <si>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</si>
  <si>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</si>
  <si>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</si>
  <si>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</si>
  <si>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</si>
  <si>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</si>
  <si>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</si>
  <si>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</si>
  <si>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</si>
  <si>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</si>
  <si>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</si>
  <si>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</si>
  <si>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</si>
  <si>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</si>
  <si>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</si>
  <si>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</si>
  <si>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</si>
  <si>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</si>
  <si>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</si>
  <si>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</si>
  <si>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</si>
  <si>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</si>
  <si>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</si>
  <si>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</si>
  <si>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</si>
  <si>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</si>
  <si>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</si>
  <si>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</si>
  <si>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</si>
  <si>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</si>
  <si>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</si>
  <si>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</si>
  <si>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</si>
  <si>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</si>
  <si>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</si>
  <si>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</si>
  <si>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</si>
  <si>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</si>
  <si>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</si>
  <si>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</si>
  <si>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</si>
  <si>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</si>
  <si>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</si>
  <si>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</si>
  <si>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</si>
  <si>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</si>
  <si>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</si>
  <si>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</si>
  <si>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</si>
  <si>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</si>
  <si>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</si>
  <si>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</si>
  <si>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</si>
  <si>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</si>
  <si>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</si>
  <si>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</si>
  <si>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</si>
  <si>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</si>
  <si>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</si>
  <si>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</si>
  <si>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</si>
  <si>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</si>
  <si>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</si>
  <si>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</si>
  <si>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</si>
  <si>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</si>
  <si>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</si>
  <si>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</si>
  <si>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</si>
  <si>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</si>
  <si>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</si>
  <si>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</si>
  <si>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</si>
  <si>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</si>
  <si>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</si>
  <si>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</si>
  <si>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</si>
  <si>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</si>
  <si>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</si>
  <si>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</si>
  <si>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</si>
  <si>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</si>
  <si>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</si>
  <si>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</si>
  <si>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</si>
  <si>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</si>
  <si>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</si>
  <si>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</si>
  <si>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</si>
  <si>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</si>
  <si>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</si>
  <si>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</si>
  <si>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</si>
  <si>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</si>
  <si>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</si>
  <si>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</si>
  <si>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</si>
  <si>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</si>
  <si>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</si>
  <si>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</si>
  <si>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</si>
  <si>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</si>
  <si>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</si>
  <si>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</si>
  <si>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</si>
  <si>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</si>
  <si>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</si>
  <si>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</si>
  <si>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</si>
  <si>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</si>
  <si>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</si>
  <si>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</si>
  <si>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</si>
  <si>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</si>
  <si>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</si>
  <si>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</si>
  <si>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</si>
  <si>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</si>
  <si>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</si>
  <si>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</si>
  <si>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</si>
  <si>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</si>
  <si>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</si>
  <si>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</si>
  <si>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</si>
  <si>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</si>
  <si>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</si>
  <si>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</si>
  <si>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</si>
  <si>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</si>
  <si>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</si>
  <si>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</si>
  <si>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</si>
  <si>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</si>
  <si>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</si>
  <si>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</si>
  <si>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</si>
  <si>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</si>
  <si>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</si>
  <si>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</si>
  <si>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</si>
  <si>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</si>
  <si>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</si>
  <si>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</si>
  <si>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</si>
  <si>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</si>
  <si>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</si>
  <si>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</si>
  <si>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</si>
  <si>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</si>
  <si>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</si>
  <si>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</si>
  <si>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</si>
  <si>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</si>
  <si>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</si>
  <si>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</si>
  <si>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</si>
  <si>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</si>
  <si>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</si>
  <si>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</si>
  <si>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</si>
  <si>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</si>
  <si>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</si>
  <si>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</si>
  <si>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</si>
  <si>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</si>
  <si>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</si>
  <si>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</si>
  <si>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</si>
  <si>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</si>
  <si>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</si>
  <si>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</si>
  <si>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</si>
  <si>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</si>
  <si>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</si>
  <si>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</si>
  <si>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</si>
  <si>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</si>
  <si>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</si>
  <si>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</si>
  <si>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</si>
  <si>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</si>
  <si>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</si>
  <si>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</si>
  <si>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</si>
  <si>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</si>
  <si>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</si>
  <si>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</si>
  <si>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</si>
  <si>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</si>
  <si>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</si>
  <si>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</si>
  <si>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</si>
  <si>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</si>
  <si>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</si>
  <si>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</si>
  <si>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</si>
  <si>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</si>
  <si>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</si>
  <si>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</si>
  <si>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</si>
  <si>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</si>
  <si>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</si>
  <si>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</si>
  <si>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</si>
  <si>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</si>
  <si>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</si>
  <si>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</si>
  <si>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</si>
  <si>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</si>
  <si>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</si>
  <si>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</si>
  <si>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</si>
  <si>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</si>
  <si>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</si>
  <si>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</si>
  <si>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</si>
  <si>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</si>
  <si>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</si>
  <si>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</si>
  <si>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</si>
  <si>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</si>
  <si>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</si>
  <si>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</si>
  <si>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</si>
  <si>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</si>
  <si>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</si>
  <si>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</si>
  <si>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</si>
  <si>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</si>
  <si>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</si>
  <si>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</si>
  <si>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</si>
  <si>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</si>
  <si>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</si>
  <si>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</si>
  <si>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</si>
  <si>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</si>
  <si>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</si>
  <si>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</si>
  <si>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</si>
  <si>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</si>
  <si>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</si>
  <si>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</si>
  <si>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</si>
  <si>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</si>
  <si>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</si>
  <si>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</si>
  <si>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</si>
  <si>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</si>
  <si>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</si>
  <si>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</si>
  <si>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</si>
  <si>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</si>
  <si>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</si>
  <si>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</si>
  <si>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</si>
  <si>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</si>
  <si>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</si>
  <si>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</si>
  <si>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</si>
  <si>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</si>
  <si>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</si>
  <si>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</si>
  <si>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</si>
  <si>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</si>
  <si>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</si>
  <si>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</si>
  <si>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</si>
  <si>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</si>
  <si>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</si>
  <si>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</si>
  <si>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</si>
  <si>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</si>
  <si>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</si>
  <si>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</si>
  <si>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</si>
  <si>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</si>
  <si>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</si>
  <si>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</si>
  <si>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</si>
  <si>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</si>
  <si>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</si>
  <si>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</si>
  <si>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</si>
  <si>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</si>
  <si>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</si>
  <si>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</si>
  <si>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</si>
  <si>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</si>
  <si>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</si>
  <si>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</si>
  <si>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</si>
  <si>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</si>
  <si>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</si>
  <si>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</si>
  <si>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</si>
  <si>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</si>
  <si>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</si>
  <si>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</si>
  <si>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</si>
  <si>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</si>
  <si>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</si>
  <si>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</si>
  <si>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</si>
  <si>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</si>
  <si>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</si>
  <si>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</si>
  <si>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</si>
  <si>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</si>
  <si>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</si>
  <si>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</si>
  <si>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</si>
  <si>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</si>
  <si>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</si>
  <si>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</si>
  <si>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</si>
  <si>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</si>
  <si>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</si>
  <si>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</si>
  <si>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</si>
  <si>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</si>
  <si>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</si>
  <si>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</si>
  <si>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</si>
  <si>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</si>
  <si>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</si>
  <si>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</si>
  <si>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</si>
  <si>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</si>
  <si>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</si>
  <si>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</si>
  <si>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</si>
  <si>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</si>
  <si>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</si>
  <si>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</si>
  <si>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</si>
  <si>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</si>
  <si>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</si>
  <si>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</si>
  <si>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</si>
  <si>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</si>
  <si>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</si>
  <si>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</si>
  <si>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</si>
  <si>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</si>
  <si>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</si>
  <si>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</si>
  <si>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</si>
  <si>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</si>
  <si>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</si>
  <si>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</si>
  <si>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</si>
  <si>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</si>
  <si>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</si>
  <si>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</si>
  <si>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</si>
  <si>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</si>
  <si>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</si>
  <si>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</si>
  <si>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</si>
  <si>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</si>
  <si>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</si>
  <si>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</si>
  <si>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</si>
  <si>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</si>
  <si>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</si>
  <si>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</si>
  <si>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</si>
  <si>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</si>
  <si>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</si>
  <si>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</si>
  <si>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</si>
  <si>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</si>
  <si>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</si>
  <si>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</si>
  <si>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</si>
  <si>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</si>
  <si>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</si>
  <si>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</si>
  <si>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</si>
  <si>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</si>
  <si>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</si>
  <si>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</si>
  <si>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</si>
  <si>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</si>
  <si>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</si>
  <si>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</si>
  <si>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</si>
  <si>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</si>
  <si>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</si>
  <si>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</si>
  <si>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</si>
  <si>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</si>
  <si>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</si>
  <si>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</si>
  <si>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</si>
  <si>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</si>
  <si>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</si>
  <si>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</si>
  <si>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</si>
  <si>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</si>
  <si>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</si>
  <si>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</si>
  <si>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</si>
  <si>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</si>
  <si>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</si>
  <si>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</si>
  <si>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</si>
  <si>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</si>
  <si>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</si>
  <si>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</si>
  <si>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</si>
  <si>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</si>
  <si>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</si>
  <si>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</si>
  <si>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</si>
  <si>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</si>
  <si>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</si>
  <si>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</si>
  <si>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</si>
  <si>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</si>
  <si>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</si>
  <si>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</si>
  <si>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</si>
  <si>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</si>
  <si>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</si>
  <si>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</si>
  <si>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</si>
  <si>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</si>
  <si>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</si>
  <si>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</si>
  <si>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</si>
  <si>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</si>
  <si>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</si>
  <si>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</si>
  <si>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</si>
  <si>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</si>
  <si>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</si>
  <si>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</si>
  <si>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</si>
  <si>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</si>
  <si>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</si>
  <si>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</si>
  <si>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</si>
  <si>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</si>
  <si>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</si>
  <si>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</si>
  <si>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</si>
  <si>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</si>
  <si>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</si>
  <si>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</si>
  <si>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</si>
  <si>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</si>
  <si>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</si>
  <si>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</si>
  <si>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</si>
  <si>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</si>
  <si>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</si>
  <si>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</si>
  <si>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</si>
  <si>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</si>
  <si>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</si>
  <si>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</si>
  <si>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</si>
  <si>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</si>
  <si>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</si>
  <si>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</si>
  <si>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</si>
  <si>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</si>
  <si>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</si>
  <si>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</si>
  <si>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</si>
  <si>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</si>
  <si>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</si>
  <si>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</si>
  <si>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</si>
  <si>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</si>
  <si>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</si>
  <si>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</si>
  <si>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</si>
  <si>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</si>
  <si>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</si>
  <si>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</si>
  <si>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</si>
  <si>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</si>
  <si>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</si>
  <si>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</si>
  <si>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</si>
  <si>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</si>
  <si>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</si>
  <si>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</si>
  <si>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</si>
  <si>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</si>
  <si>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</si>
  <si>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</si>
  <si>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</si>
  <si>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</si>
  <si>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</si>
  <si>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</si>
  <si>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</si>
  <si>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</si>
  <si>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</si>
  <si>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</si>
  <si>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</si>
  <si>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</si>
  <si>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</si>
  <si>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</si>
  <si>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</si>
  <si>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</si>
  <si>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</si>
  <si>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</si>
  <si>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</si>
  <si>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</si>
  <si>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</si>
  <si>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</si>
  <si>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</si>
  <si>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</si>
  <si>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</si>
  <si>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</si>
  <si>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</si>
  <si>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</si>
  <si>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</si>
  <si>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</si>
  <si>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</si>
  <si>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</si>
  <si>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</si>
  <si>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</si>
  <si>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</si>
  <si>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</si>
  <si>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</si>
  <si>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</si>
  <si>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</si>
  <si>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</si>
  <si>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</si>
  <si>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</si>
  <si>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</si>
  <si>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</si>
  <si>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</si>
  <si>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</si>
  <si>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</si>
  <si>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</si>
  <si>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</si>
  <si>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</si>
  <si>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</si>
  <si>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</si>
  <si>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</si>
  <si>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</si>
  <si>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</si>
  <si>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</si>
  <si>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</si>
  <si>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</si>
  <si>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</si>
  <si>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</si>
  <si>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</si>
  <si>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</si>
  <si>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</si>
  <si>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</si>
  <si>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</si>
  <si>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</si>
  <si>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</si>
  <si>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</si>
  <si>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</si>
  <si>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</si>
  <si>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</si>
  <si>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</si>
  <si>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</si>
  <si>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</si>
  <si>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</si>
  <si>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</si>
  <si>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</si>
  <si>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</si>
  <si>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</si>
  <si>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</si>
  <si>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</si>
  <si>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</si>
  <si>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</si>
  <si>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</si>
  <si>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</si>
  <si>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</si>
  <si>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</si>
  <si>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</si>
  <si>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</si>
  <si>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</si>
  <si>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</si>
  <si>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</si>
  <si>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</si>
  <si>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</si>
  <si>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</si>
  <si>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</si>
  <si>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</si>
  <si>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</si>
  <si>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</si>
  <si>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</si>
  <si>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</si>
  <si>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</si>
  <si>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</si>
  <si>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</si>
  <si>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</si>
  <si>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</si>
  <si>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</si>
  <si>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</si>
  <si>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</si>
  <si>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</si>
  <si>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</si>
  <si>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</si>
  <si>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</si>
  <si>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</si>
  <si>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</si>
  <si>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</si>
  <si>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</si>
  <si>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</si>
  <si>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</si>
  <si>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</si>
  <si>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</si>
  <si>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</si>
  <si>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</si>
  <si>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</si>
  <si>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</si>
  <si>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</si>
  <si>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</si>
  <si>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</si>
  <si>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</si>
  <si>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</si>
  <si>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</si>
  <si>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</si>
  <si>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</si>
  <si>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</si>
  <si>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</si>
  <si>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</si>
  <si>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</si>
  <si>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</si>
  <si>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</si>
  <si>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</si>
  <si>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</si>
  <si>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</si>
  <si>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</si>
  <si>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</si>
  <si>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</si>
  <si>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</si>
  <si>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</si>
  <si>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</si>
  <si>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</si>
  <si>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</si>
  <si>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</si>
  <si>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</si>
  <si>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</si>
  <si>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</si>
  <si>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</si>
  <si>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</si>
  <si>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</si>
  <si>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</si>
  <si>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</si>
  <si>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</si>
  <si>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</si>
  <si>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</si>
  <si>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</si>
  <si>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</si>
  <si>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</si>
  <si>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</si>
  <si>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</si>
  <si>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</si>
  <si>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</si>
  <si>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</si>
  <si>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</si>
  <si>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</si>
  <si>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</si>
  <si>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</si>
  <si>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</si>
  <si>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</si>
  <si>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</si>
  <si>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</si>
  <si>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</si>
  <si>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</si>
  <si>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</si>
  <si>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</si>
  <si>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</si>
  <si>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</si>
  <si>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</si>
  <si>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</si>
  <si>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</si>
  <si>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</si>
  <si>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</si>
  <si>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</si>
  <si>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</si>
  <si>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</si>
  <si>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</si>
  <si>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</si>
  <si>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</si>
  <si>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</si>
  <si>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</si>
  <si>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</si>
  <si>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</si>
  <si>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</si>
  <si>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</si>
  <si>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</si>
  <si>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</si>
  <si>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</si>
  <si>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</si>
  <si>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</si>
  <si>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</si>
  <si>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</si>
  <si>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</si>
  <si>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</si>
  <si>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</si>
  <si>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</si>
  <si>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</si>
  <si>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</si>
  <si>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</si>
  <si>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</si>
  <si>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</si>
  <si>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</si>
  <si>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</si>
  <si>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</si>
  <si>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</si>
  <si>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</si>
  <si>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</si>
  <si>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</si>
  <si>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</si>
  <si>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</si>
  <si>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</si>
  <si>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</si>
  <si>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</si>
  <si>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</si>
  <si>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</si>
  <si>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</si>
  <si>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</si>
  <si>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</si>
  <si>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</si>
  <si>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</si>
  <si>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</si>
  <si>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</si>
  <si>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</si>
  <si>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</si>
  <si>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</si>
  <si>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</si>
  <si>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</si>
  <si>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</si>
  <si>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</si>
  <si>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</si>
  <si>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</si>
  <si>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</si>
  <si>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</si>
  <si>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</si>
  <si>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</si>
  <si>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</si>
  <si>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</si>
  <si>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</si>
  <si>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</si>
  <si>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</si>
  <si>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</si>
  <si>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</si>
  <si>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</si>
  <si>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</si>
  <si>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</si>
  <si>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</si>
  <si>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</si>
  <si>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</si>
  <si>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</si>
  <si>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</si>
  <si>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</si>
  <si>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</si>
  <si>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</si>
  <si>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</si>
  <si>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</si>
  <si>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</si>
  <si>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</si>
  <si>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</si>
  <si>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</si>
  <si>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</si>
  <si>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</si>
  <si>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</si>
  <si>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</si>
  <si>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</si>
  <si>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</si>
  <si>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</si>
  <si>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</si>
  <si>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</si>
  <si>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</si>
  <si>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</si>
  <si>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</si>
  <si>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</si>
  <si>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</si>
  <si>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</si>
  <si>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</si>
  <si>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</si>
  <si>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</si>
  <si>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</si>
  <si>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</si>
  <si>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</si>
  <si>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</si>
  <si>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</si>
  <si>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</si>
  <si>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</si>
  <si>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</si>
  <si>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</si>
  <si>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</si>
  <si>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</si>
  <si>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</si>
  <si>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</si>
  <si>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</si>
  <si>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</si>
  <si>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</si>
  <si>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</si>
  <si>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</si>
  <si>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</si>
  <si>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</si>
  <si>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</si>
  <si>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</si>
  <si>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</si>
  <si>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</si>
  <si>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</si>
  <si>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</si>
  <si>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</si>
  <si>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</si>
  <si>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</si>
  <si>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</si>
  <si>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</si>
  <si>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</si>
  <si>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</si>
  <si>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</si>
  <si>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</si>
  <si>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</si>
  <si>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</si>
  <si>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</si>
  <si>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</si>
  <si>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</si>
  <si>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</si>
  <si>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</si>
  <si>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</si>
  <si>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</si>
  <si>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</si>
  <si>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</si>
  <si>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</si>
  <si>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</si>
  <si>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</si>
  <si>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</si>
  <si>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</si>
  <si>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</si>
  <si>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</si>
  <si>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</si>
  <si>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</si>
  <si>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</si>
  <si>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</si>
  <si>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</si>
  <si>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</si>
  <si>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</si>
  <si>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</si>
  <si>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</si>
  <si>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</si>
  <si>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</si>
  <si>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</si>
  <si>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</si>
  <si>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</si>
  <si>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</si>
  <si>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</si>
  <si>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</si>
  <si>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</si>
  <si>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</si>
  <si>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</si>
  <si>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</si>
  <si>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</si>
  <si>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</si>
  <si>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</si>
  <si>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</si>
  <si>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</si>
  <si>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</si>
  <si>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</si>
  <si>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</si>
  <si>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</si>
  <si>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</si>
  <si>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</si>
  <si>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</si>
  <si>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</si>
  <si>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</si>
  <si>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</si>
  <si>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</si>
  <si>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</si>
  <si>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</si>
  <si>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</si>
  <si>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</si>
  <si>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</si>
  <si>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</si>
  <si>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</si>
  <si>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</si>
  <si>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</si>
  <si>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</si>
  <si>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</si>
  <si>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</si>
  <si>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</si>
  <si>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</si>
  <si>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</si>
  <si>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</si>
  <si>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</si>
  <si>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</si>
  <si>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</si>
  <si>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</si>
  <si>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</si>
  <si>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</si>
  <si>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</si>
  <si>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</si>
  <si>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</si>
  <si>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</si>
  <si>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</si>
  <si>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</si>
  <si>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</si>
  <si>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</si>
  <si>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</si>
  <si>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</si>
  <si>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</si>
  <si>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</si>
  <si>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</si>
  <si>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</si>
  <si>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</si>
  <si>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</si>
  <si>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</si>
  <si>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</si>
  <si>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</si>
  <si>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</si>
  <si>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</si>
  <si>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</si>
  <si>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</si>
  <si>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</si>
  <si>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</si>
  <si>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</si>
  <si>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</si>
  <si>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</si>
  <si>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</si>
  <si>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</si>
  <si>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</si>
  <si>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</si>
  <si>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</si>
  <si>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</si>
  <si>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</si>
  <si>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</si>
  <si>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</si>
  <si>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</si>
  <si>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</si>
  <si>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</si>
  <si>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</si>
  <si>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</si>
  <si>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</si>
  <si>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</si>
  <si>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</si>
  <si>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</si>
  <si>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</si>
  <si>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</si>
  <si>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</si>
  <si>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</si>
  <si>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</si>
  <si>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</si>
  <si>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</si>
  <si>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</si>
  <si>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</si>
  <si>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</si>
  <si>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</si>
  <si>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</si>
  <si>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</si>
  <si>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</si>
  <si>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</si>
  <si>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</si>
  <si>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</si>
  <si>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</si>
  <si>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</si>
  <si>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</si>
  <si>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</si>
  <si>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</si>
  <si>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</si>
  <si>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</si>
  <si>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</si>
  <si>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</si>
  <si>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</si>
  <si>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</si>
  <si>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</si>
  <si>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</si>
  <si>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</si>
  <si>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</si>
  <si>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</si>
  <si>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</si>
  <si>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</si>
  <si>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</si>
  <si>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</si>
  <si>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</si>
  <si>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</si>
  <si>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</si>
  <si>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</si>
  <si>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</si>
  <si>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</si>
  <si>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</si>
  <si>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</si>
  <si>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</si>
  <si>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</si>
  <si>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</si>
  <si>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</si>
  <si>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</si>
  <si>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</si>
  <si>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</si>
  <si>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</si>
  <si>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</si>
  <si>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</si>
  <si>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</si>
  <si>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</si>
  <si>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</si>
  <si>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</si>
  <si>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</si>
  <si>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</si>
  <si>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</si>
  <si>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</si>
  <si>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</si>
  <si>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</si>
  <si>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</si>
  <si>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</si>
  <si>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</si>
  <si>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</si>
  <si>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</si>
  <si>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</si>
  <si>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</si>
  <si>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</si>
  <si>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</si>
  <si>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</si>
  <si>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</si>
  <si>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</si>
  <si>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</si>
  <si>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</si>
  <si>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</si>
  <si>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</si>
  <si>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</si>
  <si>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</si>
  <si>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</si>
  <si>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</si>
  <si>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</si>
  <si>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</si>
  <si>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</si>
  <si>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</si>
  <si>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</si>
  <si>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</si>
  <si>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</si>
  <si>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</si>
  <si>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</si>
  <si>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</si>
  <si>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</si>
  <si>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</si>
  <si>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</si>
  <si>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</si>
  <si>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</si>
  <si>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</si>
  <si>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</si>
  <si>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</si>
  <si>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</si>
  <si>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</si>
  <si>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</si>
  <si>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</si>
  <si>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</si>
  <si>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</si>
  <si>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</si>
  <si>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</si>
  <si>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</si>
  <si>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</si>
  <si>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</si>
  <si>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</si>
  <si>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</si>
  <si>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</si>
  <si>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</si>
  <si>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</si>
  <si>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</si>
  <si>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</si>
  <si>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</si>
  <si>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</si>
  <si>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</si>
  <si>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</si>
  <si>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</si>
  <si>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</si>
  <si>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</si>
  <si>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</si>
  <si>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</si>
  <si>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</si>
  <si>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</si>
  <si>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</si>
  <si>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</si>
  <si>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</si>
  <si>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</si>
  <si>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</si>
  <si>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</si>
  <si>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</si>
  <si>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</si>
  <si>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</si>
  <si>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</si>
  <si>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</si>
  <si>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</si>
  <si>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</si>
  <si>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</si>
  <si>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</si>
  <si>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</si>
  <si>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</si>
  <si>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</si>
  <si>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</si>
  <si>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</si>
  <si>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</si>
  <si>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</si>
  <si>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</si>
  <si>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</si>
  <si>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</si>
  <si>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</si>
  <si>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</si>
  <si>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</si>
  <si>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</si>
  <si>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</si>
  <si>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</si>
  <si>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</si>
  <si>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</si>
  <si>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</si>
  <si>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</si>
  <si>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</si>
  <si>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</si>
  <si>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</si>
  <si>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</si>
  <si>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</si>
  <si>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</si>
  <si>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</si>
  <si>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</si>
  <si>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</si>
  <si>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</si>
  <si>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</si>
  <si>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</si>
  <si>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</si>
  <si>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</si>
  <si>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</si>
  <si>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</si>
  <si>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</si>
  <si>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</si>
  <si>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</si>
  <si>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</si>
  <si>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</si>
  <si>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</si>
  <si>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</si>
  <si>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</si>
  <si>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</si>
  <si>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</si>
  <si>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</si>
  <si>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</si>
  <si>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</si>
  <si>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</si>
  <si>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</si>
  <si>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</si>
  <si>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</si>
  <si>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</si>
  <si>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</si>
  <si>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</si>
  <si>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</si>
  <si>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</si>
  <si>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</si>
  <si>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</si>
  <si>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</si>
  <si>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</si>
  <si>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</si>
  <si>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</si>
  <si>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</si>
  <si>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</si>
  <si>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</si>
  <si>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</si>
  <si>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</si>
  <si>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</si>
  <si>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</si>
  <si>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</si>
  <si>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</si>
  <si>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</si>
  <si>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</si>
  <si>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</si>
  <si>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</si>
  <si>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</si>
  <si>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</si>
  <si>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</si>
  <si>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</si>
  <si>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</si>
  <si>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</si>
  <si>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</si>
  <si>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</si>
  <si>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</si>
  <si>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</si>
  <si>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</si>
  <si>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</si>
  <si>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</si>
  <si>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</si>
  <si>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</si>
  <si>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</si>
  <si>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</si>
  <si>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</si>
  <si>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</si>
  <si>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</si>
  <si>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</si>
  <si>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</si>
  <si>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</si>
  <si>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</si>
  <si>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</si>
  <si>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</si>
  <si>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</si>
  <si>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</si>
  <si>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</si>
  <si>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</si>
  <si>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</si>
  <si>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</si>
  <si>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</si>
  <si>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</si>
  <si>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</si>
  <si>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</si>
  <si>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</si>
  <si>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</si>
  <si>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</si>
  <si>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</si>
  <si>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</si>
  <si>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</si>
  <si>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</si>
  <si>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</si>
  <si>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</si>
  <si>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</si>
  <si>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</si>
  <si>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</si>
  <si>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</si>
  <si>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</si>
  <si>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</si>
  <si>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</si>
  <si>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</si>
  <si>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</si>
  <si>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</si>
  <si>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</si>
  <si>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</si>
  <si>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</si>
  <si>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</si>
  <si>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</si>
  <si>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</si>
  <si>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</si>
  <si>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</si>
  <si>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</si>
  <si>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</si>
  <si>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</si>
  <si>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</si>
  <si>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</si>
  <si>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</si>
  <si>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</si>
  <si>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</si>
  <si>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</si>
  <si>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</si>
  <si>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</si>
  <si>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</si>
  <si>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</si>
  <si>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</si>
  <si>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</si>
  <si>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</si>
  <si>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</si>
  <si>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</si>
  <si>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</si>
  <si>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</si>
  <si>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</si>
  <si>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</si>
  <si>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</si>
  <si>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</si>
  <si>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</si>
  <si>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</si>
  <si>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</si>
  <si>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</si>
  <si>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</si>
  <si>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</si>
  <si>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</si>
  <si>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</si>
  <si>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</si>
  <si>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</si>
  <si>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</si>
  <si>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</si>
  <si>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</si>
  <si>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</si>
  <si>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</si>
  <si>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</si>
  <si>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</si>
  <si>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</si>
  <si>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</si>
  <si>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</si>
  <si>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</si>
  <si>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</si>
  <si>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</si>
  <si>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</si>
  <si>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</si>
  <si>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</si>
  <si>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</si>
  <si>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</si>
  <si>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</si>
  <si>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</si>
  <si>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</si>
  <si>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</si>
  <si>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</si>
  <si>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</si>
  <si>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</si>
  <si>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</si>
  <si>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</si>
  <si>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</si>
  <si>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</si>
  <si>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</si>
  <si>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</si>
  <si>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</si>
  <si>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</si>
  <si>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</si>
  <si>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</si>
  <si>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</si>
  <si>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</si>
  <si>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</si>
  <si>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</si>
  <si>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</si>
  <si>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</si>
  <si>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</si>
  <si>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</si>
  <si>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</si>
  <si>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</si>
  <si>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</si>
  <si>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</si>
  <si>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</si>
  <si>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</si>
  <si>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</si>
  <si>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</si>
  <si>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</si>
  <si>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</si>
  <si>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</si>
  <si>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</si>
  <si>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</si>
  <si>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</si>
  <si>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</si>
  <si>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</si>
  <si>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</si>
  <si>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</si>
  <si>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</si>
  <si>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</si>
  <si>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</si>
  <si>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</si>
  <si>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</si>
  <si>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</si>
  <si>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</si>
  <si>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</si>
  <si>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</si>
  <si>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</si>
  <si>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</si>
  <si>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</si>
  <si>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</si>
  <si>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</si>
  <si>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</si>
  <si>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</si>
  <si>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</si>
  <si>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</si>
  <si>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</si>
  <si>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</si>
  <si>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</si>
  <si>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</si>
  <si>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</si>
  <si>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</si>
  <si>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</si>
  <si>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</si>
  <si>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</si>
  <si>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</si>
  <si>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</si>
  <si>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</si>
  <si>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</si>
  <si>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</si>
  <si>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</si>
  <si>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</si>
  <si>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</si>
  <si>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</si>
  <si>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</si>
  <si>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</si>
  <si>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</si>
  <si>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</si>
  <si>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</si>
  <si>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</si>
  <si>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</si>
  <si>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</si>
  <si>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</si>
  <si>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</si>
  <si>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</si>
  <si>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</si>
  <si>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</si>
  <si>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</si>
  <si>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</si>
  <si>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</si>
  <si>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</si>
  <si>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</si>
  <si>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</si>
  <si>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</si>
  <si>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</si>
  <si>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</si>
  <si>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</si>
  <si>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</si>
  <si>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</si>
  <si>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</si>
  <si>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</si>
  <si>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</si>
  <si>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</si>
  <si>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</si>
  <si>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</si>
  <si>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</si>
  <si>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</si>
  <si>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</si>
  <si>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</si>
  <si>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</si>
  <si>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</si>
  <si>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</si>
  <si>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</si>
  <si>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</si>
  <si>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</si>
  <si>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</si>
  <si>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</si>
  <si>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</si>
  <si>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</si>
  <si>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</si>
  <si>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</si>
  <si>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</si>
  <si>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</si>
  <si>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</si>
  <si>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</si>
  <si>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</si>
  <si>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</si>
  <si>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</si>
  <si>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</si>
  <si>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</si>
  <si>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</si>
  <si>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</si>
  <si>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</si>
  <si>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</si>
  <si>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</si>
  <si>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</si>
  <si>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</si>
  <si>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</si>
  <si>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</si>
  <si>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</si>
  <si>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</si>
  <si>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</si>
  <si>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</si>
  <si>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</si>
  <si>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</si>
  <si>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</si>
  <si>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</si>
  <si>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</si>
  <si>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</si>
  <si>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</si>
  <si>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</si>
  <si>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</si>
  <si>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</si>
  <si>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</si>
  <si>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</si>
  <si>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</si>
  <si>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</si>
  <si>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</si>
  <si>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</si>
  <si>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</si>
  <si>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</si>
  <si>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</si>
  <si>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</si>
  <si>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</si>
  <si>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</si>
  <si>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</si>
  <si>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</si>
  <si>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</si>
  <si>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</si>
  <si>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</si>
  <si>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</si>
  <si>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</si>
  <si>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</si>
  <si>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</si>
  <si>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</si>
  <si>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</si>
  <si>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</si>
  <si>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</si>
  <si>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</si>
  <si>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</si>
  <si>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</si>
  <si>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</si>
  <si>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</si>
  <si>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</si>
  <si>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</si>
  <si>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</si>
  <si>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</si>
  <si>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</si>
  <si>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</si>
  <si>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</si>
  <si>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</si>
  <si>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</si>
  <si>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</si>
  <si>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</si>
  <si>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</si>
  <si>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</si>
  <si>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</si>
  <si>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</si>
  <si>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</si>
  <si>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</si>
  <si>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</si>
  <si>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</si>
  <si>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</si>
  <si>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</si>
  <si>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</si>
  <si>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</si>
  <si>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</si>
  <si>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</si>
  <si>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</si>
  <si>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</si>
  <si>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</si>
  <si>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</si>
  <si>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</si>
  <si>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</si>
  <si>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</si>
  <si>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</si>
  <si>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</si>
  <si>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</si>
  <si>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</si>
  <si>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</si>
  <si>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</si>
  <si>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</si>
  <si>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</si>
  <si>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</si>
  <si>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</si>
  <si>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</si>
  <si>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</si>
  <si>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</si>
  <si>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</si>
  <si>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</si>
  <si>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</si>
  <si>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</si>
  <si>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</si>
  <si>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</si>
  <si>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</si>
  <si>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</si>
  <si>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</si>
  <si>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</si>
  <si>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</si>
  <si>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</si>
  <si>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</si>
  <si>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</si>
  <si>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</si>
  <si>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</si>
  <si>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</si>
  <si>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</si>
  <si>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</si>
  <si>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</si>
  <si>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</si>
  <si>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</si>
  <si>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</si>
  <si>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</si>
  <si>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</si>
  <si>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</si>
  <si>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</si>
  <si>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</si>
  <si>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</si>
  <si>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</si>
  <si>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</si>
  <si>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</si>
  <si>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</si>
  <si>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</si>
  <si>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</si>
  <si>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</si>
  <si>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</si>
  <si>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</si>
  <si>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</si>
  <si>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</si>
  <si>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</si>
  <si>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</si>
  <si>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</si>
  <si>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</si>
  <si>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</si>
  <si>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</si>
  <si>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</si>
  <si>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</si>
  <si>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</si>
  <si>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</si>
  <si>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</si>
  <si>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</si>
  <si>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</si>
  <si>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</si>
  <si>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</si>
  <si>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</si>
  <si>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</si>
  <si>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</si>
  <si>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</si>
  <si>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</si>
  <si>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</si>
  <si>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</si>
  <si>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</si>
  <si>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</si>
  <si>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</si>
  <si>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</si>
  <si>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</si>
  <si>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</si>
  <si>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</si>
  <si>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</si>
  <si>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</si>
  <si>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</si>
  <si>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</si>
  <si>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</si>
  <si>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</si>
  <si>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</si>
  <si>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</si>
  <si>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</si>
  <si>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</si>
  <si>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</si>
  <si>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</si>
  <si>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</si>
  <si>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</si>
  <si>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</si>
  <si>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</si>
  <si>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</si>
  <si>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</si>
  <si>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</si>
  <si>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</si>
  <si>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</si>
  <si>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</si>
  <si>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</si>
  <si>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</si>
  <si>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</si>
  <si>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</si>
  <si>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</si>
  <si>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</si>
  <si>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</si>
  <si>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</si>
  <si>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</si>
  <si>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</si>
  <si>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</si>
  <si>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</si>
  <si>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</si>
  <si>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</si>
  <si>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</si>
  <si>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</si>
  <si>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</si>
  <si>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</si>
  <si>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</si>
  <si>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</si>
  <si>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</si>
  <si>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</si>
  <si>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</si>
  <si>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</si>
  <si>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</si>
  <si>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</si>
  <si>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</si>
  <si>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</si>
  <si>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</si>
  <si>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</si>
  <si>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</si>
  <si>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</si>
  <si>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</si>
  <si>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</si>
  <si>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</si>
  <si>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</si>
  <si>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</si>
  <si>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</si>
  <si>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</si>
  <si>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</si>
  <si>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</si>
  <si>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</si>
  <si>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</si>
  <si>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</si>
  <si>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</si>
  <si>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</si>
  <si>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</si>
  <si>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</si>
  <si>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</si>
  <si>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</si>
  <si>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</si>
  <si>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</si>
  <si>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</si>
  <si>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</si>
  <si>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</si>
  <si>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</si>
  <si>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</si>
  <si>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</si>
  <si>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</si>
  <si>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</si>
  <si>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</si>
  <si>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</si>
  <si>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</si>
  <si>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</si>
  <si>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</si>
  <si>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</si>
  <si>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</si>
  <si>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</si>
  <si>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</si>
  <si>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</si>
  <si>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</si>
  <si>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</si>
  <si>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</si>
  <si>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</si>
  <si>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</si>
  <si>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</si>
  <si>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</si>
  <si>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</si>
  <si>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</si>
  <si>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</si>
  <si>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</si>
  <si>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</si>
  <si>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</si>
  <si>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</si>
  <si>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</si>
  <si>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</si>
  <si>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</si>
  <si>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</si>
  <si>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</si>
  <si>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</si>
  <si>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</si>
  <si>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</si>
  <si>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</si>
  <si>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</si>
  <si>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</si>
  <si>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</si>
  <si>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</si>
  <si>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</si>
  <si>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</si>
  <si>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</si>
  <si>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</si>
  <si>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</si>
  <si>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</si>
  <si>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</si>
  <si>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</si>
  <si>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</si>
  <si>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</si>
  <si>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</si>
  <si>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</si>
  <si>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</si>
  <si>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</si>
  <si>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</si>
  <si>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</si>
  <si>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</si>
  <si>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</si>
  <si>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</si>
  <si>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</si>
  <si>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</si>
  <si>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</si>
  <si>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</si>
  <si>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</si>
  <si>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</si>
  <si>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</si>
  <si>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</si>
  <si>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</si>
  <si>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</si>
  <si>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</si>
  <si>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</si>
  <si>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</si>
  <si>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</si>
  <si>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</si>
  <si>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</si>
  <si>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</si>
  <si>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</si>
  <si>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</si>
  <si>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</si>
  <si>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</si>
  <si>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</si>
  <si>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</si>
  <si>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</si>
  <si>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</si>
  <si>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</si>
  <si>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</si>
  <si>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</si>
  <si>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</si>
  <si>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</si>
  <si>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</si>
  <si>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</si>
  <si>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</si>
  <si>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</si>
  <si>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</si>
  <si>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</si>
  <si>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</si>
  <si>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</si>
  <si>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</si>
  <si>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</si>
  <si>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</si>
  <si>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</si>
  <si>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</si>
  <si>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</si>
  <si>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</si>
  <si>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</si>
  <si>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</si>
  <si>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</si>
  <si>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</si>
  <si>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</si>
  <si>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</si>
  <si>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</si>
  <si>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</si>
  <si>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</si>
  <si>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</si>
  <si>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</si>
  <si>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</si>
  <si>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</si>
  <si>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</si>
  <si>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</si>
  <si>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</si>
  <si>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</si>
  <si>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</si>
  <si>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</si>
  <si>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</si>
  <si>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</si>
  <si>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</si>
  <si>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</si>
  <si>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</si>
  <si>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</si>
  <si>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</si>
  <si>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</si>
  <si>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</si>
  <si>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</si>
  <si>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</si>
  <si>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</si>
  <si>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</si>
  <si>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</si>
  <si>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</si>
  <si>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</si>
  <si>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</si>
  <si>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</si>
  <si>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</si>
  <si>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</si>
  <si>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</si>
  <si>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</si>
  <si>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</si>
  <si>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</si>
  <si>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</si>
  <si>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</si>
  <si>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</si>
  <si>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</si>
  <si>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</si>
  <si>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</si>
  <si>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</si>
  <si>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</si>
  <si>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</si>
  <si>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</si>
  <si>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</si>
  <si>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</si>
  <si>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</si>
  <si>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</si>
  <si>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</si>
  <si>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</si>
  <si>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</si>
  <si>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</si>
  <si>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</si>
  <si>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</si>
  <si>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</si>
  <si>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</si>
  <si>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</si>
  <si>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</si>
  <si>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</si>
  <si>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</si>
  <si>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</si>
  <si>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</si>
  <si>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</si>
  <si>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</si>
  <si>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</si>
  <si>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</si>
  <si>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</si>
  <si>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</si>
  <si>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</si>
  <si>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</si>
  <si>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</si>
  <si>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</si>
  <si>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</si>
  <si>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</si>
  <si>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</si>
  <si>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</si>
  <si>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</si>
  <si>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</si>
  <si>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</si>
  <si>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</si>
  <si>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</si>
  <si>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</si>
  <si>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</si>
  <si>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</si>
  <si>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</si>
  <si>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</si>
  <si>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</si>
  <si>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</si>
  <si>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</si>
  <si>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</si>
  <si>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</si>
  <si>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</si>
  <si>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</si>
  <si>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</si>
  <si>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</si>
  <si>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</si>
  <si>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</si>
  <si>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</si>
  <si>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</si>
  <si>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</si>
  <si>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</si>
  <si>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</si>
  <si>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</si>
  <si>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</si>
  <si>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</si>
  <si>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</si>
  <si>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</si>
  <si>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</si>
  <si>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</si>
  <si>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</si>
  <si>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</si>
  <si>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</si>
  <si>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</si>
  <si>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</si>
  <si>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</si>
  <si>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</si>
  <si>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</si>
  <si>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</si>
  <si>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</si>
  <si>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</si>
  <si>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</si>
  <si>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</si>
  <si>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</si>
  <si>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</si>
  <si>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</si>
  <si>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</si>
  <si>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</si>
  <si>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</si>
  <si>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</si>
  <si>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</si>
  <si>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</si>
  <si>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</si>
  <si>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</si>
  <si>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</si>
  <si>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</si>
  <si>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</si>
  <si>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</si>
  <si>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</si>
  <si>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</si>
  <si>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</si>
  <si>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</si>
  <si>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</si>
  <si>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</si>
  <si>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</si>
  <si>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</si>
  <si>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</si>
  <si>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</si>
  <si>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</si>
  <si>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</si>
  <si>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</si>
  <si>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</si>
  <si>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</si>
  <si>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</si>
  <si>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</si>
  <si>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</si>
  <si>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</si>
  <si>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</si>
  <si>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</si>
  <si>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</si>
  <si>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</si>
  <si>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</si>
  <si>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</si>
  <si>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</si>
  <si>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</si>
  <si>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</si>
  <si>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</si>
  <si>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</si>
  <si>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</si>
  <si>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</si>
  <si>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</si>
  <si>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</si>
  <si>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</si>
  <si>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</si>
  <si>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</si>
  <si>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</si>
  <si>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</si>
  <si>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</si>
  <si>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</si>
  <si>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</si>
  <si>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</si>
  <si>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</si>
  <si>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</si>
  <si>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</si>
  <si>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</si>
  <si>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</si>
  <si>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</si>
  <si>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</si>
  <si>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</si>
  <si>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</si>
  <si>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</si>
  <si>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</si>
  <si>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</si>
  <si>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</si>
  <si>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</si>
  <si>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</si>
  <si>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</si>
  <si>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</si>
  <si>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</si>
  <si>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</si>
  <si>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</si>
  <si>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</si>
  <si>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</si>
  <si>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</si>
  <si>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</si>
  <si>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</si>
  <si>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</si>
  <si>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</si>
  <si>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</si>
  <si>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</si>
  <si>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</si>
  <si>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</si>
  <si>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</si>
  <si>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</si>
  <si>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</si>
  <si>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</si>
  <si>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</si>
  <si>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</si>
  <si>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</si>
  <si>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</si>
  <si>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</si>
  <si>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</si>
  <si>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</si>
  <si>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</si>
  <si>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</si>
  <si>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</si>
  <si>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</si>
  <si>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</si>
  <si>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</si>
  <si>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</si>
  <si>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</si>
  <si>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</si>
  <si>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</si>
  <si>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</si>
  <si>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</si>
  <si>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</si>
  <si>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</si>
  <si>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</si>
  <si>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</si>
  <si>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</si>
  <si>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</si>
  <si>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</si>
  <si>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</si>
  <si>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</si>
  <si>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</si>
  <si>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</si>
  <si>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</si>
  <si>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</si>
  <si>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</si>
  <si>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</si>
  <si>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</si>
  <si>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</si>
  <si>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</si>
  <si>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</si>
  <si>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</si>
  <si>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</si>
  <si>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</si>
  <si>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</si>
  <si>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</si>
  <si>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</si>
  <si>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</si>
  <si>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</si>
  <si>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</si>
  <si>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</si>
  <si>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</si>
  <si>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</si>
  <si>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</si>
  <si>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</si>
  <si>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</si>
  <si>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</si>
  <si>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</si>
  <si>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</si>
  <si>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</si>
  <si>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</si>
  <si>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</si>
  <si>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</si>
  <si>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</si>
  <si>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</si>
  <si>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</si>
  <si>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</si>
  <si>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</si>
  <si>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</si>
  <si>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</si>
  <si>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</si>
  <si>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</si>
  <si>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</si>
  <si>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</si>
  <si>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</si>
  <si>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</si>
  <si>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</si>
  <si>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</si>
  <si>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</si>
  <si>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</si>
  <si>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</si>
  <si>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</si>
  <si>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</si>
  <si>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</si>
  <si>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</si>
  <si>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</si>
  <si>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</si>
  <si>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</si>
  <si>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</si>
  <si>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</si>
  <si>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</si>
  <si>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</si>
  <si>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</si>
  <si>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</si>
  <si>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</si>
  <si>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</si>
  <si>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</si>
  <si>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</si>
  <si>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</si>
  <si>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</si>
  <si>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</si>
  <si>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</si>
  <si>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</si>
  <si>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</si>
  <si>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</si>
  <si>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</si>
  <si>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</si>
  <si>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</si>
  <si>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</si>
  <si>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</si>
  <si>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</si>
  <si>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</si>
  <si>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</si>
  <si>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</si>
  <si>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</si>
  <si>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</si>
  <si>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</si>
  <si>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</si>
  <si>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</si>
  <si>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</si>
  <si>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</si>
  <si>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</si>
  <si>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</si>
  <si>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</si>
  <si>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</si>
  <si>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</si>
  <si>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</si>
  <si>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</si>
  <si>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</si>
  <si>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</si>
  <si>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</si>
  <si>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</si>
  <si>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</si>
  <si>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</si>
  <si>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</si>
  <si>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</si>
  <si>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</si>
  <si>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</si>
  <si>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</si>
  <si>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</si>
  <si>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</si>
  <si>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</si>
  <si>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</si>
  <si>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</si>
  <si>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</si>
  <si>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</si>
  <si>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</si>
  <si>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</si>
  <si>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</si>
  <si>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</si>
  <si>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</si>
  <si>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</si>
  <si>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</si>
  <si>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</si>
  <si>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</si>
  <si>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</si>
  <si>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</si>
  <si>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</si>
  <si>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</si>
  <si>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</si>
  <si>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</si>
  <si>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</si>
  <si>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</si>
  <si>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</si>
  <si>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</si>
  <si>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</si>
  <si>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</si>
  <si>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</si>
  <si>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</si>
  <si>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</si>
  <si>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</si>
  <si>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</si>
  <si>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</si>
  <si>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</si>
  <si>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</si>
  <si>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</si>
  <si>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</si>
  <si>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</si>
  <si>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</si>
  <si>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</si>
  <si>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</si>
  <si>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</si>
  <si>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</si>
  <si>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</si>
  <si>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</si>
  <si>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</si>
  <si>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</si>
  <si>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</si>
  <si>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</si>
  <si>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</si>
  <si>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</si>
  <si>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</si>
  <si>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</si>
  <si>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</si>
  <si>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</si>
  <si>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</si>
  <si>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</si>
  <si>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</si>
  <si>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</si>
  <si>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</si>
  <si>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</si>
  <si>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</si>
  <si>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</si>
  <si>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</si>
  <si>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</si>
  <si>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</si>
  <si>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</si>
  <si>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</si>
  <si>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</si>
  <si>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</si>
  <si>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</si>
  <si>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</si>
  <si>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</si>
  <si>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</si>
  <si>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</si>
  <si>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</si>
  <si>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</si>
  <si>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</si>
  <si>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</si>
  <si>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</si>
  <si>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</si>
  <si>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</si>
  <si>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</si>
  <si>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</si>
  <si>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</si>
  <si>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</si>
  <si>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</si>
  <si>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</si>
  <si>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</si>
  <si>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</si>
  <si>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</si>
  <si>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</si>
  <si>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</si>
  <si>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</si>
  <si>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</si>
  <si>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</si>
  <si>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</si>
  <si>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</si>
  <si>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</si>
  <si>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</si>
  <si>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</si>
  <si>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</si>
  <si>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</si>
  <si>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</si>
  <si>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</si>
  <si>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</si>
  <si>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</si>
  <si>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</si>
  <si>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</si>
  <si>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</si>
  <si>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</si>
  <si>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</si>
  <si>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</si>
  <si>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</si>
  <si>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</si>
  <si>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</si>
  <si>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</si>
  <si>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</si>
  <si>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</si>
  <si>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</si>
  <si>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</si>
  <si>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</si>
  <si>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</si>
  <si>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</si>
  <si>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</si>
  <si>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</si>
  <si>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</si>
  <si>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</si>
  <si>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</si>
  <si>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</si>
  <si>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</si>
  <si>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</si>
  <si>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</si>
  <si>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</si>
  <si>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</si>
  <si>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</si>
  <si>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</si>
  <si>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</si>
  <si>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</si>
  <si>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</si>
  <si>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</si>
  <si>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</si>
  <si>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</si>
  <si>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</si>
  <si>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</si>
  <si>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</si>
  <si>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</si>
  <si>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</si>
  <si>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</si>
  <si>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</si>
  <si>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</si>
  <si>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</si>
  <si>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</si>
  <si>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</si>
  <si>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</si>
  <si>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</si>
  <si>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</si>
  <si>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</si>
  <si>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</si>
  <si>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</si>
  <si>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</si>
  <si>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</si>
  <si>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</si>
  <si>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</si>
  <si>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</si>
  <si>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</si>
  <si>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</si>
  <si>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</si>
  <si>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</si>
  <si>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</si>
  <si>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</si>
  <si>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</si>
  <si>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</si>
  <si>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</si>
  <si>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</si>
  <si>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</si>
  <si>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</si>
  <si>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</si>
  <si>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</si>
  <si>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</si>
  <si>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</si>
  <si>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</si>
  <si>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</si>
  <si>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</si>
  <si>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</si>
  <si>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</si>
  <si>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</si>
  <si>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</si>
  <si>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</si>
  <si>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</si>
  <si>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</si>
  <si>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</si>
  <si>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</si>
  <si>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</si>
  <si>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</si>
  <si>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</si>
  <si>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</si>
  <si>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</si>
  <si>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</si>
  <si>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</si>
  <si>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</si>
  <si>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</si>
  <si>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</si>
  <si>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</si>
  <si>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</si>
  <si>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</si>
  <si>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</si>
  <si>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</si>
  <si>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</si>
  <si>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</si>
  <si>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</si>
  <si>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</si>
  <si>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</si>
  <si>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</si>
  <si>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</si>
  <si>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</si>
  <si>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</si>
  <si>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</si>
  <si>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</si>
  <si>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</si>
  <si>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</si>
  <si>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</si>
  <si>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</si>
  <si>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</si>
  <si>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</si>
  <si>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</si>
  <si>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</si>
  <si>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</si>
  <si>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</si>
  <si>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</si>
  <si>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</si>
  <si>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</si>
  <si>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</si>
  <si>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</si>
  <si>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</si>
  <si>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</si>
  <si>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</si>
  <si>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</si>
  <si>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</si>
  <si>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</si>
  <si>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</si>
  <si>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</si>
  <si>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</si>
  <si>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</si>
  <si>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</si>
  <si>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</si>
  <si>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</si>
  <si>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</si>
  <si>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</si>
  <si>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</si>
  <si>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</si>
  <si>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</si>
  <si>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</si>
  <si>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</si>
  <si>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</si>
  <si>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</si>
  <si>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</si>
  <si>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</si>
  <si>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</si>
  <si>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</si>
  <si>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</si>
  <si>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</si>
  <si>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</si>
  <si>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</si>
  <si>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</si>
  <si>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</si>
  <si>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</si>
  <si>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</si>
  <si>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</si>
  <si>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</si>
  <si>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</si>
  <si>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</si>
  <si>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</si>
  <si>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</si>
  <si>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</si>
  <si>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</si>
  <si>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</si>
  <si>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</si>
  <si>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</si>
  <si>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</si>
  <si>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</si>
  <si>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</si>
  <si>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</si>
  <si>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</si>
  <si>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</si>
  <si>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</si>
  <si>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</si>
  <si>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</si>
  <si>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</si>
  <si>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</si>
  <si>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</si>
  <si>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</si>
  <si>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</si>
  <si>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</si>
  <si>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</si>
  <si>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</si>
  <si>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</si>
  <si>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</si>
  <si>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</si>
  <si>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</si>
  <si>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</si>
  <si>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</si>
  <si>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</si>
  <si>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</si>
  <si>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</si>
  <si>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</si>
  <si>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</si>
  <si>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</si>
  <si>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</si>
  <si>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</si>
  <si>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</si>
  <si>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</si>
  <si>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</si>
  <si>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</si>
  <si>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</si>
  <si>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</si>
  <si>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</si>
  <si>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</si>
  <si>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</si>
  <si>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</si>
  <si>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</si>
  <si>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</si>
  <si>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</si>
  <si>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</si>
  <si>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</si>
  <si>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</si>
  <si>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</si>
  <si>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</si>
  <si>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</si>
  <si>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</si>
  <si>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</si>
  <si>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</si>
  <si>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</si>
  <si>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</si>
  <si>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</si>
  <si>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</si>
  <si>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</si>
  <si>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</si>
  <si>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</si>
  <si>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</si>
  <si>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</si>
  <si>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</si>
  <si>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</si>
  <si>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</si>
  <si>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</si>
  <si>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</si>
  <si>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</si>
  <si>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</si>
  <si>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</si>
  <si>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</si>
  <si>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</si>
  <si>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</si>
  <si>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</si>
  <si>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</si>
  <si>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</si>
  <si>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</si>
  <si>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</si>
  <si>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</si>
  <si>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</si>
  <si>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</si>
  <si>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</si>
  <si>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</si>
  <si>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</si>
  <si>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</si>
  <si>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</si>
  <si>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</si>
  <si>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</si>
  <si>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</si>
  <si>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</si>
  <si>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</si>
  <si>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</si>
  <si>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</si>
  <si>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</si>
  <si>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</si>
  <si>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</si>
  <si>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</si>
  <si>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</si>
  <si>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</si>
  <si>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</si>
  <si>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</si>
  <si>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</si>
  <si>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</si>
  <si>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</si>
  <si>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</si>
  <si>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</si>
  <si>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</si>
  <si>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</si>
  <si>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</si>
  <si>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</si>
  <si>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</si>
  <si>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</si>
  <si>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</si>
  <si>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</si>
  <si>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</si>
  <si>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</si>
  <si>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</si>
  <si>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</si>
  <si>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</si>
  <si>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</si>
  <si>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</si>
  <si>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</si>
  <si>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</si>
  <si>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</si>
  <si>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</si>
  <si>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</si>
  <si>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</si>
  <si>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</si>
  <si>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</si>
  <si>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</si>
  <si>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</si>
  <si>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</si>
  <si>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</si>
  <si>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</si>
  <si>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</si>
  <si>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</si>
  <si>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</si>
  <si>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</si>
  <si>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</si>
  <si>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</si>
  <si>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</si>
  <si>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</si>
  <si>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</si>
  <si>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</si>
  <si>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</si>
  <si>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</si>
  <si>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</si>
  <si>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</si>
  <si>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</si>
  <si>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</si>
  <si>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</si>
  <si>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</si>
  <si>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</si>
  <si>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</si>
  <si>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</si>
  <si>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</si>
  <si>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</si>
  <si>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</si>
  <si>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</si>
  <si>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</si>
  <si>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</si>
  <si>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</si>
  <si>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</si>
  <si>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</si>
  <si>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</si>
  <si>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</si>
  <si>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</si>
  <si>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</si>
  <si>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</si>
  <si>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</si>
  <si>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</si>
  <si>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</si>
  <si>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</si>
  <si>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</si>
  <si>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</si>
  <si>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</si>
  <si>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</si>
  <si>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</si>
  <si>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</si>
  <si>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</si>
  <si>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</si>
  <si>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</si>
  <si>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</si>
  <si>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</si>
  <si>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</si>
  <si>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</si>
  <si>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</si>
  <si>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</si>
  <si>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</si>
  <si>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</si>
  <si>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</si>
  <si>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</si>
  <si>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</si>
  <si>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</si>
  <si>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</si>
  <si>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</si>
  <si>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</si>
  <si>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</si>
  <si>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</si>
  <si>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</si>
  <si>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</si>
  <si>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</si>
  <si>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</si>
  <si>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</si>
  <si>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</si>
  <si>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</si>
  <si>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</si>
  <si>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</si>
  <si>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</si>
  <si>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</si>
  <si>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</si>
  <si>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</si>
  <si>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</si>
  <si>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</si>
  <si>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</si>
  <si>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</si>
  <si>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</si>
  <si>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</si>
  <si>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</si>
  <si>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</si>
  <si>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</si>
  <si>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</si>
  <si>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</si>
  <si>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</si>
  <si>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</si>
  <si>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</si>
  <si>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</si>
  <si>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</si>
  <si>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</si>
  <si>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</si>
  <si>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</si>
  <si>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</si>
  <si>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</si>
  <si>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</si>
  <si>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</si>
  <si>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</si>
  <si>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</si>
  <si>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</si>
  <si>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</si>
  <si>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</si>
  <si>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</si>
  <si>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</si>
  <si>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</si>
  <si>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</si>
  <si>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</si>
  <si>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</si>
  <si>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</si>
  <si>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</si>
  <si>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</si>
  <si>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</si>
  <si>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</si>
  <si>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</si>
  <si>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</si>
  <si>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</si>
  <si>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</si>
  <si>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</si>
  <si>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</si>
  <si>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</si>
  <si>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</si>
  <si>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</si>
  <si>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</si>
  <si>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</si>
  <si>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</si>
  <si>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</si>
  <si>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</si>
  <si>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</si>
  <si>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</si>
  <si>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</si>
  <si>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</si>
  <si>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</si>
  <si>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</si>
  <si>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</si>
  <si>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</si>
  <si>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</si>
  <si>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</si>
  <si>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</si>
  <si>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</si>
  <si>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</si>
  <si>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</si>
  <si>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</si>
  <si>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</si>
  <si>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</si>
  <si>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</si>
  <si>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</si>
  <si>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</si>
  <si>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</si>
  <si>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</si>
  <si>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</si>
  <si>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</si>
  <si>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</si>
  <si>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</si>
  <si>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</si>
  <si>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</si>
  <si>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</si>
  <si>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</si>
  <si>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</si>
  <si>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</si>
  <si>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</si>
  <si>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</si>
  <si>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</si>
  <si>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</si>
  <si>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</si>
  <si>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</si>
  <si>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</si>
  <si>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</si>
  <si>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</si>
  <si>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</si>
  <si>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</si>
  <si>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</si>
  <si>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</si>
  <si>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</si>
  <si>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</si>
  <si>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</si>
  <si>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</si>
  <si>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</si>
  <si>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</si>
  <si>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</si>
  <si>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</si>
  <si>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</si>
  <si>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</si>
  <si>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</si>
  <si>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</si>
  <si>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</si>
  <si>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</si>
  <si>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</si>
  <si>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</si>
  <si>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</si>
  <si>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</si>
  <si>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</si>
  <si>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</si>
  <si>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</si>
  <si>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</si>
  <si>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</si>
  <si>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</si>
  <si>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</si>
  <si>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</si>
  <si>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</si>
  <si>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</si>
  <si>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</si>
  <si>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</si>
  <si>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</si>
  <si>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</si>
  <si>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</si>
  <si>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</si>
  <si>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</si>
  <si>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</si>
  <si>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</si>
  <si>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</si>
  <si>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</si>
  <si>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</si>
  <si>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</si>
  <si>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</si>
  <si>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</si>
  <si>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</si>
  <si>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</si>
  <si>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</si>
  <si>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</si>
  <si>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</si>
  <si>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</si>
  <si>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</si>
  <si>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</si>
  <si>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</si>
  <si>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</si>
  <si>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</si>
  <si>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</si>
  <si>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</si>
  <si>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</si>
  <si>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</si>
  <si>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</si>
  <si>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</si>
  <si>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</si>
  <si>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</si>
  <si>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</si>
  <si>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</si>
  <si>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</si>
  <si>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</si>
  <si>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</si>
  <si>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</si>
  <si>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</si>
  <si>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</si>
  <si>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</si>
  <si>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</si>
  <si>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</si>
  <si>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</si>
  <si>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</si>
  <si>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</si>
  <si>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</si>
  <si>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</si>
  <si>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</si>
  <si>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</si>
  <si>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</si>
  <si>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</si>
  <si>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</si>
  <si>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</si>
  <si>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</si>
  <si>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</si>
  <si>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</si>
  <si>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</si>
  <si>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</si>
  <si>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</si>
  <si>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</si>
  <si>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</si>
  <si>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</si>
  <si>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</si>
  <si>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</si>
  <si>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</si>
  <si>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</si>
  <si>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</si>
  <si>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</si>
  <si>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</si>
  <si>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</si>
  <si>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</si>
  <si>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</si>
  <si>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</si>
  <si>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</si>
  <si>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</si>
  <si>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</si>
  <si>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</si>
  <si>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</si>
  <si>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</si>
  <si>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</si>
  <si>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</si>
  <si>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</si>
  <si>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</si>
  <si>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</si>
  <si>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</si>
  <si>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</si>
  <si>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</si>
  <si>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</si>
  <si>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</si>
  <si>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</si>
  <si>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</si>
  <si>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</si>
  <si>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</si>
  <si>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</si>
  <si>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</si>
  <si>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</si>
  <si>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</si>
  <si>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</si>
  <si>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</si>
  <si>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</si>
  <si>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</si>
  <si>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</si>
  <si>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</si>
  <si>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</si>
  <si>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</si>
  <si>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</si>
  <si>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</si>
  <si>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</si>
  <si>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</si>
  <si>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</si>
  <si>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</si>
  <si>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</si>
  <si>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</si>
  <si>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</si>
  <si>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</si>
  <si>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</si>
  <si>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</si>
  <si>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</si>
  <si>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</si>
  <si>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</si>
  <si>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</si>
  <si>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</si>
  <si>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</si>
  <si>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</si>
  <si>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</si>
  <si>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</si>
  <si>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</si>
  <si>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</si>
  <si>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</si>
  <si>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</si>
  <si>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</si>
  <si>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</si>
  <si>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</si>
  <si>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</si>
  <si>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</si>
  <si>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</si>
  <si>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</si>
  <si>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</si>
  <si>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</si>
  <si>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</si>
  <si>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</si>
  <si>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</si>
  <si>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</si>
  <si>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</si>
  <si>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</si>
  <si>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</si>
  <si>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</si>
  <si>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</si>
  <si>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</si>
  <si>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</si>
  <si>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</si>
  <si>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</si>
  <si>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</si>
  <si>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</si>
  <si>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</si>
  <si>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</si>
  <si>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</si>
  <si>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</si>
  <si>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</si>
  <si>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</si>
  <si>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</si>
  <si>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</si>
  <si>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</si>
  <si>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</si>
  <si>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</si>
  <si>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</si>
  <si>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</si>
  <si>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</si>
  <si>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</si>
  <si>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</si>
  <si>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</si>
  <si>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</si>
  <si>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</si>
  <si>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</si>
  <si>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</si>
  <si>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</si>
  <si>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</si>
  <si>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</si>
  <si>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</si>
  <si>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</si>
  <si>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</si>
  <si>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</si>
  <si>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</si>
  <si>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</si>
  <si>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</si>
  <si>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</si>
  <si>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</si>
  <si>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</si>
  <si>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</si>
  <si>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</si>
  <si>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</si>
  <si>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</si>
  <si>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</si>
  <si>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</si>
  <si>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</si>
  <si>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</si>
  <si>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</si>
  <si>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</si>
  <si>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</si>
  <si>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</si>
  <si>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</si>
  <si>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</si>
  <si>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</si>
  <si>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</si>
  <si>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</si>
  <si>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</si>
  <si>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</si>
  <si>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</si>
  <si>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</si>
  <si>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</si>
  <si>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</si>
  <si>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</si>
  <si>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</si>
  <si>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</si>
  <si>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</si>
  <si>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</si>
  <si>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</si>
  <si>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</si>
  <si>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</si>
  <si>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</si>
  <si>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</si>
  <si>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</si>
  <si>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</si>
  <si>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</si>
  <si>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</si>
  <si>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</si>
  <si>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</si>
  <si>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</si>
  <si>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</si>
  <si>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</si>
  <si>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</si>
  <si>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</si>
  <si>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</si>
  <si>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</si>
  <si>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</si>
  <si>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</si>
  <si>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</si>
  <si>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</si>
  <si>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</si>
  <si>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</si>
  <si>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</si>
  <si>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</si>
  <si>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</si>
  <si>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</si>
  <si>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</si>
  <si>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</si>
  <si>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</si>
  <si>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</si>
  <si>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</si>
  <si>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</si>
  <si>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</si>
  <si>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</si>
  <si>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</si>
  <si>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</si>
  <si>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</si>
  <si>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</si>
  <si>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</si>
  <si>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</si>
  <si>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</si>
  <si>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</si>
  <si>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</si>
  <si>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</si>
  <si>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</si>
  <si>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</si>
  <si>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</si>
  <si>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</si>
  <si>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</si>
  <si>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</si>
  <si>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</si>
  <si>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</si>
  <si>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</si>
  <si>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</si>
  <si>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</si>
  <si>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</si>
  <si>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</si>
  <si>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</si>
  <si>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</si>
  <si>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</si>
  <si>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</si>
  <si>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</si>
  <si>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</si>
  <si>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</si>
  <si>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</si>
  <si>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</si>
  <si>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</si>
  <si>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</si>
  <si>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</si>
  <si>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</si>
  <si>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</si>
  <si>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</si>
  <si>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</si>
  <si>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</si>
  <si>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</si>
  <si>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</si>
  <si>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</si>
  <si>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</si>
  <si>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</si>
  <si>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</si>
  <si>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</si>
  <si>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</si>
  <si>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</si>
  <si>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</si>
  <si>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</si>
  <si>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</si>
  <si>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</si>
  <si>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</si>
  <si>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</si>
  <si>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</si>
  <si>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</si>
  <si>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</si>
  <si>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</si>
  <si>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</si>
  <si>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</si>
  <si>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</si>
  <si>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</si>
  <si>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</si>
  <si>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</si>
  <si>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</si>
  <si>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</si>
  <si>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</si>
  <si>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</si>
  <si>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</si>
  <si>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</si>
  <si>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</si>
  <si>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</si>
  <si>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</si>
  <si>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</si>
  <si>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</si>
  <si>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</si>
  <si>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</si>
  <si>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</si>
  <si>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</si>
  <si>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</si>
  <si>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</si>
  <si>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</si>
  <si>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</si>
  <si>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</si>
  <si>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</si>
  <si>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</si>
  <si>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</si>
  <si>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</si>
  <si>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</si>
  <si>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</si>
  <si>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</si>
  <si>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</si>
  <si>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</si>
  <si>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</si>
  <si>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</si>
  <si>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</si>
  <si>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</si>
  <si>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</si>
  <si>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</si>
  <si>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</si>
  <si>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</si>
  <si>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</si>
  <si>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</si>
  <si>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</si>
  <si>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</si>
  <si>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</si>
  <si>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</si>
  <si>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</si>
  <si>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</si>
  <si>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</si>
  <si>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</si>
  <si>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</si>
  <si>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</si>
  <si>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</si>
  <si>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</si>
  <si>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</si>
  <si>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</si>
  <si>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</si>
  <si>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</si>
  <si>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</si>
  <si>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</si>
  <si>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</si>
  <si>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</si>
  <si>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</si>
  <si>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</si>
  <si>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</si>
  <si>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</si>
  <si>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</si>
  <si>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</si>
  <si>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</si>
  <si>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</si>
  <si>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</si>
  <si>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</si>
  <si>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</si>
  <si>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</si>
  <si>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</si>
  <si>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</si>
  <si>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</si>
  <si>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</si>
  <si>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</si>
  <si>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</si>
  <si>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</si>
  <si>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</si>
  <si>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</si>
  <si>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</si>
  <si>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</si>
  <si>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</si>
  <si>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</si>
  <si>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</si>
  <si>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</si>
  <si>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</si>
  <si>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</si>
  <si>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</si>
  <si>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</si>
  <si>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</si>
  <si>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</si>
  <si>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</si>
  <si>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</si>
  <si>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</si>
  <si>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</si>
  <si>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</si>
  <si>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</si>
  <si>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</si>
  <si>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</si>
  <si>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</si>
  <si>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</si>
  <si>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</si>
  <si>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</si>
  <si>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</si>
  <si>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</si>
  <si>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</si>
  <si>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</si>
  <si>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</si>
  <si>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</si>
  <si>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</si>
  <si>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</si>
  <si>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</si>
  <si>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</si>
  <si>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</si>
  <si>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</si>
  <si>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</si>
  <si>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</si>
  <si>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</si>
  <si>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</si>
  <si>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</si>
  <si>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</si>
  <si>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</si>
  <si>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</si>
  <si>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</si>
  <si>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</si>
  <si>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</si>
  <si>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</si>
  <si>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</si>
  <si>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</si>
  <si>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</si>
  <si>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</si>
  <si>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</si>
  <si>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</si>
  <si>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</si>
  <si>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</si>
  <si>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</si>
  <si>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</si>
  <si>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</si>
  <si>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</si>
  <si>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</si>
  <si>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</si>
  <si>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</si>
  <si>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</si>
  <si>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</si>
  <si>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</si>
  <si>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</si>
  <si>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</si>
  <si>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</si>
  <si>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</si>
  <si>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</si>
  <si>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</si>
  <si>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</si>
  <si>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</si>
  <si>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</si>
  <si>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</si>
  <si>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</si>
  <si>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</si>
  <si>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</si>
  <si>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</si>
  <si>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</si>
  <si>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</si>
  <si>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</si>
  <si>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</si>
  <si>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</si>
  <si>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</si>
  <si>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</si>
  <si>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</si>
  <si>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</si>
  <si>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</si>
  <si>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</si>
  <si>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</si>
  <si>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</si>
  <si>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</si>
  <si>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</si>
  <si>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</si>
  <si>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</si>
  <si>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</si>
  <si>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</si>
  <si>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</si>
  <si>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</si>
  <si>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</si>
  <si>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</si>
  <si>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</si>
  <si>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</si>
  <si>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</si>
  <si>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</si>
  <si>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</si>
  <si>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</si>
  <si>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</si>
  <si>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</si>
  <si>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</si>
  <si>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</si>
  <si>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</si>
  <si>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</si>
  <si>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</si>
  <si>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</si>
  <si>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</si>
  <si>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</si>
  <si>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</si>
  <si>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</si>
  <si>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</si>
  <si>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</si>
  <si>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</si>
  <si>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</si>
  <si>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</si>
  <si>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</si>
  <si>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</si>
  <si>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</si>
  <si>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</si>
  <si>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</si>
  <si>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</si>
  <si>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</si>
  <si>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</si>
  <si>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</si>
  <si>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</si>
  <si>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</si>
  <si>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</si>
  <si>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</si>
  <si>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</si>
  <si>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</si>
  <si>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</si>
  <si>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</si>
  <si>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</si>
  <si>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</si>
  <si>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</si>
  <si>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</si>
  <si>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</si>
  <si>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</si>
  <si>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</si>
  <si>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</si>
  <si>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</si>
  <si>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</si>
  <si>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</si>
  <si>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</si>
  <si>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</si>
  <si>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</si>
  <si>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</si>
  <si>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</si>
  <si>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</si>
  <si>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</si>
  <si>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</si>
  <si>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</si>
  <si>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</si>
  <si>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</si>
  <si>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</si>
  <si>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</si>
  <si>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</si>
  <si>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</si>
  <si>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</si>
  <si>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</si>
  <si>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</si>
  <si>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</si>
  <si>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</si>
  <si>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</si>
  <si>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</si>
  <si>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</si>
  <si>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</si>
  <si>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</si>
  <si>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</si>
  <si>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</si>
  <si>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</si>
  <si>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</si>
  <si>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</si>
  <si>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</si>
  <si>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</si>
  <si>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</si>
  <si>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</si>
  <si>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</si>
  <si>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</si>
  <si>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</si>
  <si>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</si>
  <si>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</si>
  <si>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</si>
  <si>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</si>
  <si>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</si>
  <si>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</si>
  <si>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</si>
  <si>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</si>
  <si>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</si>
  <si>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</si>
  <si>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</si>
  <si>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</si>
  <si>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</si>
  <si>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</si>
  <si>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</si>
  <si>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</si>
  <si>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</si>
  <si>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</si>
  <si>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</si>
  <si>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</si>
  <si>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</si>
  <si>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</si>
  <si>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</si>
  <si>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</si>
  <si>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</si>
  <si>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</si>
  <si>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</si>
  <si>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</si>
  <si>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</si>
  <si>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</si>
  <si>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</si>
  <si>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</si>
  <si>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</si>
  <si>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</si>
  <si>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</si>
  <si>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</si>
  <si>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</si>
  <si>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</si>
  <si>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</si>
  <si>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</si>
  <si>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</si>
  <si>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</si>
  <si>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</si>
  <si>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</si>
  <si>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</si>
  <si>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</si>
  <si>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</si>
  <si>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</si>
  <si>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</si>
  <si>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</si>
  <si>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</si>
  <si>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</si>
  <si>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</si>
  <si>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</si>
  <si>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</si>
  <si>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</si>
  <si>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</si>
  <si>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</si>
  <si>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</si>
  <si>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</si>
  <si>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</si>
  <si>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</si>
  <si>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</si>
  <si>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</si>
  <si>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</si>
  <si>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</si>
  <si>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</si>
  <si>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</si>
  <si>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</si>
  <si>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</si>
  <si>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</si>
  <si>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</si>
  <si>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</si>
  <si>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</si>
  <si>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</si>
  <si>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</si>
  <si>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</si>
  <si>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</si>
  <si>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</si>
  <si>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</si>
  <si>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</si>
  <si>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</si>
  <si>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</si>
  <si>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</si>
  <si>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</si>
  <si>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</si>
  <si>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</si>
  <si>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</si>
  <si>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</si>
  <si>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</si>
  <si>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</si>
  <si>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</si>
  <si>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</si>
  <si>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</si>
  <si>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</si>
  <si>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</si>
  <si>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</si>
  <si>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</si>
  <si>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</si>
  <si>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</si>
  <si>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</si>
  <si>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</si>
  <si>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</si>
  <si>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</si>
  <si>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</si>
  <si>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</si>
  <si>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</si>
  <si>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</si>
  <si>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</si>
  <si>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</si>
  <si>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</si>
  <si>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</si>
  <si>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</si>
  <si>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</si>
  <si>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</si>
  <si>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</si>
  <si>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</si>
  <si>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</si>
  <si>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</si>
  <si>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</si>
  <si>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</si>
  <si>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</si>
  <si>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</si>
  <si>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</si>
  <si>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</si>
  <si>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</si>
  <si>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</si>
  <si>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</si>
  <si>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</si>
  <si>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</si>
  <si>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</si>
  <si>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</si>
  <si>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</si>
  <si>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</si>
  <si>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</si>
  <si>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</si>
  <si>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</si>
  <si>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</si>
  <si>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</si>
  <si>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</si>
  <si>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</si>
  <si>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</si>
  <si>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</si>
  <si>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</si>
  <si>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</si>
  <si>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</si>
  <si>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</si>
  <si>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</si>
  <si>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</si>
  <si>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</si>
  <si>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</si>
  <si>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</si>
  <si>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</si>
  <si>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</si>
  <si>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</si>
  <si>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</si>
  <si>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</si>
  <si>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</si>
  <si>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</si>
  <si>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</si>
  <si>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</si>
  <si>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</si>
  <si>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</si>
  <si>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</si>
  <si>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</si>
  <si>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</si>
  <si>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</si>
  <si>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</si>
  <si>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</si>
  <si>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</si>
  <si>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</si>
  <si>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</si>
  <si>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</si>
  <si>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</si>
  <si>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</si>
  <si>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</si>
  <si>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</si>
  <si>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</si>
  <si>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</si>
  <si>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</si>
  <si>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</si>
  <si>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</si>
  <si>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</si>
  <si>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</si>
  <si>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</si>
  <si>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</si>
  <si>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</si>
  <si>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</si>
  <si>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</si>
  <si>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</si>
  <si>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</si>
  <si>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</si>
  <si>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</si>
  <si>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</si>
  <si>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</si>
  <si>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</si>
  <si>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</si>
  <si>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</si>
  <si>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</si>
  <si>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</si>
  <si>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</si>
  <si>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</si>
  <si>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</si>
  <si>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</si>
  <si>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</si>
  <si>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</si>
  <si>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</si>
  <si>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</si>
  <si>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</si>
  <si>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</si>
  <si>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</si>
  <si>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</si>
  <si>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</si>
  <si>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</si>
  <si>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</si>
  <si>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</si>
  <si>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</si>
  <si>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</si>
  <si>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</si>
  <si>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</si>
  <si>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</si>
  <si>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</si>
  <si>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</si>
  <si>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</si>
  <si>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</si>
  <si>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</si>
  <si>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</si>
  <si>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</si>
  <si>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</si>
  <si>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</si>
  <si>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</si>
  <si>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</si>
  <si>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</si>
  <si>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</si>
  <si>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</si>
  <si>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</si>
  <si>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</si>
  <si>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</si>
  <si>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</si>
  <si>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</si>
  <si>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</si>
  <si>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</si>
  <si>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</si>
  <si>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</si>
  <si>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</si>
  <si>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</si>
  <si>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</si>
  <si>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</si>
  <si>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</si>
  <si>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</si>
  <si>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</si>
  <si>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</si>
  <si>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</si>
  <si>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</si>
  <si>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</si>
  <si>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</si>
  <si>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</si>
  <si>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</si>
  <si>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</si>
  <si>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</si>
  <si>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</si>
  <si>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</si>
  <si>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</si>
  <si>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</si>
  <si>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</si>
  <si>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</si>
  <si>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</si>
  <si>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</si>
  <si>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</si>
  <si>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</si>
  <si>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</si>
  <si>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</si>
  <si>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</si>
  <si>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</si>
  <si>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</si>
  <si>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</si>
  <si>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</si>
  <si>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</si>
  <si>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</si>
  <si>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</si>
  <si>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</si>
  <si>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</si>
  <si>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</si>
  <si>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</si>
  <si>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</si>
  <si>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</si>
  <si>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</si>
  <si>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</si>
  <si>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</si>
  <si>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</si>
  <si>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</si>
  <si>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</si>
  <si>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</si>
  <si>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</si>
  <si>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</si>
  <si>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</si>
  <si>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</si>
  <si>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</si>
  <si>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</si>
  <si>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</si>
  <si>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</si>
  <si>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</si>
  <si>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</si>
  <si>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</si>
  <si>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</si>
  <si>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</si>
  <si>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</si>
  <si>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</si>
  <si>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</si>
  <si>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</si>
  <si>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</si>
  <si>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</si>
  <si>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</si>
  <si>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</si>
  <si>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</si>
  <si>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</si>
  <si>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</si>
  <si>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</si>
  <si>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</si>
  <si>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</si>
  <si>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</si>
  <si>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</si>
  <si>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</si>
  <si>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</si>
  <si>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</si>
  <si>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</si>
  <si>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</si>
  <si>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</si>
  <si>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</si>
  <si>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</si>
  <si>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</si>
  <si>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</si>
  <si>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</si>
  <si>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</si>
  <si>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</si>
  <si>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</si>
  <si>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</si>
  <si>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</si>
  <si>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</si>
  <si>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</si>
  <si>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</si>
  <si>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</si>
  <si>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</si>
  <si>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</si>
  <si>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</si>
  <si>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</si>
  <si>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</si>
  <si>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</si>
  <si>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</si>
  <si>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</si>
  <si>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</si>
  <si>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</si>
  <si>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</si>
  <si>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</si>
  <si>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</si>
  <si>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</si>
  <si>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</si>
  <si>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</si>
  <si>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</si>
  <si>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</si>
  <si>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</si>
  <si>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</si>
  <si>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</si>
  <si>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</si>
  <si>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</si>
  <si>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</si>
  <si>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</si>
  <si>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</si>
  <si>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</si>
  <si>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</si>
  <si>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</si>
  <si>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</si>
  <si>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</si>
  <si>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</si>
  <si>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</si>
  <si>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</si>
  <si>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</si>
  <si>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</si>
  <si>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</si>
  <si>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</si>
  <si>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</si>
  <si>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</si>
  <si>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</si>
  <si>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</si>
  <si>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</si>
  <si>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</si>
  <si>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</si>
  <si>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</si>
  <si>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</si>
  <si>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</si>
  <si>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</si>
  <si>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</si>
  <si>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</si>
  <si>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</si>
  <si>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</si>
  <si>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</si>
  <si>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</si>
  <si>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</si>
  <si>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</si>
  <si>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</si>
  <si>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</si>
  <si>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</si>
  <si>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</si>
  <si>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</si>
  <si>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</si>
  <si>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</si>
  <si>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</si>
  <si>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</si>
  <si>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</si>
  <si>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</si>
  <si>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</si>
  <si>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</si>
  <si>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</si>
  <si>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</si>
  <si>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</si>
  <si>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</si>
  <si>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</si>
  <si>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</si>
  <si>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</si>
  <si>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</si>
  <si>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</si>
  <si>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</si>
  <si>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</si>
  <si>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</si>
  <si>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</si>
  <si>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</si>
  <si>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</si>
  <si>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</si>
  <si>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</si>
  <si>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</si>
  <si>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</si>
  <si>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</si>
  <si>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</si>
  <si>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</si>
  <si>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</si>
  <si>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</si>
  <si>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</si>
  <si>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</si>
  <si>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</si>
  <si>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</si>
  <si>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</si>
  <si>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</si>
  <si>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</si>
  <si>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</si>
  <si>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</si>
  <si>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</si>
  <si>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</si>
  <si>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</si>
  <si>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</si>
  <si>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</si>
  <si>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</si>
  <si>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</si>
  <si>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</si>
  <si>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</si>
  <si>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</si>
  <si>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</si>
  <si>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</si>
  <si>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</si>
  <si>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</si>
  <si>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</si>
  <si>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</si>
  <si>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</si>
  <si>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</si>
  <si>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</si>
  <si>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</si>
  <si>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</si>
  <si>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</si>
  <si>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</si>
  <si>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</si>
  <si>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</si>
  <si>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</si>
  <si>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</si>
  <si>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</si>
  <si>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</si>
  <si>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</si>
  <si>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</si>
  <si>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</si>
  <si>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</si>
  <si>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</si>
  <si>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</si>
  <si>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</si>
  <si>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</si>
  <si>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</si>
  <si>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</si>
  <si>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</si>
  <si>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</si>
  <si>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</si>
  <si>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</si>
  <si>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</si>
  <si>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</si>
  <si>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</si>
  <si>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</si>
  <si>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</si>
  <si>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</si>
  <si>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</si>
  <si>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</si>
  <si>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</si>
  <si>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</si>
  <si>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</si>
  <si>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</si>
  <si>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</si>
  <si>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</si>
  <si>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</si>
  <si>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</si>
  <si>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</si>
  <si>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</si>
  <si>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</si>
  <si>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</si>
  <si>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</si>
  <si>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</si>
  <si>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</si>
  <si>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</si>
  <si>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</si>
  <si>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</si>
  <si>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</si>
  <si>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</si>
  <si>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</si>
  <si>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</si>
  <si>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</si>
  <si>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</si>
  <si>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</si>
  <si>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</si>
  <si>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</si>
  <si>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</si>
  <si>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</si>
  <si>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</si>
  <si>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</si>
  <si>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</si>
  <si>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</si>
  <si>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</si>
  <si>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</si>
  <si>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</si>
  <si>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</si>
  <si>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</si>
  <si>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</si>
  <si>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</si>
  <si>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</si>
  <si>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</si>
  <si>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</si>
  <si>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</si>
  <si>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</si>
  <si>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</si>
  <si>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</si>
  <si>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</si>
  <si>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</si>
  <si>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</si>
  <si>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</si>
  <si>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</si>
  <si>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</si>
  <si>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</si>
  <si>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</si>
  <si>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</si>
  <si>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</si>
  <si>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</si>
  <si>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</si>
  <si>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</si>
  <si>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</si>
  <si>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</si>
  <si>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</si>
  <si>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</si>
  <si>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</si>
  <si>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</si>
  <si>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</si>
  <si>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</si>
  <si>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</si>
  <si>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</si>
  <si>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</si>
  <si>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</si>
  <si>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</si>
  <si>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</si>
  <si>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</si>
  <si>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</si>
  <si>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</si>
  <si>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</si>
  <si>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</si>
  <si>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</si>
  <si>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</si>
  <si>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</si>
  <si>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</si>
  <si>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</si>
  <si>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</si>
  <si>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</si>
  <si>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</si>
  <si>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</si>
  <si>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</si>
  <si>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</si>
  <si>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</si>
  <si>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</si>
  <si>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</si>
  <si>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</si>
  <si>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</si>
  <si>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</si>
  <si>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</si>
  <si>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</si>
  <si>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</si>
  <si>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</si>
  <si>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</si>
  <si>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</si>
  <si>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</si>
  <si>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</si>
  <si>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</si>
  <si>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</si>
  <si>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</si>
  <si>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</si>
  <si>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</si>
  <si>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</si>
  <si>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</si>
  <si>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</si>
  <si>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</si>
  <si>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</si>
  <si>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</si>
  <si>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</si>
  <si>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</si>
  <si>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</si>
  <si>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</si>
  <si>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</si>
  <si>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</si>
  <si>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</si>
  <si>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</si>
  <si>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</si>
  <si>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</si>
  <si>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</si>
  <si>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</si>
  <si>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</si>
  <si>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</si>
  <si>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</si>
  <si>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</si>
  <si>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</si>
  <si>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</si>
  <si>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</si>
  <si>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</si>
  <si>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</si>
  <si>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</si>
  <si>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</si>
  <si>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</si>
  <si>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</si>
  <si>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</si>
  <si>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</si>
  <si>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</si>
  <si>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</si>
  <si>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</si>
  <si>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</si>
  <si>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</si>
  <si>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</si>
  <si>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</si>
  <si>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</si>
  <si>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</si>
  <si>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</si>
  <si>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</si>
  <si>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</si>
  <si>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</si>
  <si>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</si>
  <si>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</si>
  <si>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</si>
  <si>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</si>
  <si>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</si>
  <si>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</si>
  <si>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</si>
  <si>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</si>
  <si>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</si>
  <si>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</si>
  <si>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</si>
  <si>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</si>
  <si>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</si>
  <si>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</si>
  <si>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</si>
  <si>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</si>
  <si>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</si>
  <si>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</si>
  <si>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</si>
  <si>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</si>
  <si>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</si>
  <si>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</si>
  <si>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</si>
  <si>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</si>
  <si>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</si>
  <si>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</si>
  <si>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</si>
  <si>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</si>
  <si>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</si>
  <si>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</si>
  <si>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</si>
  <si>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</si>
  <si>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</si>
  <si>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</si>
  <si>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</si>
  <si>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</si>
  <si>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</si>
  <si>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</si>
  <si>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</si>
  <si>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</si>
  <si>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</si>
  <si>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</si>
  <si>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</si>
  <si>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</si>
  <si>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</si>
  <si>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</si>
  <si>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</si>
  <si>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</si>
  <si>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</si>
  <si>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</si>
  <si>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</si>
  <si>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</si>
  <si>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</si>
  <si>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</si>
  <si>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</si>
  <si>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</si>
  <si>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</si>
  <si>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</si>
  <si>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</si>
  <si>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</si>
  <si>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</si>
  <si>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</si>
  <si>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</si>
  <si>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</si>
  <si>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</si>
  <si>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</si>
  <si>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</si>
  <si>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</si>
  <si>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</si>
  <si>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</si>
  <si>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</si>
  <si>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</si>
  <si>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</si>
  <si>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</si>
  <si>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</si>
  <si>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</si>
  <si>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</si>
  <si>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</si>
  <si>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</si>
  <si>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</si>
  <si>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</si>
  <si>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</si>
  <si>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</si>
  <si>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</si>
  <si>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</si>
  <si>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</si>
  <si>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</si>
  <si>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</si>
  <si>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</si>
  <si>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</si>
  <si>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</si>
  <si>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</si>
  <si>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</si>
  <si>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</si>
  <si>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</si>
  <si>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</si>
  <si>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</si>
  <si>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</si>
  <si>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</si>
  <si>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</si>
  <si>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</si>
  <si>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</si>
  <si>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</si>
  <si>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</si>
  <si>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</si>
  <si>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</si>
  <si>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</si>
  <si>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</si>
  <si>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</si>
  <si>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</si>
  <si>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</si>
  <si>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</si>
  <si>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</si>
  <si>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</si>
  <si>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</si>
  <si>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</si>
  <si>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</si>
  <si>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</si>
  <si>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</si>
  <si>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</si>
  <si>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</si>
  <si>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</si>
  <si>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</si>
  <si>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</si>
  <si>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</si>
  <si>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</si>
  <si>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</si>
  <si>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</si>
  <si>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</si>
  <si>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</si>
  <si>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</si>
  <si>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</si>
  <si>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</si>
  <si>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</si>
  <si>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</si>
  <si>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</si>
  <si>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</si>
  <si>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</si>
  <si>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</si>
  <si>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</si>
  <si>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</si>
  <si>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</si>
  <si>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</si>
  <si>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</si>
  <si>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</si>
  <si>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</si>
  <si>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</si>
  <si>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</si>
  <si>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</si>
  <si>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</si>
  <si>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</si>
  <si>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</si>
  <si>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</si>
  <si>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</si>
  <si>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</si>
  <si>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</si>
  <si>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</si>
  <si>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</si>
  <si>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</si>
  <si>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</si>
  <si>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</si>
  <si>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</si>
  <si>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</si>
  <si>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</si>
  <si>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</si>
  <si>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</si>
  <si>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</si>
  <si>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</si>
  <si>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</si>
  <si>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</si>
  <si>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</si>
  <si>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</si>
  <si>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</si>
  <si>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</si>
  <si>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</si>
  <si>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</si>
  <si>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</si>
  <si>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</si>
  <si>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</si>
  <si>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</si>
  <si>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</si>
  <si>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</si>
  <si>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</si>
  <si>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</si>
  <si>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</si>
  <si>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</si>
  <si>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</si>
  <si>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</si>
  <si>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</si>
  <si>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</si>
  <si>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</si>
  <si>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</si>
  <si>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</si>
  <si>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</si>
  <si>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</si>
  <si>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</si>
  <si>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</si>
  <si>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</si>
  <si>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</si>
  <si>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</si>
  <si>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</si>
  <si>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</si>
  <si>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</si>
  <si>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</si>
  <si>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</si>
  <si>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</si>
  <si>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</si>
  <si>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</si>
  <si>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</si>
  <si>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</si>
  <si>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</si>
  <si>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</si>
  <si>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</si>
  <si>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</si>
  <si>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</si>
  <si>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</si>
  <si>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</si>
  <si>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</si>
  <si>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</si>
  <si>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</si>
  <si>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</si>
  <si>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</si>
  <si>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</si>
  <si>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</si>
  <si>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</si>
  <si>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</si>
  <si>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</si>
  <si>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</si>
  <si>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</si>
  <si>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</si>
  <si>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</si>
  <si>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</si>
  <si>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</si>
  <si>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</si>
  <si>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</si>
  <si>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</si>
  <si>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</si>
  <si>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</si>
  <si>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</si>
  <si>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</si>
  <si>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</si>
  <si>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</si>
  <si>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</si>
  <si>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</si>
  <si>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</si>
  <si>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</si>
  <si>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</si>
  <si>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</si>
  <si>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</si>
  <si>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</si>
  <si>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</si>
  <si>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</si>
  <si>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</si>
  <si>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</si>
  <si>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</si>
  <si>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</si>
  <si>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</si>
  <si>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</si>
  <si>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</si>
  <si>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</si>
  <si>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</si>
  <si>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</si>
  <si>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</si>
  <si>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</si>
  <si>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</si>
  <si>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</si>
  <si>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</si>
  <si>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</si>
  <si>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</si>
  <si>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</si>
  <si>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</si>
  <si>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</si>
  <si>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</si>
  <si>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</si>
  <si>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</si>
  <si>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</si>
  <si>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</si>
  <si>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</si>
  <si>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</si>
  <si>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</si>
  <si>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</si>
  <si>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</si>
  <si>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</si>
  <si>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</si>
  <si>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</si>
  <si>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</si>
  <si>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</si>
  <si>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</si>
  <si>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</si>
  <si>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</si>
  <si>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</si>
  <si>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</si>
  <si>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</si>
  <si>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</si>
  <si>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</si>
  <si>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</si>
  <si>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</si>
  <si>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</si>
  <si>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</si>
  <si>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</si>
  <si>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</si>
  <si>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</si>
  <si>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</si>
  <si>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</si>
  <si>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</si>
  <si>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</si>
  <si>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</si>
  <si>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</si>
  <si>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</si>
  <si>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</si>
  <si>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</si>
  <si>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</si>
  <si>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</si>
  <si>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</si>
  <si>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</si>
  <si>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</si>
  <si>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</si>
  <si>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</si>
  <si>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</si>
  <si>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</si>
  <si>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</si>
  <si>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</si>
  <si>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</si>
  <si>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</si>
  <si>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</si>
  <si>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</si>
  <si>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</si>
  <si>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</si>
  <si>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</si>
  <si>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</si>
  <si>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</si>
  <si>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</si>
  <si>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</si>
  <si>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</si>
  <si>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</si>
  <si>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</si>
  <si>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</si>
  <si>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</si>
  <si>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</si>
  <si>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</si>
  <si>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</si>
  <si>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</si>
  <si>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</si>
  <si>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</si>
  <si>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</si>
  <si>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</si>
  <si>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</si>
  <si>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</si>
  <si>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</si>
  <si>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</si>
  <si>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</si>
  <si>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</si>
  <si>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</si>
  <si>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</si>
  <si>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</si>
  <si>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</si>
  <si>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</si>
  <si>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</si>
  <si>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</si>
  <si>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</si>
  <si>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</si>
  <si>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</si>
  <si>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</si>
  <si>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</si>
  <si>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</si>
  <si>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</si>
  <si>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</si>
  <si>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</si>
  <si>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</si>
  <si>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</si>
  <si>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</si>
  <si>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</si>
  <si>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</si>
  <si>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</si>
  <si>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</si>
  <si>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</si>
  <si>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</si>
  <si>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</si>
  <si>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</si>
  <si>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</si>
  <si>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</si>
  <si>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</si>
  <si>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</si>
  <si>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</si>
  <si>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</si>
  <si>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</si>
  <si>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</si>
  <si>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</si>
  <si>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</si>
  <si>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</si>
  <si>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</si>
  <si>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</si>
  <si>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</si>
  <si>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</si>
  <si>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</si>
  <si>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</si>
  <si>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</si>
  <si>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</si>
  <si>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</si>
  <si>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</si>
  <si>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</si>
  <si>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</si>
  <si>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</si>
  <si>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</si>
  <si>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</si>
  <si>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</si>
  <si>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</si>
  <si>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</si>
  <si>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</si>
  <si>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</si>
  <si>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</si>
  <si>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</si>
  <si>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</si>
  <si>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</si>
  <si>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</si>
  <si>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</si>
  <si>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</si>
  <si>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</si>
  <si>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</si>
  <si>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</si>
  <si>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</si>
  <si>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</si>
  <si>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</si>
  <si>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</si>
  <si>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</si>
  <si>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</si>
  <si>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</si>
  <si>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</si>
  <si>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</si>
  <si>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</si>
  <si>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</si>
  <si>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</si>
  <si>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</si>
  <si>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</si>
  <si>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</si>
  <si>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</si>
  <si>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</si>
  <si>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</si>
  <si>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</si>
  <si>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</si>
  <si>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</si>
  <si>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</si>
  <si>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</si>
  <si>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</si>
  <si>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</si>
  <si>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</si>
  <si>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</si>
  <si>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</si>
  <si>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</si>
  <si>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</si>
  <si>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</si>
  <si>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</si>
  <si>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</si>
  <si>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</si>
  <si>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</si>
  <si>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</si>
  <si>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</si>
  <si>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</si>
  <si>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</si>
  <si>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</si>
  <si>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</si>
  <si>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</si>
  <si>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</si>
  <si>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</si>
  <si>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</si>
  <si>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</si>
  <si>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</si>
  <si>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</si>
  <si>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</si>
  <si>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</si>
  <si>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</si>
  <si>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</si>
  <si>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</si>
  <si>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</si>
  <si>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</si>
  <si>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</si>
  <si>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</si>
  <si>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</si>
  <si>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</si>
  <si>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</si>
  <si>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</si>
  <si>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</si>
  <si>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</si>
  <si>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</si>
  <si>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</si>
  <si>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</si>
  <si>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</si>
  <si>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</si>
  <si>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</si>
  <si>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</si>
  <si>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</si>
  <si>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</si>
  <si>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</si>
  <si>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</si>
  <si>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</si>
  <si>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</si>
  <si>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</si>
  <si>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</si>
  <si>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</si>
  <si>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</si>
  <si>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</si>
  <si>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</si>
  <si>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</si>
  <si>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</si>
  <si>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</si>
  <si>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</si>
  <si>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</si>
  <si>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</si>
  <si>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</si>
  <si>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</si>
  <si>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</si>
  <si>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</si>
  <si>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</si>
  <si>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</si>
  <si>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</si>
  <si>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</si>
  <si>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</si>
  <si>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</si>
  <si>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</si>
  <si>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</si>
  <si>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</si>
  <si>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</si>
  <si>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</si>
  <si>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</si>
  <si>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</si>
  <si>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</si>
  <si>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</si>
  <si>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</si>
  <si>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</si>
  <si>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</si>
  <si>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</si>
  <si>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</si>
  <si>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</si>
  <si>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</si>
  <si>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</si>
  <si>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</si>
  <si>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</si>
  <si>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</si>
  <si>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</si>
  <si>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</si>
  <si>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</si>
  <si>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</si>
  <si>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</si>
  <si>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</si>
  <si>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</si>
  <si>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</si>
  <si>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</si>
  <si>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</si>
  <si>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</si>
  <si>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</si>
  <si>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</si>
  <si>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</si>
  <si>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</si>
  <si>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</si>
  <si>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</si>
  <si>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</si>
  <si>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</si>
  <si>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</si>
  <si>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</si>
  <si>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</si>
  <si>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</si>
  <si>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</si>
  <si>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</si>
  <si>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</si>
  <si>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</si>
  <si>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</si>
  <si>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</si>
  <si>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</si>
  <si>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</si>
  <si>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</si>
  <si>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</si>
  <si>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</si>
  <si>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</si>
  <si>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</si>
  <si>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</si>
  <si>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</si>
  <si>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</si>
  <si>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</si>
  <si>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</si>
  <si>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</si>
  <si>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</si>
  <si>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</si>
  <si>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</si>
  <si>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</si>
  <si>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</si>
  <si>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</si>
  <si>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</si>
  <si>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</si>
  <si>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</si>
  <si>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</si>
  <si>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</si>
  <si>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</si>
  <si>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</si>
  <si>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</si>
  <si>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</si>
  <si>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</si>
  <si>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</si>
  <si>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</si>
  <si>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</si>
  <si>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</si>
  <si>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</si>
  <si>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</si>
  <si>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</si>
  <si>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</si>
  <si>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</si>
  <si>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</si>
  <si>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</si>
  <si>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</si>
  <si>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</si>
  <si>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</si>
  <si>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</si>
  <si>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</si>
  <si>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</si>
  <si>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</si>
  <si>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</si>
  <si>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</si>
  <si>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</si>
  <si>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</si>
  <si>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</si>
  <si>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</si>
  <si>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</si>
  <si>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</si>
  <si>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</si>
  <si>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</si>
  <si>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</si>
  <si>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</si>
  <si>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</si>
  <si>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</si>
  <si>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</si>
  <si>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</si>
  <si>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</si>
  <si>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</si>
  <si>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</si>
  <si>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</si>
  <si>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</si>
  <si>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</si>
  <si>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</si>
  <si>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</si>
  <si>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</si>
  <si>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</si>
  <si>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</si>
  <si>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</si>
  <si>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</si>
  <si>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</si>
  <si>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</si>
  <si>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</si>
  <si>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</si>
  <si>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</si>
  <si>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</si>
  <si>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</si>
  <si>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</si>
  <si>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</si>
  <si>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</si>
  <si>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</si>
  <si>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</si>
  <si>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</si>
  <si>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</si>
  <si>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</si>
  <si>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</si>
  <si>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</si>
  <si>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</si>
  <si>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</si>
  <si>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</si>
  <si>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</si>
  <si>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</si>
  <si>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</si>
  <si>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</si>
  <si>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</si>
  <si>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</si>
  <si>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</si>
  <si>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</si>
  <si>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</si>
  <si>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</si>
  <si>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</si>
  <si>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</si>
  <si>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</si>
  <si>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</si>
  <si>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</si>
  <si>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</si>
  <si>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</si>
  <si>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</si>
  <si>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</si>
  <si>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</si>
  <si>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</si>
  <si>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</si>
  <si>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</si>
  <si>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</si>
  <si>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</si>
  <si>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</si>
  <si>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</si>
  <si>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</si>
  <si>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</si>
  <si>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</si>
  <si>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</si>
  <si>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</si>
  <si>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</si>
  <si>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</si>
  <si>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</si>
  <si>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</si>
  <si>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</si>
  <si>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</si>
  <si>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</si>
  <si>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</si>
  <si>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</si>
  <si>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</si>
  <si>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</si>
  <si>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</si>
  <si>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</si>
  <si>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</si>
  <si>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</si>
  <si>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</si>
  <si>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</si>
  <si>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</si>
  <si>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</si>
  <si>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</si>
  <si>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</si>
  <si>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</si>
  <si>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</si>
  <si>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</si>
  <si>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</si>
  <si>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</si>
  <si>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</si>
  <si>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</si>
  <si>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</si>
  <si>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</si>
  <si>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</si>
  <si>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</si>
  <si>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</si>
  <si>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</si>
  <si>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</si>
  <si>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</si>
  <si>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</si>
  <si>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</si>
  <si>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</si>
  <si>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</si>
  <si>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</si>
  <si>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</si>
  <si>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</si>
  <si>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</si>
  <si>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</si>
  <si>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</si>
  <si>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</si>
  <si>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</si>
  <si>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</si>
  <si>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</si>
  <si>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</si>
  <si>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</si>
  <si>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</si>
  <si>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</si>
  <si>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</si>
  <si>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</si>
  <si>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</si>
  <si>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</si>
  <si>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</si>
  <si>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</si>
  <si>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</si>
  <si>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</si>
  <si>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</si>
  <si>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</si>
  <si>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</si>
  <si>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</si>
  <si>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</si>
  <si>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</si>
  <si>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</si>
  <si>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</si>
  <si>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</si>
  <si>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</si>
  <si>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</si>
  <si>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</si>
  <si>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</si>
  <si>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</si>
  <si>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</si>
  <si>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</si>
  <si>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</si>
  <si>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</si>
  <si>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</si>
  <si>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</si>
  <si>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</si>
  <si>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</si>
  <si>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</si>
  <si>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</si>
  <si>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</si>
  <si>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</si>
  <si>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</si>
  <si>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</si>
  <si>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</si>
  <si>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</si>
  <si>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</si>
  <si>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</si>
  <si>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</si>
  <si>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</si>
  <si>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</si>
  <si>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</si>
  <si>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</si>
  <si>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</si>
  <si>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</si>
  <si>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</si>
  <si>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</si>
  <si>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</si>
  <si>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</si>
  <si>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</si>
  <si>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</si>
  <si>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</si>
  <si>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</si>
  <si>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</si>
  <si>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</si>
  <si>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</si>
  <si>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</si>
  <si>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</si>
  <si>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</si>
  <si>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</si>
  <si>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</si>
  <si>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</si>
  <si>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</si>
  <si>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</si>
  <si>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</si>
  <si>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</si>
  <si>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</si>
  <si>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</si>
  <si>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</si>
  <si>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</si>
  <si>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</si>
  <si>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</si>
  <si>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</si>
  <si>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</si>
  <si>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</si>
  <si>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</si>
  <si>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</si>
  <si>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</si>
  <si>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</si>
  <si>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</si>
  <si>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</si>
  <si>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</si>
  <si>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</si>
  <si>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</si>
  <si>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</si>
  <si>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</si>
  <si>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</si>
  <si>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</si>
  <si>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</si>
  <si>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</si>
  <si>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</si>
  <si>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</si>
  <si>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</si>
  <si>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</si>
  <si>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</si>
  <si>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</si>
  <si>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</si>
  <si>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</si>
  <si>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</si>
  <si>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</si>
  <si>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</si>
  <si>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</si>
  <si>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</si>
  <si>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</si>
  <si>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</si>
  <si>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</si>
  <si>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</si>
  <si>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</si>
  <si>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</si>
  <si>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</si>
  <si>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</si>
  <si>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</si>
  <si>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</si>
  <si>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</si>
  <si>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</si>
  <si>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</si>
  <si>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</si>
  <si>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</si>
  <si>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</si>
  <si>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</si>
  <si>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</si>
  <si>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</si>
  <si>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</si>
  <si>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</si>
  <si>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</si>
  <si>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</si>
  <si>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</si>
  <si>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</si>
  <si>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</si>
  <si>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</si>
  <si>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</si>
  <si>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</si>
  <si>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</si>
  <si>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</si>
  <si>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</si>
  <si>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</si>
  <si>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</si>
  <si>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</si>
  <si>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</si>
  <si>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</si>
  <si>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</si>
  <si>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</si>
  <si>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</si>
  <si>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</si>
  <si>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</si>
  <si>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</si>
  <si>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</si>
  <si>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</si>
  <si>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</si>
  <si>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</si>
  <si>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</si>
  <si>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</si>
  <si>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</si>
  <si>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</si>
  <si>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</si>
  <si>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</si>
  <si>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</si>
  <si>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</si>
  <si>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</si>
  <si>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</si>
  <si>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</si>
  <si>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</si>
  <si>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</si>
  <si>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</si>
  <si>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</si>
  <si>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</si>
  <si>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</si>
  <si>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</si>
  <si>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</si>
  <si>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</si>
  <si>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</si>
  <si>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</si>
  <si>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</si>
  <si>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</si>
  <si>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</si>
  <si>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</si>
  <si>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</si>
  <si>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</si>
  <si>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</si>
  <si>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</si>
  <si>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</si>
  <si>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</si>
  <si>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</si>
  <si>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</si>
  <si>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</si>
  <si>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</si>
  <si>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</si>
  <si>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</si>
  <si>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</si>
  <si>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</si>
  <si>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</si>
  <si>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</si>
  <si>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</si>
  <si>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</si>
  <si>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</si>
  <si>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</si>
  <si>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</si>
  <si>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</si>
  <si>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</si>
  <si>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</si>
  <si>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</si>
  <si>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</si>
  <si>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</si>
  <si>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</si>
  <si>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</si>
  <si>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</si>
  <si>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</si>
  <si>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</si>
  <si>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</si>
  <si>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</si>
  <si>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</si>
  <si>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</si>
  <si>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</si>
  <si>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</si>
  <si>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</si>
  <si>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</si>
  <si>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</si>
  <si>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</si>
  <si>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</si>
  <si>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</si>
  <si>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</si>
  <si>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</si>
  <si>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</si>
  <si>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</si>
  <si>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</si>
  <si>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</si>
  <si>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</si>
  <si>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</si>
  <si>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</si>
  <si>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</si>
  <si>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</si>
  <si>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</si>
  <si>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</si>
  <si>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</si>
  <si>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</si>
  <si>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</si>
  <si>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</si>
  <si>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</si>
  <si>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</si>
  <si>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</si>
  <si>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</si>
  <si>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</si>
  <si>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</si>
  <si>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</si>
  <si>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</si>
  <si>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</si>
  <si>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</si>
  <si>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</si>
  <si>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</si>
  <si>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</si>
  <si>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</si>
  <si>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</si>
  <si>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</si>
  <si>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</si>
  <si>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</si>
  <si>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</si>
  <si>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</si>
  <si>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</si>
  <si>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</si>
  <si>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</si>
  <si>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</si>
  <si>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</si>
  <si>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</si>
  <si>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</si>
  <si>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</si>
  <si>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</si>
  <si>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</si>
  <si>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</si>
  <si>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</si>
  <si>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</si>
  <si>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</si>
  <si>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</si>
  <si>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</si>
  <si>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</si>
  <si>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</si>
  <si>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</si>
  <si>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</si>
  <si>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</si>
  <si>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</si>
  <si>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</si>
  <si>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</si>
  <si>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</si>
  <si>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</si>
  <si>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</si>
  <si>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</si>
  <si>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</si>
  <si>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</si>
  <si>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</si>
  <si>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</si>
  <si>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</si>
  <si>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</si>
  <si>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</si>
  <si>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</si>
  <si>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</si>
  <si>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</si>
  <si>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</si>
  <si>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</si>
  <si>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</si>
  <si>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</si>
  <si>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</si>
  <si>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</si>
  <si>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</si>
  <si>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</si>
  <si>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</si>
  <si>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</si>
  <si>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</si>
  <si>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</si>
  <si>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</si>
  <si>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</si>
  <si>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</si>
  <si>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</si>
  <si>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</si>
  <si>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</si>
  <si>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</si>
  <si>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</si>
  <si>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</si>
  <si>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</si>
  <si>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</si>
  <si>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</si>
  <si>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</si>
  <si>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</si>
  <si>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</si>
  <si>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</si>
  <si>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</si>
  <si>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</si>
  <si>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</si>
  <si>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</si>
  <si>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</si>
  <si>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</si>
  <si>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</si>
  <si>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</si>
  <si>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</si>
  <si>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</si>
  <si>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</si>
  <si>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</si>
  <si>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</si>
  <si>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</si>
  <si>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</si>
  <si>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</si>
  <si>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</si>
  <si>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</si>
  <si>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</si>
  <si>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</si>
  <si>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</si>
  <si>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</si>
  <si>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</si>
  <si>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</si>
  <si>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</si>
  <si>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</si>
  <si>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</si>
  <si>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</si>
  <si>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</si>
  <si>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</si>
  <si>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</si>
  <si>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</si>
  <si>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</si>
  <si>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</si>
  <si>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</si>
  <si>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</si>
  <si>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</si>
  <si>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</si>
  <si>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</si>
  <si>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</si>
  <si>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</si>
  <si>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</si>
  <si>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</si>
  <si>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</si>
  <si>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</si>
  <si>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</si>
  <si>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</si>
  <si>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</si>
  <si>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</si>
  <si>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</si>
  <si>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</si>
  <si>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</si>
  <si>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</si>
  <si>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</si>
  <si>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</si>
  <si>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</si>
  <si>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</si>
  <si>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</si>
  <si>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</si>
  <si>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</si>
  <si>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</si>
  <si>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</si>
  <si>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</si>
  <si>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</si>
  <si>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</si>
  <si>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</si>
  <si>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</si>
  <si>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</si>
  <si>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</si>
  <si>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</si>
  <si>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</si>
  <si>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</si>
  <si>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</si>
  <si>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</si>
  <si>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</si>
  <si>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</si>
  <si>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</si>
  <si>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</si>
  <si>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</si>
  <si>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</si>
  <si>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</si>
  <si>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</si>
  <si>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</si>
  <si>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</si>
  <si>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</si>
  <si>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</si>
  <si>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</si>
  <si>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</si>
  <si>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</si>
  <si>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</si>
  <si>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</si>
  <si>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</si>
  <si>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</si>
  <si>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</si>
  <si>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</si>
  <si>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</si>
  <si>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</si>
  <si>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</si>
  <si>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</si>
  <si>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</si>
  <si>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</si>
  <si>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</si>
  <si>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</si>
  <si>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</si>
  <si>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</si>
  <si>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</si>
  <si>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</si>
  <si>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</si>
  <si>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</si>
  <si>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</si>
  <si>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</si>
  <si>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</si>
  <si>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</si>
  <si>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</si>
  <si>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</si>
  <si>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</si>
  <si>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</si>
  <si>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</si>
  <si>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</si>
  <si>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</si>
  <si>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</si>
  <si>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</si>
  <si>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</si>
  <si>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</si>
  <si>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</si>
  <si>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</si>
  <si>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</si>
  <si>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</si>
  <si>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</si>
  <si>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</si>
  <si>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</si>
  <si>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</si>
  <si>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</si>
  <si>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</si>
  <si>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</si>
  <si>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</si>
  <si>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</si>
  <si>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</si>
  <si>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</si>
  <si>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</si>
  <si>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</si>
  <si>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</si>
  <si>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</si>
  <si>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</si>
  <si>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</si>
  <si>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</si>
  <si>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</si>
  <si>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</si>
  <si>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</si>
  <si>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</si>
  <si>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</si>
  <si>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</si>
  <si>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</si>
  <si>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</si>
  <si>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</si>
  <si>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</si>
  <si>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</si>
  <si>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</si>
  <si>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</si>
  <si>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</si>
  <si>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</si>
  <si>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</si>
  <si>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</si>
  <si>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</si>
  <si>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</si>
  <si>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</si>
  <si>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</si>
  <si>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</si>
  <si>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</si>
  <si>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</si>
  <si>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</si>
  <si>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</si>
  <si>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</si>
  <si>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</si>
  <si>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</si>
  <si>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</si>
  <si>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</si>
  <si>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</si>
  <si>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</si>
  <si>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</si>
  <si>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</si>
  <si>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</si>
  <si>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</si>
  <si>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</si>
  <si>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</si>
  <si>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</si>
  <si>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</si>
  <si>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</si>
  <si>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</si>
  <si>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</si>
  <si>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</si>
  <si>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</si>
  <si>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</si>
  <si>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</si>
  <si>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</si>
  <si>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</si>
  <si>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</si>
  <si>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</si>
  <si>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</si>
  <si>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</si>
  <si>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</si>
  <si>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</si>
  <si>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</si>
  <si>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</si>
  <si>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</si>
  <si>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</si>
  <si>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</si>
  <si>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</si>
  <si>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</si>
  <si>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</si>
  <si>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</si>
  <si>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</si>
  <si>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</si>
  <si>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</si>
  <si>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</si>
  <si>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</si>
  <si>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</si>
  <si>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</si>
  <si>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</si>
  <si>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</si>
  <si>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</si>
  <si>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</si>
  <si>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</si>
  <si>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</si>
  <si>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</si>
  <si>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</si>
  <si>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</si>
  <si>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</si>
  <si>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</si>
  <si>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</si>
  <si>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</si>
  <si>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</si>
  <si>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</si>
  <si>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</si>
  <si>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</si>
  <si>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</si>
  <si>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</si>
  <si>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</si>
  <si>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</si>
  <si>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</si>
  <si>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</si>
  <si>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</si>
  <si>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</si>
  <si>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</si>
  <si>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</si>
  <si>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</si>
  <si>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</si>
  <si>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</si>
  <si>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</si>
  <si>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</si>
  <si>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</si>
  <si>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</si>
  <si>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</si>
  <si>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</si>
  <si>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</si>
  <si>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</si>
  <si>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</si>
  <si>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</si>
  <si>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</si>
  <si>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</si>
  <si>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</si>
  <si>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</si>
  <si>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</si>
  <si>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</si>
  <si>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</si>
  <si>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</si>
  <si>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</si>
  <si>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</si>
  <si>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</si>
  <si>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</si>
  <si>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</si>
  <si>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</si>
  <si>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</si>
  <si>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</si>
  <si>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</si>
  <si>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</si>
  <si>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</si>
  <si>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</si>
  <si>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</si>
  <si>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</si>
  <si>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</si>
  <si>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</si>
  <si>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</si>
  <si>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</si>
  <si>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</si>
  <si>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</si>
  <si>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</si>
  <si>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</si>
  <si>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</si>
  <si>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</si>
  <si>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</si>
  <si>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</si>
  <si>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</si>
  <si>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</si>
  <si>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</si>
  <si>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</si>
  <si>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</si>
  <si>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</si>
  <si>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</si>
  <si>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</si>
  <si>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</si>
  <si>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</si>
  <si>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</si>
  <si>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</si>
  <si>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</si>
  <si>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</si>
  <si>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</si>
  <si>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</si>
  <si>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</si>
  <si>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</si>
  <si>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</si>
  <si>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</si>
  <si>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</si>
  <si>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</si>
  <si>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</si>
  <si>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</si>
  <si>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</si>
  <si>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</si>
  <si>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</si>
  <si>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</si>
  <si>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</si>
  <si>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</si>
  <si>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</si>
  <si>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</si>
  <si>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</si>
  <si>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</si>
  <si>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</si>
  <si>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</si>
  <si>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</si>
  <si>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</si>
  <si>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</si>
  <si>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</si>
  <si>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</si>
  <si>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</si>
  <si>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</si>
  <si>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</si>
  <si>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</si>
  <si>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</si>
  <si>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</si>
  <si>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</si>
  <si>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</si>
  <si>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</si>
  <si>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</si>
  <si>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</si>
  <si>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</si>
  <si>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</si>
  <si>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</si>
  <si>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</si>
  <si>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</si>
  <si>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</si>
  <si>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</si>
  <si>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</si>
  <si>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</si>
  <si>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</si>
  <si>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</si>
  <si>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</si>
  <si>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</si>
  <si>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</si>
  <si>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</si>
  <si>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</si>
  <si>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</si>
  <si>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</si>
  <si>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</si>
  <si>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</si>
  <si>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</si>
  <si>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</si>
  <si>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</si>
  <si>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</si>
  <si>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</si>
  <si>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</si>
  <si>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</si>
  <si>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</si>
  <si>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</si>
  <si>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</si>
  <si>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</si>
  <si>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</si>
  <si>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</si>
  <si>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</si>
  <si>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</si>
  <si>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</si>
  <si>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</si>
  <si>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</si>
  <si>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</si>
  <si>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</si>
  <si>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</si>
  <si>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</si>
  <si>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</si>
  <si>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</si>
  <si>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</si>
  <si>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</si>
  <si>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</si>
  <si>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</si>
  <si>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</si>
  <si>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</si>
  <si>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</si>
  <si>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</si>
  <si>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</si>
  <si>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</si>
  <si>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</si>
  <si>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</si>
  <si>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</si>
  <si>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</si>
  <si>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</si>
  <si>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</si>
  <si>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</si>
  <si>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</si>
  <si>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</si>
  <si>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</si>
  <si>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</si>
  <si>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</si>
  <si>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</si>
  <si>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</si>
  <si>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</si>
  <si>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</si>
  <si>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</si>
  <si>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</si>
  <si>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</si>
  <si>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</si>
  <si>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</si>
  <si>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</si>
  <si>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</si>
  <si>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</si>
  <si>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</si>
  <si>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</si>
  <si>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</si>
  <si>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</si>
  <si>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</si>
  <si>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</si>
  <si>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</si>
  <si>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</si>
  <si>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</si>
  <si>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</si>
  <si>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</si>
  <si>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</si>
  <si>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</si>
  <si>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</si>
  <si>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</si>
  <si>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</si>
  <si>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</si>
  <si>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</si>
  <si>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</si>
  <si>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</si>
  <si>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</si>
  <si>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</si>
  <si>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</si>
  <si>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</si>
  <si>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</si>
  <si>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</si>
  <si>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</si>
  <si>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</si>
  <si>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</si>
  <si>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</si>
  <si>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</si>
  <si>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</si>
  <si>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</si>
  <si>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</si>
  <si>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</si>
  <si>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</si>
  <si>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</si>
  <si>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</si>
  <si>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</si>
  <si>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</si>
  <si>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</si>
  <si>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</si>
  <si>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</si>
  <si>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</si>
  <si>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</si>
  <si>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</si>
  <si>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</si>
  <si>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</si>
  <si>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</si>
  <si>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</si>
  <si>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</si>
  <si>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</si>
  <si>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</si>
  <si>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</si>
  <si>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</si>
  <si>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</si>
  <si>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</si>
  <si>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</si>
  <si>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</si>
  <si>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</si>
  <si>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</si>
  <si>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</si>
  <si>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</si>
  <si>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</si>
  <si>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</si>
  <si>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</si>
  <si>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</si>
  <si>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</si>
  <si>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</si>
  <si>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</si>
  <si>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</si>
  <si>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</si>
  <si>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</si>
  <si>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</si>
  <si>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</si>
  <si>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</si>
  <si>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</si>
  <si>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</si>
  <si>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</si>
  <si>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</si>
  <si>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</si>
  <si>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</si>
  <si>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</si>
  <si>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</si>
  <si>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</si>
  <si>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</si>
  <si>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</si>
  <si>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</si>
  <si>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</si>
  <si>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</si>
  <si>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</si>
  <si>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</si>
  <si>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</si>
  <si>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</si>
  <si>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</si>
  <si>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</si>
  <si>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</si>
  <si>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</si>
  <si>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</si>
  <si>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</si>
  <si>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</si>
  <si>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</si>
  <si>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</si>
  <si>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</si>
  <si>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</si>
  <si>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</si>
  <si>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</si>
  <si>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</si>
  <si>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</si>
  <si>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</si>
  <si>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</si>
  <si>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</si>
  <si>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</si>
  <si>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</si>
  <si>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</si>
  <si>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</si>
  <si>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</si>
  <si>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</si>
  <si>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</si>
  <si>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</si>
  <si>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</si>
  <si>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</si>
  <si>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</si>
  <si>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</si>
  <si>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</si>
  <si>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</si>
  <si>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</si>
  <si>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</si>
  <si>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</si>
  <si>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</si>
  <si>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</si>
  <si>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</si>
  <si>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</si>
  <si>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</si>
  <si>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</si>
  <si>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</si>
  <si>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</si>
  <si>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</si>
  <si>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</si>
  <si>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</si>
  <si>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</si>
  <si>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</si>
  <si>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</si>
  <si>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</si>
  <si>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</si>
  <si>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</si>
  <si>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</si>
  <si>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</si>
  <si>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</si>
  <si>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</si>
  <si>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</si>
  <si>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</si>
  <si>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</si>
  <si>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</si>
  <si>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</si>
  <si>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</si>
  <si>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</si>
  <si>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</si>
  <si>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</si>
  <si>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</si>
  <si>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</si>
  <si>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</si>
  <si>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</si>
  <si>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</si>
  <si>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</si>
  <si>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</si>
  <si>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</si>
  <si>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</si>
  <si>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</si>
  <si>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</si>
  <si>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</si>
  <si>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</si>
  <si>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</si>
  <si>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</si>
  <si>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</si>
  <si>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</si>
  <si>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</si>
  <si>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</si>
  <si>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</si>
  <si>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</si>
  <si>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</si>
  <si>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</si>
  <si>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</si>
  <si>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</si>
  <si>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</si>
  <si>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</si>
  <si>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</si>
  <si>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</si>
  <si>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</si>
  <si>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</si>
  <si>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</si>
  <si>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</si>
  <si>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</si>
  <si>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</si>
  <si>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</si>
  <si>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</si>
  <si>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</si>
  <si>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</si>
  <si>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</si>
  <si>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</si>
  <si>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</si>
  <si>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</si>
  <si>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</si>
  <si>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</si>
  <si>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</si>
  <si>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</si>
  <si>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</si>
  <si>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</si>
  <si>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</si>
  <si>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</si>
  <si>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</si>
  <si>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</si>
  <si>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</si>
  <si>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</si>
  <si>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</si>
  <si>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</si>
  <si>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</si>
  <si>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</si>
  <si>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</si>
  <si>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</si>
  <si>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</si>
  <si>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</si>
  <si>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</si>
  <si>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</si>
  <si>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</si>
  <si>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</si>
  <si>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</si>
  <si>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</si>
  <si>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</si>
  <si>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</si>
  <si>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</si>
  <si>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</si>
  <si>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</si>
  <si>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</si>
  <si>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</si>
  <si>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</si>
  <si>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</si>
  <si>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</si>
  <si>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</si>
  <si>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</si>
  <si>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</si>
  <si>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</si>
  <si>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</si>
  <si>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</si>
  <si>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</si>
  <si>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</si>
  <si>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</si>
  <si>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</si>
  <si>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</si>
  <si>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</si>
  <si>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</si>
  <si>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</si>
  <si>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</si>
  <si>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</si>
  <si>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</si>
  <si>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</si>
  <si>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</si>
  <si>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</si>
  <si>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</si>
  <si>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</si>
  <si>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</si>
  <si>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</si>
  <si>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</si>
  <si>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</si>
  <si>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</si>
  <si>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</si>
  <si>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</si>
  <si>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</si>
  <si>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</si>
  <si>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</si>
  <si>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</si>
  <si>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</si>
  <si>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</si>
  <si>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</si>
  <si>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</si>
  <si>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</si>
  <si>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</si>
  <si>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</si>
  <si>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</si>
  <si>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</si>
  <si>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</si>
  <si>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</si>
  <si>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</si>
  <si>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</si>
  <si>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</si>
  <si>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</si>
  <si>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</si>
  <si>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</si>
  <si>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</si>
  <si>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</si>
  <si>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</si>
  <si>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</si>
  <si>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</si>
  <si>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</si>
  <si>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</si>
  <si>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</si>
  <si>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</si>
  <si>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</si>
  <si>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</si>
  <si>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</si>
  <si>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</si>
  <si>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</si>
  <si>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</si>
  <si>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</si>
  <si>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</si>
  <si>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</si>
  <si>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</si>
  <si>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</si>
  <si>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</si>
  <si>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</si>
  <si>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</si>
  <si>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</si>
  <si>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</si>
  <si>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</si>
  <si>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</si>
  <si>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</si>
  <si>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</si>
  <si>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</si>
  <si>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</si>
  <si>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</si>
  <si>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</si>
  <si>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</si>
  <si>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</si>
  <si>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</si>
  <si>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</si>
  <si>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</si>
  <si>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</si>
  <si>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</si>
  <si>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</si>
  <si>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</si>
  <si>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</si>
  <si>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</si>
  <si>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</si>
  <si>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</si>
  <si>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</si>
  <si>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</si>
  <si>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</si>
  <si>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</si>
  <si>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</si>
  <si>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</si>
  <si>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</si>
  <si>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</si>
  <si>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</si>
  <si>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</si>
  <si>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</si>
  <si>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</si>
  <si>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</si>
  <si>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</si>
  <si>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</si>
  <si>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</si>
  <si>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</si>
  <si>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</si>
  <si>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</si>
  <si>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</si>
  <si>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</si>
  <si>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</si>
  <si>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</si>
  <si>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</si>
  <si>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</si>
  <si>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</si>
  <si>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</si>
  <si>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</si>
  <si>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</si>
  <si>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</si>
  <si>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</si>
  <si>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</si>
  <si>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</si>
  <si>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</si>
  <si>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</si>
  <si>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</si>
  <si>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</si>
  <si>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</si>
  <si>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</si>
  <si>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</si>
  <si>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</si>
  <si>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</si>
  <si>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</si>
  <si>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</si>
  <si>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</si>
  <si>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</si>
  <si>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</si>
  <si>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</si>
  <si>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</si>
  <si>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</si>
  <si>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</si>
  <si>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</si>
  <si>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</si>
  <si>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</si>
  <si>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</si>
  <si>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</si>
  <si>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</si>
  <si>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</si>
  <si>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</si>
  <si>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</si>
  <si>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</si>
  <si>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</si>
  <si>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</si>
  <si>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</si>
  <si>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</si>
  <si>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</si>
  <si>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</si>
  <si>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</si>
  <si>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</si>
  <si>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</si>
  <si>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</si>
  <si>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</si>
  <si>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</si>
  <si>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</si>
  <si>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</si>
  <si>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</si>
  <si>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</si>
  <si>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</si>
  <si>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</si>
  <si>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</si>
  <si>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</si>
  <si>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</si>
  <si>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</si>
  <si>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</si>
  <si>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</si>
  <si>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</si>
  <si>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</si>
  <si>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</si>
  <si>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</si>
  <si>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</si>
  <si>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</si>
  <si>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</si>
  <si>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</si>
  <si>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</si>
  <si>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</si>
  <si>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</si>
  <si>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</si>
  <si>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</si>
  <si>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</si>
  <si>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</si>
  <si>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</si>
  <si>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</si>
  <si>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</si>
  <si>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</si>
  <si>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</si>
  <si>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</si>
  <si>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</si>
  <si>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</si>
  <si>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</si>
  <si>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</si>
  <si>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</si>
  <si>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</si>
  <si>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</si>
  <si>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</si>
  <si>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</si>
  <si>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</si>
  <si>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</si>
  <si>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</si>
  <si>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</si>
  <si>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</si>
  <si>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</si>
  <si>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</si>
  <si>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</si>
  <si>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</si>
  <si>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</si>
  <si>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</si>
  <si>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</si>
  <si>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</si>
  <si>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</si>
  <si>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</si>
  <si>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</si>
  <si>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</si>
  <si>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</si>
  <si>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</si>
  <si>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</si>
  <si>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</si>
  <si>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</si>
  <si>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</si>
  <si>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</si>
  <si>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</si>
  <si>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</si>
  <si>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</si>
  <si>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</si>
  <si>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</si>
  <si>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</si>
  <si>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</si>
  <si>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</si>
  <si>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</si>
  <si>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</si>
  <si>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</si>
  <si>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</si>
  <si>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</si>
  <si>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</si>
  <si>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</si>
  <si>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</si>
  <si>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</si>
  <si>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</si>
  <si>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</si>
  <si>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</si>
  <si>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</si>
  <si>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</si>
  <si>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</si>
  <si>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</si>
  <si>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</si>
  <si>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</si>
  <si>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</si>
  <si>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</si>
  <si>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</si>
  <si>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</si>
  <si>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</si>
  <si>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</si>
  <si>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</si>
  <si>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</si>
  <si>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</si>
  <si>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</si>
  <si>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</si>
  <si>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</si>
  <si>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</si>
  <si>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</si>
  <si>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</si>
  <si>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</si>
  <si>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</si>
  <si>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</si>
  <si>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</si>
  <si>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</si>
  <si>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</si>
  <si>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</si>
  <si>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</si>
  <si>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</si>
  <si>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</si>
  <si>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</si>
  <si>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</si>
  <si>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</si>
  <si>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</si>
  <si>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</si>
  <si>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</si>
  <si>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</si>
  <si>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</si>
  <si>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</si>
  <si>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</si>
  <si>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</si>
  <si>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</si>
  <si>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</si>
  <si>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</si>
  <si>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</si>
  <si>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</si>
  <si>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</si>
  <si>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</si>
  <si>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</si>
  <si>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</si>
  <si>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</si>
  <si>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</si>
  <si>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</si>
  <si>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</si>
  <si>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</si>
  <si>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</si>
  <si>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</si>
  <si>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</si>
  <si>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</si>
  <si>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</si>
  <si>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</si>
  <si>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</si>
  <si>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</si>
  <si>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</si>
  <si>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</si>
  <si>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</si>
  <si>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</si>
  <si>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</si>
  <si>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</si>
  <si>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</si>
  <si>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</si>
  <si>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</si>
  <si>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</si>
  <si>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</si>
  <si>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</si>
  <si>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</si>
  <si>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</si>
  <si>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</si>
  <si>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</si>
  <si>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</si>
  <si>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</si>
  <si>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</si>
  <si>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</si>
  <si>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</si>
  <si>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</si>
  <si>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</si>
  <si>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</si>
  <si>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</si>
  <si>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</si>
  <si>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</si>
  <si>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</si>
  <si>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</si>
  <si>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</si>
  <si>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</si>
  <si>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</si>
  <si>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</si>
  <si>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</si>
  <si>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</si>
  <si>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</si>
  <si>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</si>
  <si>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</si>
  <si>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</si>
  <si>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</si>
  <si>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</si>
  <si>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</si>
  <si>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</si>
  <si>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</si>
  <si>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</si>
  <si>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</si>
  <si>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</si>
  <si>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</si>
  <si>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</si>
  <si>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</si>
  <si>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</si>
  <si>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</si>
  <si>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</si>
  <si>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</si>
  <si>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</si>
  <si>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</si>
  <si>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</si>
  <si>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</si>
  <si>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</si>
  <si>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</si>
  <si>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</si>
  <si>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</si>
  <si>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</si>
  <si>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</si>
  <si>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</si>
  <si>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</si>
  <si>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</si>
  <si>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</si>
  <si>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</si>
  <si>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</si>
  <si>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</si>
  <si>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</si>
  <si>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</si>
  <si>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</si>
  <si>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</si>
  <si>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</si>
  <si>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</si>
  <si>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</si>
  <si>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</si>
  <si>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</si>
  <si>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</si>
  <si>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</si>
  <si>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</si>
  <si>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</si>
  <si>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</si>
  <si>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</si>
  <si>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</si>
  <si>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</si>
  <si>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</si>
  <si>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</si>
  <si>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</si>
  <si>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</si>
  <si>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</si>
  <si>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</si>
  <si>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</si>
  <si>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</si>
  <si>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</si>
  <si>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</si>
  <si>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</si>
  <si>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</si>
  <si>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</si>
  <si>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</si>
  <si>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</si>
  <si>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</si>
  <si>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</si>
  <si>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</si>
  <si>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</si>
  <si>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</si>
  <si>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</si>
  <si>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</si>
  <si>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</si>
  <si>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</si>
  <si>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</si>
  <si>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</si>
  <si>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</si>
  <si>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</si>
  <si>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</si>
  <si>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</si>
  <si>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</si>
  <si>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</si>
  <si>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</si>
  <si>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</si>
  <si>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</si>
  <si>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</si>
  <si>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</si>
  <si>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</si>
  <si>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</si>
  <si>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</si>
  <si>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</si>
  <si>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</si>
  <si>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</si>
  <si>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</si>
  <si>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</si>
  <si>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</si>
  <si>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</si>
  <si>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</si>
  <si>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</si>
  <si>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</si>
  <si>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</si>
  <si>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</si>
  <si>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</si>
  <si>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</si>
  <si>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</si>
  <si>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</si>
  <si>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</si>
  <si>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</si>
  <si>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</si>
  <si>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</si>
  <si>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</si>
  <si>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</si>
  <si>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</si>
  <si>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</si>
  <si>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</si>
  <si>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</si>
  <si>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</si>
  <si>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</si>
  <si>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</si>
  <si>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</si>
  <si>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</si>
  <si>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</si>
  <si>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</si>
  <si>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</si>
  <si>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</si>
  <si>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</si>
  <si>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</si>
  <si>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</si>
  <si>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</si>
  <si>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</si>
  <si>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</si>
  <si>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</si>
  <si>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</si>
  <si>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</si>
  <si>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</si>
  <si>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</si>
  <si>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</si>
  <si>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</si>
  <si>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</si>
  <si>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</si>
  <si>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</si>
  <si>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</si>
  <si>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</si>
  <si>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</si>
  <si>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</si>
  <si>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</si>
  <si>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</si>
  <si>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</si>
  <si>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</si>
  <si>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</si>
  <si>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</si>
  <si>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</si>
  <si>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</si>
  <si>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</si>
  <si>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</si>
  <si>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</si>
  <si>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</si>
  <si>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</si>
  <si>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</si>
  <si>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</si>
  <si>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</si>
  <si>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</si>
  <si>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</si>
  <si>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</si>
  <si>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</si>
  <si>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</si>
  <si>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</si>
  <si>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</si>
  <si>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</si>
  <si>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</si>
  <si>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</si>
  <si>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</si>
  <si>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</si>
  <si>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</si>
  <si>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</si>
  <si>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</si>
  <si>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</si>
  <si>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</si>
  <si>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</si>
  <si>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</si>
  <si>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</si>
  <si>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</si>
  <si>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</si>
  <si>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</si>
  <si>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</si>
  <si>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</si>
  <si>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</si>
  <si>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</si>
  <si>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</si>
  <si>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</si>
  <si>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</si>
  <si>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</si>
  <si>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</si>
  <si>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</si>
  <si>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</si>
  <si>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</si>
  <si>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</si>
  <si>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</si>
  <si>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</si>
  <si>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</si>
  <si>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</si>
  <si>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</si>
  <si>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</si>
  <si>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</si>
  <si>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</si>
  <si>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</si>
  <si>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</si>
  <si>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</si>
  <si>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</si>
  <si>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</si>
  <si>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</si>
  <si>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</si>
  <si>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</si>
  <si>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</si>
  <si>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</si>
  <si>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</si>
  <si>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</si>
  <si>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</si>
  <si>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</si>
  <si>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</si>
  <si>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</si>
  <si>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</si>
  <si>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</si>
  <si>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</si>
  <si>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</si>
  <si>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</si>
  <si>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</si>
  <si>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</si>
  <si>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</si>
  <si>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</si>
  <si>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</si>
  <si>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</si>
  <si>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</si>
  <si>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</si>
  <si>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</si>
  <si>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</si>
  <si>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</si>
  <si>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</si>
  <si>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</si>
  <si>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</si>
  <si>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</si>
  <si>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</si>
  <si>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</si>
  <si>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</si>
  <si>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</si>
  <si>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</si>
  <si>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</si>
  <si>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</si>
  <si>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</si>
  <si>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</si>
  <si>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</si>
  <si>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</si>
  <si>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</si>
  <si>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</si>
  <si>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</si>
  <si>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</si>
  <si>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</si>
  <si>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</si>
  <si>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</si>
  <si>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</si>
  <si>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</si>
  <si>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</si>
  <si>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</si>
  <si>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</si>
  <si>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</si>
  <si>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</si>
  <si>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</si>
  <si>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</si>
  <si>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</si>
  <si>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</si>
  <si>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</si>
  <si>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</si>
  <si>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</si>
  <si>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</si>
  <si>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</si>
  <si>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</si>
  <si>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</si>
  <si>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</si>
  <si>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</si>
  <si>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</si>
  <si>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profitmargine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</si>
</sst>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164" formatCode="[Green]\▲0.00%;[Red]\ \▼0.00%"/>
    <numFmt numFmtId="167" formatCode="&quot;$&quot;0.00,\ &quot;K&quot;"/>
    <numFmt numFmtId="169" formatCode="&quot;#&quot;0"/>
    <numFmt numFmtId="170" formatCode="[Green]\↑\ 0.00%;[Red]\ \↓\ 0.00%"/>
  </numFmts>
  <fonts count="6">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5">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7" xfId="0" applyNumberFormat="1" applyBorder="1"/>
    <xf numFmtId="0" fontId="0" fillId="0" borderId="9" xfId="0" applyNumberFormat="1" applyBorder="1"/>
    <xf numFmtId="0" fontId="0" fillId="0" borderId="2" xfId="0" applyBorder="1" applyAlignment="1">
      <alignment horizontal="left"/>
    </xf>
    <xf numFmtId="0" fontId="0" fillId="0" borderId="2" xfId="0" applyNumberFormat="1" applyBorder="1"/>
    <xf numFmtId="0" fontId="0" fillId="0" borderId="10" xfId="0" applyNumberFormat="1" applyBorder="1"/>
    <xf numFmtId="167" fontId="0" fillId="0" borderId="1" xfId="0" applyNumberFormat="1" applyBorder="1"/>
    <xf numFmtId="167" fontId="0" fillId="0" borderId="8" xfId="0" applyNumberFormat="1" applyBorder="1"/>
    <xf numFmtId="167" fontId="0" fillId="0" borderId="2" xfId="0" applyNumberFormat="1" applyBorder="1"/>
    <xf numFmtId="167" fontId="0" fillId="0" borderId="10" xfId="0" applyNumberFormat="1" applyBorder="1"/>
    <xf numFmtId="0" fontId="0" fillId="0" borderId="5" xfId="0" applyNumberFormat="1" applyBorder="1"/>
    <xf numFmtId="2" fontId="0" fillId="0" borderId="4" xfId="0" applyNumberFormat="1" applyBorder="1"/>
    <xf numFmtId="2" fontId="0" fillId="0" borderId="5" xfId="0" applyNumberFormat="1" applyBorder="1"/>
    <xf numFmtId="2" fontId="0" fillId="0" borderId="6" xfId="0" applyNumberFormat="1" applyBorder="1"/>
    <xf numFmtId="10" fontId="0" fillId="0" borderId="4" xfId="0" applyNumberFormat="1" applyBorder="1"/>
    <xf numFmtId="10" fontId="0" fillId="0" borderId="5" xfId="0" applyNumberFormat="1" applyBorder="1"/>
    <xf numFmtId="10" fontId="0" fillId="0" borderId="6" xfId="0" applyNumberFormat="1" applyBorder="1"/>
    <xf numFmtId="0" fontId="1" fillId="0" borderId="0" xfId="0" applyFont="1"/>
    <xf numFmtId="167" fontId="0" fillId="0" borderId="0" xfId="0" applyNumberFormat="1"/>
    <xf numFmtId="167" fontId="1" fillId="0" borderId="0" xfId="0" applyNumberFormat="1" applyFont="1"/>
    <xf numFmtId="44" fontId="0" fillId="0" borderId="0" xfId="1" applyFont="1"/>
    <xf numFmtId="169" fontId="0" fillId="0" borderId="0" xfId="0" applyNumberFormat="1"/>
    <xf numFmtId="9" fontId="0" fillId="0" borderId="0" xfId="2" applyFont="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70" fontId="0" fillId="0" borderId="0" xfId="0" applyNumberFormat="1"/>
  </cellXfs>
  <cellStyles count="3">
    <cellStyle name="Currency" xfId="1" builtinId="4"/>
    <cellStyle name="Normal" xfId="0" builtinId="0"/>
    <cellStyle name="Percent" xfId="2" builtinId="5"/>
  </cellStyles>
  <dxfs count="30">
    <dxf>
      <numFmt numFmtId="2" formatCode="0.00"/>
    </dxf>
    <dxf>
      <numFmt numFmtId="2" formatCode="0.00"/>
    </dxf>
    <dxf>
      <numFmt numFmtId="167" formatCode="&quot;$&quot;0.00,\ &quot;K&quot;"/>
    </dxf>
    <dxf>
      <numFmt numFmtId="2" formatCode="0.00"/>
    </dxf>
    <dxf>
      <numFmt numFmtId="2" formatCode="0.00"/>
    </dxf>
    <dxf>
      <numFmt numFmtId="167" formatCode="&quot;$&quot;0.00,\ &quot;K&quot;"/>
    </dxf>
    <dxf>
      <numFmt numFmtId="2" formatCode="0.00"/>
    </dxf>
    <dxf>
      <numFmt numFmtId="2" formatCode="0.00"/>
    </dxf>
    <dxf>
      <numFmt numFmtId="167" formatCode="&quot;$&quot;0.00,\ &quot;K&quot;"/>
    </dxf>
    <dxf>
      <numFmt numFmtId="2" formatCode="0.00"/>
    </dxf>
    <dxf>
      <numFmt numFmtId="2" formatCode="0.00"/>
    </dxf>
    <dxf>
      <numFmt numFmtId="167" formatCode="&quot;$&quot;0.00,\ &quot;K&quot;"/>
    </dxf>
    <dxf>
      <numFmt numFmtId="2" formatCode="0.00"/>
    </dxf>
    <dxf>
      <numFmt numFmtId="2" formatCode="0.00"/>
    </dxf>
    <dxf>
      <numFmt numFmtId="167" formatCode="&quot;$&quot;0.00,\ &quot;K&quot;"/>
    </dxf>
    <dxf>
      <numFmt numFmtId="2" formatCode="0.00"/>
    </dxf>
    <dxf>
      <numFmt numFmtId="2" formatCode="0.00"/>
    </dxf>
    <dxf>
      <numFmt numFmtId="167" formatCode="&quot;$&quot;0.00,\ &quot;K&quot;"/>
    </dxf>
    <dxf>
      <numFmt numFmtId="2" formatCode="0.00"/>
    </dxf>
    <dxf>
      <numFmt numFmtId="2" formatCode="0.00"/>
    </dxf>
    <dxf>
      <numFmt numFmtId="167" formatCode="&quot;$&quot;0.00,\ &quot;K&quot;"/>
    </dxf>
    <dxf>
      <numFmt numFmtId="2" formatCode="0.00"/>
    </dxf>
    <dxf>
      <numFmt numFmtId="2" formatCode="0.00"/>
    </dxf>
    <dxf>
      <numFmt numFmtId="167" formatCode="&quot;$&quot;0.00,\ &quot;K&quot;"/>
    </dxf>
    <dxf>
      <numFmt numFmtId="2" formatCode="0.00"/>
    </dxf>
    <dxf>
      <numFmt numFmtId="2" formatCode="0.00"/>
    </dxf>
    <dxf>
      <numFmt numFmtId="167" formatCode="&quot;$&quot;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29"/>
      <tableStyleElement type="firstRowStripe" dxfId="28"/>
      <tableStyleElement type="secondRowStripe" dxfId="27"/>
    </tableStyle>
  </tableStyles>
  <colors>
    <mruColors>
      <color rgb="FF0000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customschemas.google.com/relationships/workbookmetadata" Target="metadata"/><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[Ecommerce Sales Analysis.xlsx]Combo Chart!PivotTable1</c:name>
    <c:fmtId val="0"/>
  </c:pivotSource>
  <c:chart>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w="9525">
              <a:solidFill>
                <a:schemeClr val="accent2">
                  <a:shade val="76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w="9525">
              <a:solidFill>
                <a:schemeClr val="accent2">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Sales</c:v>
                </c:pt>
              </c:strCache>
            </c:strRef>
          </c:tx>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1654-4CBE-866B-E9F7422CC141}"/>
            </c:ext>
          </c:extLst>
        </c:ser>
        <c:dLbls>
          <c:showLegendKey val="0"/>
          <c:showVal val="0"/>
          <c:showCatName val="0"/>
          <c:showSerName val="0"/>
          <c:showPercent val="0"/>
          <c:showBubbleSize val="0"/>
        </c:dLbls>
        <c:axId val="2025810575"/>
        <c:axId val="2079008623"/>
      </c:areaChart>
      <c:barChart>
        <c:barDir val="col"/>
        <c:grouping val="clustered"/>
        <c:varyColors val="0"/>
        <c:ser>
          <c:idx val="0"/>
          <c:order val="0"/>
          <c:tx>
            <c:strRef>
              <c:f>'Combo Chart'!$B$3</c:f>
              <c:strCache>
                <c:ptCount val="1"/>
                <c:pt idx="0">
                  <c:v>Sum of Profit</c:v>
                </c:pt>
              </c:strCache>
            </c:strRef>
          </c:tx>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1654-4CBE-866B-E9F7422CC141}"/>
            </c:ext>
          </c:extLst>
        </c:ser>
        <c:dLbls>
          <c:showLegendKey val="0"/>
          <c:showVal val="0"/>
          <c:showCatName val="0"/>
          <c:showSerName val="0"/>
          <c:showPercent val="0"/>
          <c:showBubbleSize val="0"/>
        </c:dLbls>
        <c:gapWidth val="219"/>
        <c:overlap val="-27"/>
        <c:axId val="2071714527"/>
        <c:axId val="2079013087"/>
      </c:barChart>
      <c:catAx>
        <c:axId val="20717145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9013087"/>
        <c:crosses val="autoZero"/>
        <c:auto val="1"/>
        <c:lblAlgn val="ctr"/>
        <c:lblOffset val="100"/>
        <c:noMultiLvlLbl val="0"/>
      </c:catAx>
      <c:valAx>
        <c:axId val="20790130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1714527"/>
        <c:crosses val="autoZero"/>
        <c:crossBetween val="between"/>
      </c:valAx>
      <c:valAx>
        <c:axId val="2079008623"/>
        <c:scaling>
          <c:orientation val="minMax"/>
        </c:scaling>
        <c:delete val="0"/>
        <c:axPos val="r"/>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5810575"/>
        <c:crosses val="max"/>
        <c:crossBetween val="between"/>
      </c:valAx>
      <c:catAx>
        <c:axId val="2025810575"/>
        <c:scaling>
          <c:orientation val="minMax"/>
        </c:scaling>
        <c:delete val="1"/>
        <c:axPos val="b"/>
        <c:numFmt formatCode="General" sourceLinked="1"/>
        <c:majorTickMark val="none"/>
        <c:minorTickMark val="none"/>
        <c:tickLblPos val="nextTo"/>
        <c:crossAx val="2079008623"/>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Analysis.xlsx]Profit By Category!PivotTable2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Category'!$A$4:$A$7</c:f>
              <c:strCache>
                <c:ptCount val="3"/>
                <c:pt idx="0">
                  <c:v>Furniture</c:v>
                </c:pt>
                <c:pt idx="1">
                  <c:v>Office Supplies</c:v>
                </c:pt>
                <c:pt idx="2">
                  <c:v>Technology</c:v>
                </c:pt>
              </c:strCache>
            </c:strRef>
          </c:cat>
          <c:val>
            <c:numRef>
              <c:f>'Profit By Category'!$B$4:$B$7</c:f>
              <c:numCache>
                <c:formatCode>0.00</c:formatCode>
                <c:ptCount val="3"/>
                <c:pt idx="0">
                  <c:v>18451.272799999992</c:v>
                </c:pt>
                <c:pt idx="1">
                  <c:v>122490.8008000001</c:v>
                </c:pt>
                <c:pt idx="2">
                  <c:v>145454.9480999998</c:v>
                </c:pt>
              </c:numCache>
            </c:numRef>
          </c:val>
          <c:extLst>
            <c:ext xmlns:c16="http://schemas.microsoft.com/office/drawing/2014/chart" uri="{C3380CC4-5D6E-409C-BE32-E72D297353CC}">
              <c16:uniqueId val="{00000000-5ACC-47C1-AF76-7071F744AB7A}"/>
            </c:ext>
          </c:extLst>
        </c:ser>
        <c:dLbls>
          <c:dLblPos val="inEnd"/>
          <c:showLegendKey val="0"/>
          <c:showVal val="1"/>
          <c:showCatName val="0"/>
          <c:showSerName val="0"/>
          <c:showPercent val="0"/>
          <c:showBubbleSize val="0"/>
        </c:dLbls>
        <c:gapWidth val="38"/>
        <c:overlap val="63"/>
        <c:axId val="493479823"/>
        <c:axId val="304395535"/>
      </c:barChart>
      <c:catAx>
        <c:axId val="49347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395535"/>
        <c:crosses val="autoZero"/>
        <c:auto val="1"/>
        <c:lblAlgn val="ctr"/>
        <c:lblOffset val="100"/>
        <c:noMultiLvlLbl val="0"/>
      </c:catAx>
      <c:valAx>
        <c:axId val="304395535"/>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479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by Category!PivotTable3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Sales</a:t>
            </a:r>
            <a:r>
              <a:rPr lang="en-US" baseline="0"/>
              <a:t> By Category</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'Sales by Category'!$B$3</c:f>
              <c:strCache>
                <c:ptCount val="1"/>
                <c:pt idx="0">
                  <c:v>Total</c:v>
                </c:pt>
              </c:strCache>
            </c:strRef>
          </c:tx>
          <c:explosion val="1"/>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by Category'!$A$4:$A$7</c:f>
              <c:strCache>
                <c:ptCount val="3"/>
                <c:pt idx="0">
                  <c:v>Furniture</c:v>
                </c:pt>
                <c:pt idx="1">
                  <c:v>Office Supplies</c:v>
                </c:pt>
                <c:pt idx="2">
                  <c:v>Technology</c:v>
                </c:pt>
              </c:strCache>
            </c:strRef>
          </c:cat>
          <c:val>
            <c:numRef>
              <c:f>'Sales by Category'!$B$4:$B$7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2A6-4C17-8F9B-FBF321B01317}"/>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a:t>
            </a:r>
          </a:p>
        </c:rich>
      </c:tx>
      <c:layout>
        <c:manualLayout>
          <c:xMode val="edge"/>
          <c:yMode val="edge"/>
          <c:x val="0.4583678915135608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 state and salse'!$E$3</c:f>
              <c:strCache>
                <c:ptCount val="1"/>
                <c:pt idx="0">
                  <c:v>State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 state and salse'!$D$4:$D$53</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Grand Total</c:v>
                </c:pt>
              </c:strCache>
            </c:strRef>
          </c:cat>
          <c:val>
            <c:numRef>
              <c:f>' state and salse'!$E$4:$E$53</c:f>
              <c:numCache>
                <c:formatCode>"$"0.00,\ "K"</c:formatCode>
                <c:ptCount val="50"/>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pt idx="49">
                  <c:v>0</c:v>
                </c:pt>
              </c:numCache>
            </c:numRef>
          </c:val>
          <c:smooth val="0"/>
          <c:extLst>
            <c:ext xmlns:c16="http://schemas.microsoft.com/office/drawing/2014/chart" uri="{C3380CC4-5D6E-409C-BE32-E72D297353CC}">
              <c16:uniqueId val="{00000000-43E8-4350-AC30-8A37A20FC6D3}"/>
            </c:ext>
          </c:extLst>
        </c:ser>
        <c:dLbls>
          <c:showLegendKey val="0"/>
          <c:showVal val="0"/>
          <c:showCatName val="0"/>
          <c:showSerName val="0"/>
          <c:showPercent val="0"/>
          <c:showBubbleSize val="0"/>
        </c:dLbls>
        <c:marker val="1"/>
        <c:smooth val="0"/>
        <c:axId val="519138303"/>
        <c:axId val="342165151"/>
      </c:lineChart>
      <c:catAx>
        <c:axId val="519138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165151"/>
        <c:crosses val="autoZero"/>
        <c:auto val="1"/>
        <c:lblAlgn val="ctr"/>
        <c:lblOffset val="100"/>
        <c:noMultiLvlLbl val="0"/>
      </c:catAx>
      <c:valAx>
        <c:axId val="3421651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138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sales!PivotTable9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sales'!$B$3</c:f>
              <c:strCache>
                <c:ptCount val="1"/>
                <c:pt idx="0">
                  <c:v>Total</c:v>
                </c:pt>
              </c:strCache>
            </c:strRef>
          </c:tx>
          <c:spPr>
            <a:solidFill>
              <a:schemeClr val="accent1"/>
            </a:solidFill>
            <a:ln>
              <a:noFill/>
            </a:ln>
            <a:effectLst/>
          </c:spPr>
          <c:invertIfNegative val="0"/>
          <c:cat>
            <c:strRef>
              <c:f>'Top 5 sales'!$A$4:$A$9</c:f>
              <c:strCache>
                <c:ptCount val="5"/>
                <c:pt idx="0">
                  <c:v>Binders</c:v>
                </c:pt>
                <c:pt idx="1">
                  <c:v>Chairs</c:v>
                </c:pt>
                <c:pt idx="2">
                  <c:v>Phones</c:v>
                </c:pt>
                <c:pt idx="3">
                  <c:v>Storage</c:v>
                </c:pt>
                <c:pt idx="4">
                  <c:v>Tables</c:v>
                </c:pt>
              </c:strCache>
            </c:strRef>
          </c:cat>
          <c:val>
            <c:numRef>
              <c:f>'Top 5 sales'!$B$4:$B$9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AA2A-4CBD-8F17-8F0A6813E985}"/>
            </c:ext>
          </c:extLst>
        </c:ser>
        <c:dLbls>
          <c:showLegendKey val="0"/>
          <c:showVal val="0"/>
          <c:showCatName val="0"/>
          <c:showSerName val="0"/>
          <c:showPercent val="0"/>
          <c:showBubbleSize val="0"/>
        </c:dLbls>
        <c:gapWidth val="219"/>
        <c:overlap val="-27"/>
        <c:axId val="493465903"/>
        <c:axId val="304394543"/>
      </c:barChart>
      <c:catAx>
        <c:axId val="49346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394543"/>
        <c:crosses val="autoZero"/>
        <c:auto val="1"/>
        <c:lblAlgn val="ctr"/>
        <c:lblOffset val="100"/>
        <c:noMultiLvlLbl val="0"/>
      </c:catAx>
      <c:valAx>
        <c:axId val="304394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46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97560975609756E-2"/>
          <c:y val="0.16482239413671174"/>
          <c:w val="0.85094850948509482"/>
          <c:h val="0.67035521172657653"/>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2AB9-4569-9720-D31706E55982}"/>
            </c:ext>
          </c:extLst>
        </c:ser>
        <c:dLbls>
          <c:showLegendKey val="0"/>
          <c:showVal val="0"/>
          <c:showCatName val="0"/>
          <c:showSerName val="0"/>
          <c:showPercent val="0"/>
          <c:showBubbleSize val="0"/>
        </c:dLbls>
        <c:smooth val="0"/>
        <c:axId val="493474543"/>
        <c:axId val="2079014079"/>
      </c:lineChart>
      <c:catAx>
        <c:axId val="493474543"/>
        <c:scaling>
          <c:orientation val="minMax"/>
        </c:scaling>
        <c:delete val="1"/>
        <c:axPos val="b"/>
        <c:numFmt formatCode="General" sourceLinked="1"/>
        <c:majorTickMark val="none"/>
        <c:minorTickMark val="none"/>
        <c:tickLblPos val="nextTo"/>
        <c:crossAx val="2079014079"/>
        <c:crosses val="autoZero"/>
        <c:auto val="1"/>
        <c:lblAlgn val="ctr"/>
        <c:lblOffset val="100"/>
        <c:noMultiLvlLbl val="0"/>
      </c:catAx>
      <c:valAx>
        <c:axId val="207901407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93474543"/>
        <c:crosses val="autoZero"/>
        <c:crossBetween val="between"/>
      </c:valAx>
      <c:spPr>
        <a:pattFill prst="pct5">
          <a:fgClr>
            <a:schemeClr val="accent1"/>
          </a:fgClr>
          <a:bgClr>
            <a:schemeClr val="bg1"/>
          </a:bgClr>
        </a:patt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53092250698904"/>
          <c:y val="0.16760426677032456"/>
          <c:w val="0.85067047029059728"/>
          <c:h val="0.66479146645935083"/>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05C-47FC-8C43-C26202B81970}"/>
            </c:ext>
          </c:extLst>
        </c:ser>
        <c:dLbls>
          <c:showLegendKey val="0"/>
          <c:showVal val="0"/>
          <c:showCatName val="0"/>
          <c:showSerName val="0"/>
          <c:showPercent val="0"/>
          <c:showBubbleSize val="0"/>
        </c:dLbls>
        <c:smooth val="0"/>
        <c:axId val="493467823"/>
        <c:axId val="332215679"/>
      </c:lineChart>
      <c:catAx>
        <c:axId val="493467823"/>
        <c:scaling>
          <c:orientation val="minMax"/>
        </c:scaling>
        <c:delete val="1"/>
        <c:axPos val="b"/>
        <c:numFmt formatCode="General" sourceLinked="1"/>
        <c:majorTickMark val="none"/>
        <c:minorTickMark val="none"/>
        <c:tickLblPos val="nextTo"/>
        <c:crossAx val="332215679"/>
        <c:crosses val="autoZero"/>
        <c:auto val="1"/>
        <c:lblAlgn val="ctr"/>
        <c:lblOffset val="100"/>
        <c:noMultiLvlLbl val="0"/>
      </c:catAx>
      <c:valAx>
        <c:axId val="332215679"/>
        <c:scaling>
          <c:orientation val="minMax"/>
        </c:scaling>
        <c:delete val="1"/>
        <c:axPos val="l"/>
        <c:numFmt formatCode="General" sourceLinked="1"/>
        <c:majorTickMark val="none"/>
        <c:minorTickMark val="none"/>
        <c:tickLblPos val="nextTo"/>
        <c:crossAx val="49346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1"/>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1015138152036E-2"/>
          <c:y val="0.15583512610181494"/>
          <c:w val="0.93888888888888888"/>
          <c:h val="0.8416746864975212"/>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AA6-416C-83D1-FCFB7BD6958A}"/>
            </c:ext>
          </c:extLst>
        </c:ser>
        <c:dLbls>
          <c:showLegendKey val="0"/>
          <c:showVal val="0"/>
          <c:showCatName val="0"/>
          <c:showSerName val="0"/>
          <c:showPercent val="0"/>
          <c:showBubbleSize val="0"/>
        </c:dLbls>
        <c:smooth val="0"/>
        <c:axId val="493471663"/>
        <c:axId val="496640639"/>
      </c:lineChart>
      <c:catAx>
        <c:axId val="493471663"/>
        <c:scaling>
          <c:orientation val="minMax"/>
        </c:scaling>
        <c:delete val="1"/>
        <c:axPos val="b"/>
        <c:numFmt formatCode="General" sourceLinked="1"/>
        <c:majorTickMark val="none"/>
        <c:minorTickMark val="none"/>
        <c:tickLblPos val="nextTo"/>
        <c:crossAx val="496640639"/>
        <c:crosses val="autoZero"/>
        <c:auto val="1"/>
        <c:lblAlgn val="ctr"/>
        <c:lblOffset val="100"/>
        <c:noMultiLvlLbl val="0"/>
      </c:catAx>
      <c:valAx>
        <c:axId val="496640639"/>
        <c:scaling>
          <c:orientation val="minMax"/>
        </c:scaling>
        <c:delete val="1"/>
        <c:axPos val="l"/>
        <c:numFmt formatCode="General" sourceLinked="1"/>
        <c:majorTickMark val="none"/>
        <c:minorTickMark val="none"/>
        <c:tickLblPos val="nextTo"/>
        <c:crossAx val="49347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1"/>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051022131637328E-2"/>
          <c:y val="9.7159921150006254E-2"/>
          <c:w val="0.86781291885066314"/>
          <c:h val="0.64374695578331043"/>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7C4-402F-B216-56836A823D4A}"/>
            </c:ext>
          </c:extLst>
        </c:ser>
        <c:dLbls>
          <c:showLegendKey val="0"/>
          <c:showVal val="0"/>
          <c:showCatName val="0"/>
          <c:showSerName val="0"/>
          <c:showPercent val="0"/>
          <c:showBubbleSize val="0"/>
        </c:dLbls>
        <c:smooth val="0"/>
        <c:axId val="493475503"/>
        <c:axId val="2079012095"/>
      </c:lineChart>
      <c:catAx>
        <c:axId val="493475503"/>
        <c:scaling>
          <c:orientation val="minMax"/>
        </c:scaling>
        <c:delete val="1"/>
        <c:axPos val="b"/>
        <c:numFmt formatCode="General" sourceLinked="1"/>
        <c:majorTickMark val="none"/>
        <c:minorTickMark val="none"/>
        <c:tickLblPos val="nextTo"/>
        <c:crossAx val="2079012095"/>
        <c:crosses val="autoZero"/>
        <c:auto val="1"/>
        <c:lblAlgn val="ctr"/>
        <c:lblOffset val="100"/>
        <c:noMultiLvlLbl val="0"/>
      </c:catAx>
      <c:valAx>
        <c:axId val="2079012095"/>
        <c:scaling>
          <c:orientation val="minMax"/>
        </c:scaling>
        <c:delete val="1"/>
        <c:axPos val="l"/>
        <c:numFmt formatCode="General" sourceLinked="1"/>
        <c:majorTickMark val="none"/>
        <c:minorTickMark val="none"/>
        <c:tickLblPos val="nextTo"/>
        <c:crossAx val="4934755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1"/>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965460552050615E-2"/>
          <c:y val="7.9539945962940645E-2"/>
          <c:w val="0.84925140969355517"/>
          <c:h val="0.65002423776306117"/>
        </c:manualLayout>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BA5-4C70-85D3-69A7496B6413}"/>
            </c:ext>
          </c:extLst>
        </c:ser>
        <c:dLbls>
          <c:showLegendKey val="0"/>
          <c:showVal val="0"/>
          <c:showCatName val="0"/>
          <c:showSerName val="0"/>
          <c:showPercent val="0"/>
          <c:showBubbleSize val="0"/>
        </c:dLbls>
        <c:smooth val="0"/>
        <c:axId val="519137823"/>
        <c:axId val="2078471631"/>
      </c:lineChart>
      <c:catAx>
        <c:axId val="519137823"/>
        <c:scaling>
          <c:orientation val="minMax"/>
        </c:scaling>
        <c:delete val="1"/>
        <c:axPos val="b"/>
        <c:numFmt formatCode="General" sourceLinked="1"/>
        <c:majorTickMark val="none"/>
        <c:minorTickMark val="none"/>
        <c:tickLblPos val="nextTo"/>
        <c:crossAx val="2078471631"/>
        <c:crosses val="autoZero"/>
        <c:auto val="1"/>
        <c:lblAlgn val="ctr"/>
        <c:lblOffset val="100"/>
        <c:noMultiLvlLbl val="0"/>
      </c:catAx>
      <c:valAx>
        <c:axId val="2078471631"/>
        <c:scaling>
          <c:orientation val="minMax"/>
        </c:scaling>
        <c:delete val="1"/>
        <c:axPos val="l"/>
        <c:numFmt formatCode="General" sourceLinked="1"/>
        <c:majorTickMark val="none"/>
        <c:minorTickMark val="none"/>
        <c:tickLblPos val="nextTo"/>
        <c:crossAx val="51913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pct5">
      <a:fgClr>
        <a:schemeClr val="accent1"/>
      </a:fgClr>
      <a:bgClr>
        <a:schemeClr val="bg1"/>
      </a:bgClr>
    </a:patt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7"/>
  </c:pivotSource>
  <c:chart>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Sales</c:v>
                </c:pt>
              </c:strCache>
            </c:strRef>
          </c:tx>
          <c:spPr>
            <a:solidFill>
              <a:schemeClr val="accent4">
                <a:lumMod val="60000"/>
                <a:lumOff val="40000"/>
              </a:schemeClr>
            </a:solidFill>
            <a:ln>
              <a:noFill/>
            </a:ln>
            <a:effectLst>
              <a:outerShdw blurRad="57150" dist="19050" dir="5400000" algn="ctr" rotWithShape="0">
                <a:srgbClr val="000000">
                  <a:alpha val="63000"/>
                </a:srgbClr>
              </a:outerShdw>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429-449A-B611-926F05C84EA6}"/>
            </c:ext>
          </c:extLst>
        </c:ser>
        <c:dLbls>
          <c:showLegendKey val="0"/>
          <c:showVal val="0"/>
          <c:showCatName val="0"/>
          <c:showSerName val="0"/>
          <c:showPercent val="0"/>
          <c:showBubbleSize val="0"/>
        </c:dLbls>
        <c:axId val="2072089375"/>
        <c:axId val="2074750383"/>
      </c:areaChart>
      <c:barChart>
        <c:barDir val="col"/>
        <c:grouping val="clustered"/>
        <c:varyColors val="0"/>
        <c:ser>
          <c:idx val="0"/>
          <c:order val="0"/>
          <c:tx>
            <c:strRef>
              <c:f>'Combo Chart'!$B$3</c:f>
              <c:strCache>
                <c:ptCount val="1"/>
                <c:pt idx="0">
                  <c:v>Sum of Profit</c:v>
                </c:pt>
              </c:strCache>
            </c:strRef>
          </c:tx>
          <c:spPr>
            <a:solidFill>
              <a:schemeClr val="bg1"/>
            </a:soli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7429-449A-B611-926F05C84EA6}"/>
            </c:ext>
          </c:extLst>
        </c:ser>
        <c:dLbls>
          <c:showLegendKey val="0"/>
          <c:showVal val="0"/>
          <c:showCatName val="0"/>
          <c:showSerName val="0"/>
          <c:showPercent val="0"/>
          <c:showBubbleSize val="0"/>
        </c:dLbls>
        <c:gapWidth val="219"/>
        <c:overlap val="-27"/>
        <c:axId val="2071714527"/>
        <c:axId val="2079013087"/>
      </c:barChart>
      <c:catAx>
        <c:axId val="20717145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9013087"/>
        <c:crosses val="autoZero"/>
        <c:auto val="1"/>
        <c:lblAlgn val="ctr"/>
        <c:lblOffset val="100"/>
        <c:noMultiLvlLbl val="0"/>
      </c:catAx>
      <c:valAx>
        <c:axId val="2079013087"/>
        <c:scaling>
          <c:orientation val="minMax"/>
        </c:scaling>
        <c:delete val="0"/>
        <c:axPos val="l"/>
        <c:majorGridlines>
          <c:spPr>
            <a:ln w="9525" cap="flat" cmpd="sng" algn="ctr">
              <a:solidFill>
                <a:schemeClr val="accent1"/>
              </a:solidFill>
              <a:round/>
            </a:ln>
            <a:effectLst/>
          </c:spPr>
        </c:majorGridlines>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1714527"/>
        <c:crosses val="autoZero"/>
        <c:crossBetween val="between"/>
      </c:valAx>
      <c:valAx>
        <c:axId val="2074750383"/>
        <c:scaling>
          <c:orientation val="minMax"/>
        </c:scaling>
        <c:delete val="0"/>
        <c:axPos val="r"/>
        <c:numFmt formatCode="&quot;$&quot;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2089375"/>
        <c:crosses val="max"/>
        <c:crossBetween val="between"/>
      </c:valAx>
      <c:catAx>
        <c:axId val="2072089375"/>
        <c:scaling>
          <c:orientation val="minMax"/>
        </c:scaling>
        <c:delete val="1"/>
        <c:axPos val="b"/>
        <c:numFmt formatCode="General" sourceLinked="1"/>
        <c:majorTickMark val="out"/>
        <c:minorTickMark val="none"/>
        <c:tickLblPos val="nextTo"/>
        <c:crossAx val="2074750383"/>
        <c:auto val="1"/>
        <c:lblAlgn val="ctr"/>
        <c:lblOffset val="100"/>
        <c:noMultiLvlLbl val="0"/>
      </c:catAx>
      <c:spPr>
        <a:noFill/>
        <a:ln>
          <a:noFill/>
        </a:ln>
        <a:effectLst/>
      </c:spPr>
    </c:plotArea>
    <c:legend>
      <c:legendPos val="r"/>
      <c:layout>
        <c:manualLayout>
          <c:xMode val="edge"/>
          <c:yMode val="edge"/>
          <c:x val="0.25305303935019419"/>
          <c:y val="0.150691035435427"/>
          <c:w val="0.16570948137508595"/>
          <c:h val="0.214837989857261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6"/>
    </mc:Choice>
    <mc:Fallback>
      <c:style val="6"/>
    </mc:Fallback>
  </mc:AlternateContent>
  <c:pivotSource>
    <c:name>[Ecommerce Sales Analysis.xlsx]Profit By Category!PivotTable2</c:name>
    <c:fmtId val="7"/>
  </c:pivotSource>
  <c:chart>
    <c:autoTitleDeleted val="1"/>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70ACF52-72A6-469B-AE32-DBE627B90BF4}" type="VALUE">
                  <a:rPr lang="en-US" baseline="0">
                    <a:solidFill>
                      <a:schemeClr val="bg1"/>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4"/>
          </a:solidFill>
          <a:ln>
            <a:noFill/>
          </a:ln>
          <a:effectLst/>
        </c:spPr>
        <c:dLbl>
          <c:idx val="0"/>
          <c:layout>
            <c:manualLayout>
              <c:x val="6.339917945487189E-3"/>
              <c:y val="4.18518518518519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s>
    <c:plotArea>
      <c:layout/>
      <c:barChart>
        <c:barDir val="col"/>
        <c:grouping val="clustered"/>
        <c:varyColors val="0"/>
        <c:ser>
          <c:idx val="0"/>
          <c:order val="0"/>
          <c:tx>
            <c:strRef>
              <c:f>'Profit By Category'!$B$3</c:f>
              <c:strCache>
                <c:ptCount val="1"/>
                <c:pt idx="0">
                  <c:v>Total</c:v>
                </c:pt>
              </c:strCache>
            </c:strRef>
          </c:tx>
          <c:spPr>
            <a:solidFill>
              <a:schemeClr val="accent4"/>
            </a:solidFill>
            <a:ln>
              <a:noFill/>
            </a:ln>
            <a:effectLst/>
          </c:spPr>
          <c:invertIfNegative val="0"/>
          <c:dLbls>
            <c:dLbl>
              <c:idx val="0"/>
              <c:layout>
                <c:manualLayout>
                  <c:x val="6.339917945487189E-3"/>
                  <c:y val="4.185185185185191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D46-4D49-B847-7BC5AA1E1868}"/>
                </c:ext>
              </c:extLst>
            </c:dLbl>
            <c:dLbl>
              <c:idx val="1"/>
              <c:tx>
                <c:rich>
                  <a:bodyPr/>
                  <a:lstStyle/>
                  <a:p>
                    <a:fld id="{870ACF52-72A6-469B-AE32-DBE627B90BF4}" type="VALUE">
                      <a:rPr lang="en-US" baseline="0">
                        <a:solidFill>
                          <a:schemeClr val="bg1"/>
                        </a:solidFill>
                      </a:rPr>
                      <a:pPr/>
                      <a:t>[VALUE]</a:t>
                    </a:fld>
                    <a:endParaRPr lang="en-US"/>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0D46-4D49-B847-7BC5AA1E186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Category'!$A$4:$A$7</c:f>
              <c:strCache>
                <c:ptCount val="3"/>
                <c:pt idx="0">
                  <c:v>Furniture</c:v>
                </c:pt>
                <c:pt idx="1">
                  <c:v>Office Supplies</c:v>
                </c:pt>
                <c:pt idx="2">
                  <c:v>Technology</c:v>
                </c:pt>
              </c:strCache>
            </c:strRef>
          </c:cat>
          <c:val>
            <c:numRef>
              <c:f>'Profit By Category'!$B$4:$B$7</c:f>
              <c:numCache>
                <c:formatCode>0.00</c:formatCode>
                <c:ptCount val="3"/>
                <c:pt idx="0">
                  <c:v>18451.272799999992</c:v>
                </c:pt>
                <c:pt idx="1">
                  <c:v>122490.8008000001</c:v>
                </c:pt>
                <c:pt idx="2">
                  <c:v>145454.9480999998</c:v>
                </c:pt>
              </c:numCache>
            </c:numRef>
          </c:val>
          <c:extLst>
            <c:ext xmlns:c16="http://schemas.microsoft.com/office/drawing/2014/chart" uri="{C3380CC4-5D6E-409C-BE32-E72D297353CC}">
              <c16:uniqueId val="{00000000-0D46-4D49-B847-7BC5AA1E1868}"/>
            </c:ext>
          </c:extLst>
        </c:ser>
        <c:dLbls>
          <c:dLblPos val="inEnd"/>
          <c:showLegendKey val="0"/>
          <c:showVal val="1"/>
          <c:showCatName val="0"/>
          <c:showSerName val="0"/>
          <c:showPercent val="0"/>
          <c:showBubbleSize val="0"/>
        </c:dLbls>
        <c:gapWidth val="38"/>
        <c:overlap val="63"/>
        <c:axId val="493479823"/>
        <c:axId val="304395535"/>
      </c:barChart>
      <c:catAx>
        <c:axId val="493479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395535"/>
        <c:crosses val="autoZero"/>
        <c:auto val="1"/>
        <c:lblAlgn val="ctr"/>
        <c:lblOffset val="100"/>
        <c:noMultiLvlLbl val="0"/>
      </c:catAx>
      <c:valAx>
        <c:axId val="304395535"/>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479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alpha val="3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by Category!PivotTable3</c:name>
    <c:fmtId val="5"/>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'Sales by Category'!$B$3</c:f>
              <c:strCache>
                <c:ptCount val="1"/>
                <c:pt idx="0">
                  <c:v>Total</c:v>
                </c:pt>
              </c:strCache>
            </c:strRef>
          </c:tx>
          <c:explosion val="1"/>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9D2-4417-8A72-A488B46BE514}"/>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9D2-4417-8A72-A488B46BE514}"/>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9D2-4417-8A72-A488B46BE514}"/>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by Category'!$A$4:$A$7</c:f>
              <c:strCache>
                <c:ptCount val="3"/>
                <c:pt idx="0">
                  <c:v>Furniture</c:v>
                </c:pt>
                <c:pt idx="1">
                  <c:v>Office Supplies</c:v>
                </c:pt>
                <c:pt idx="2">
                  <c:v>Technology</c:v>
                </c:pt>
              </c:strCache>
            </c:strRef>
          </c:cat>
          <c:val>
            <c:numRef>
              <c:f>'Sales by Category'!$B$4:$B$7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9D2-4417-8A72-A488B46BE514}"/>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alpha val="12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manualLayout>
          <c:layoutTarget val="inner"/>
          <c:xMode val="edge"/>
          <c:yMode val="edge"/>
          <c:x val="0.15580296903835267"/>
          <c:y val="9.9257401270803861E-2"/>
          <c:w val="0.82725218722659666"/>
          <c:h val="0.52380322251385247"/>
        </c:manualLayout>
      </c:layout>
      <c:lineChart>
        <c:grouping val="standard"/>
        <c:varyColors val="0"/>
        <c:ser>
          <c:idx val="0"/>
          <c:order val="0"/>
          <c:tx>
            <c:strRef>
              <c:f>' state and salse'!$E$3</c:f>
              <c:strCache>
                <c:ptCount val="1"/>
                <c:pt idx="0">
                  <c:v>State</c:v>
                </c:pt>
              </c:strCache>
            </c:strRef>
          </c:tx>
          <c:spPr>
            <a:ln w="28575" cap="rnd">
              <a:solidFill>
                <a:schemeClr val="accent4"/>
              </a:solidFill>
              <a:round/>
            </a:ln>
            <a:effectLst/>
          </c:spPr>
          <c:marker>
            <c:symbol val="none"/>
          </c:marker>
          <c:cat>
            <c:strRef>
              <c:f>' state and salse'!$D$4:$D$53</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Grand Total</c:v>
                </c:pt>
              </c:strCache>
            </c:strRef>
          </c:cat>
          <c:val>
            <c:numRef>
              <c:f>' state and salse'!$E$4:$E$53</c:f>
              <c:numCache>
                <c:formatCode>"$"0.00,\ "K"</c:formatCode>
                <c:ptCount val="50"/>
                <c:pt idx="0">
                  <c:v>19510.639999999992</c:v>
                </c:pt>
                <c:pt idx="1">
                  <c:v>35282.000999999997</c:v>
                </c:pt>
                <c:pt idx="2">
                  <c:v>11678.129999999997</c:v>
                </c:pt>
                <c:pt idx="3">
                  <c:v>457687.63150000101</c:v>
                </c:pt>
                <c:pt idx="4">
                  <c:v>32108.117999999995</c:v>
                </c:pt>
                <c:pt idx="5">
                  <c:v>13384.356999999996</c:v>
                </c:pt>
                <c:pt idx="6">
                  <c:v>27451.068999999992</c:v>
                </c:pt>
                <c:pt idx="7">
                  <c:v>2865.0199999999995</c:v>
                </c:pt>
                <c:pt idx="8">
                  <c:v>89473.707999999999</c:v>
                </c:pt>
                <c:pt idx="9">
                  <c:v>49095.840000000004</c:v>
                </c:pt>
                <c:pt idx="10">
                  <c:v>4382.4860000000017</c:v>
                </c:pt>
                <c:pt idx="11">
                  <c:v>80166.10099999985</c:v>
                </c:pt>
                <c:pt idx="12">
                  <c:v>53555.360000000001</c:v>
                </c:pt>
                <c:pt idx="13">
                  <c:v>4579.7599999999993</c:v>
                </c:pt>
                <c:pt idx="14">
                  <c:v>2914.31</c:v>
                </c:pt>
                <c:pt idx="15">
                  <c:v>36591.749999999971</c:v>
                </c:pt>
                <c:pt idx="16">
                  <c:v>9217.0299999999988</c:v>
                </c:pt>
                <c:pt idx="17">
                  <c:v>1270.53</c:v>
                </c:pt>
                <c:pt idx="18">
                  <c:v>23705.523000000005</c:v>
                </c:pt>
                <c:pt idx="19">
                  <c:v>28634.43399999999</c:v>
                </c:pt>
                <c:pt idx="20">
                  <c:v>76269.614000000016</c:v>
                </c:pt>
                <c:pt idx="21">
                  <c:v>29863.149999999994</c:v>
                </c:pt>
                <c:pt idx="22">
                  <c:v>10771.34</c:v>
                </c:pt>
                <c:pt idx="23">
                  <c:v>22205.149999999998</c:v>
                </c:pt>
                <c:pt idx="24">
                  <c:v>5589.3519999999971</c:v>
                </c:pt>
                <c:pt idx="25">
                  <c:v>7464.9299999999985</c:v>
                </c:pt>
                <c:pt idx="26">
                  <c:v>16729.101999999999</c:v>
                </c:pt>
                <c:pt idx="27">
                  <c:v>7292.5239999999994</c:v>
                </c:pt>
                <c:pt idx="28">
                  <c:v>35764.312000000013</c:v>
                </c:pt>
                <c:pt idx="29">
                  <c:v>4783.5220000000008</c:v>
                </c:pt>
                <c:pt idx="30">
                  <c:v>310876.27099999978</c:v>
                </c:pt>
                <c:pt idx="31">
                  <c:v>55603.163999999968</c:v>
                </c:pt>
                <c:pt idx="32">
                  <c:v>919.91</c:v>
                </c:pt>
                <c:pt idx="33">
                  <c:v>78258.135999999926</c:v>
                </c:pt>
                <c:pt idx="34">
                  <c:v>19683.390000000003</c:v>
                </c:pt>
                <c:pt idx="35">
                  <c:v>17431.149999999991</c:v>
                </c:pt>
                <c:pt idx="36">
                  <c:v>116511.91400000003</c:v>
                </c:pt>
                <c:pt idx="37">
                  <c:v>22627.955999999995</c:v>
                </c:pt>
                <c:pt idx="38">
                  <c:v>8481.7099999999991</c:v>
                </c:pt>
                <c:pt idx="39">
                  <c:v>1315.5600000000002</c:v>
                </c:pt>
                <c:pt idx="40">
                  <c:v>30661.872999999981</c:v>
                </c:pt>
                <c:pt idx="41">
                  <c:v>170188.04580000002</c:v>
                </c:pt>
                <c:pt idx="42">
                  <c:v>11220.055999999999</c:v>
                </c:pt>
                <c:pt idx="43">
                  <c:v>8929.369999999999</c:v>
                </c:pt>
                <c:pt idx="44">
                  <c:v>70636.719999999987</c:v>
                </c:pt>
                <c:pt idx="45">
                  <c:v>138641.26999999993</c:v>
                </c:pt>
                <c:pt idx="46">
                  <c:v>1209.8240000000001</c:v>
                </c:pt>
                <c:pt idx="47">
                  <c:v>32114.610000000019</c:v>
                </c:pt>
                <c:pt idx="48">
                  <c:v>1603.1360000000002</c:v>
                </c:pt>
                <c:pt idx="49">
                  <c:v>0</c:v>
                </c:pt>
              </c:numCache>
            </c:numRef>
          </c:val>
          <c:smooth val="0"/>
          <c:extLst>
            <c:ext xmlns:c16="http://schemas.microsoft.com/office/drawing/2014/chart" uri="{C3380CC4-5D6E-409C-BE32-E72D297353CC}">
              <c16:uniqueId val="{00000000-20DC-4E7B-AFC4-EC64BC2A7295}"/>
            </c:ext>
          </c:extLst>
        </c:ser>
        <c:dLbls>
          <c:showLegendKey val="0"/>
          <c:showVal val="0"/>
          <c:showCatName val="0"/>
          <c:showSerName val="0"/>
          <c:showPercent val="0"/>
          <c:showBubbleSize val="0"/>
        </c:dLbls>
        <c:smooth val="0"/>
        <c:axId val="519138303"/>
        <c:axId val="342165151"/>
      </c:lineChart>
      <c:catAx>
        <c:axId val="519138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2165151"/>
        <c:crosses val="autoZero"/>
        <c:auto val="1"/>
        <c:lblAlgn val="ctr"/>
        <c:lblOffset val="100"/>
        <c:noMultiLvlLbl val="0"/>
      </c:catAx>
      <c:valAx>
        <c:axId val="342165151"/>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9138303"/>
        <c:crosses val="autoZero"/>
        <c:crossBetween val="between"/>
      </c:valAx>
      <c:spPr>
        <a:solidFill>
          <a:schemeClr val="accent5">
            <a:alpha val="58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alpha val="27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 Sales Analysis.xlsx]Top 5 sales!PivotTable9</c:name>
    <c:fmtId val="3"/>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sales'!$B$3</c:f>
              <c:strCache>
                <c:ptCount val="1"/>
                <c:pt idx="0">
                  <c:v>Total</c:v>
                </c:pt>
              </c:strCache>
            </c:strRef>
          </c:tx>
          <c:spPr>
            <a:solidFill>
              <a:schemeClr val="accent4"/>
            </a:solidFill>
            <a:ln>
              <a:noFill/>
            </a:ln>
            <a:effectLst/>
          </c:spPr>
          <c:invertIfNegative val="0"/>
          <c:cat>
            <c:strRef>
              <c:f>'Top 5 sales'!$A$4:$A$9</c:f>
              <c:strCache>
                <c:ptCount val="5"/>
                <c:pt idx="0">
                  <c:v>Binders</c:v>
                </c:pt>
                <c:pt idx="1">
                  <c:v>Chairs</c:v>
                </c:pt>
                <c:pt idx="2">
                  <c:v>Phones</c:v>
                </c:pt>
                <c:pt idx="3">
                  <c:v>Storage</c:v>
                </c:pt>
                <c:pt idx="4">
                  <c:v>Tables</c:v>
                </c:pt>
              </c:strCache>
            </c:strRef>
          </c:cat>
          <c:val>
            <c:numRef>
              <c:f>'Top 5 sales'!$B$4:$B$9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3698-4612-AC92-53E0428540FA}"/>
            </c:ext>
          </c:extLst>
        </c:ser>
        <c:dLbls>
          <c:showLegendKey val="0"/>
          <c:showVal val="0"/>
          <c:showCatName val="0"/>
          <c:showSerName val="0"/>
          <c:showPercent val="0"/>
          <c:showBubbleSize val="0"/>
        </c:dLbls>
        <c:gapWidth val="219"/>
        <c:overlap val="-27"/>
        <c:axId val="493465903"/>
        <c:axId val="304394543"/>
      </c:barChart>
      <c:catAx>
        <c:axId val="49346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04394543"/>
        <c:crosses val="autoZero"/>
        <c:auto val="1"/>
        <c:lblAlgn val="ctr"/>
        <c:lblOffset val="100"/>
        <c:noMultiLvlLbl val="0"/>
      </c:catAx>
      <c:valAx>
        <c:axId val="304394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93465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alpha val="39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 Sales Analysis.xlsx]KPI!PivotTable10</c:name>
    <c:fmtId val="3"/>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97560975609756E-2"/>
          <c:y val="0.16482239413671174"/>
          <c:w val="0.85094850948509482"/>
          <c:h val="0.67035521172657653"/>
        </c:manualLayout>
      </c:layout>
      <c:lineChart>
        <c:grouping val="standard"/>
        <c:varyColors val="0"/>
        <c:ser>
          <c:idx val="0"/>
          <c:order val="0"/>
          <c:tx>
            <c:strRef>
              <c:f>KPI!$B$3</c:f>
              <c:strCache>
                <c:ptCount val="1"/>
                <c:pt idx="0">
                  <c:v>Total</c:v>
                </c:pt>
              </c:strCache>
            </c:strRef>
          </c:tx>
          <c:spPr>
            <a:ln w="28575" cap="rnd">
              <a:solidFill>
                <a:schemeClr val="accent4"/>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A88-468A-BEE7-B8D152D6CFD3}"/>
            </c:ext>
          </c:extLst>
        </c:ser>
        <c:dLbls>
          <c:showLegendKey val="0"/>
          <c:showVal val="0"/>
          <c:showCatName val="0"/>
          <c:showSerName val="0"/>
          <c:showPercent val="0"/>
          <c:showBubbleSize val="0"/>
        </c:dLbls>
        <c:smooth val="0"/>
        <c:axId val="493474543"/>
        <c:axId val="2079014079"/>
      </c:lineChart>
      <c:catAx>
        <c:axId val="493474543"/>
        <c:scaling>
          <c:orientation val="minMax"/>
        </c:scaling>
        <c:delete val="1"/>
        <c:axPos val="b"/>
        <c:numFmt formatCode="General" sourceLinked="1"/>
        <c:majorTickMark val="none"/>
        <c:minorTickMark val="none"/>
        <c:tickLblPos val="nextTo"/>
        <c:crossAx val="2079014079"/>
        <c:crosses val="autoZero"/>
        <c:auto val="1"/>
        <c:lblAlgn val="ctr"/>
        <c:lblOffset val="100"/>
        <c:noMultiLvlLbl val="0"/>
      </c:catAx>
      <c:valAx>
        <c:axId val="207901407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4934745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 Sales Analysis.xlsx]KPI!PivotTable11</c:name>
    <c:fmtId val="4"/>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1172137504724536E-2"/>
          <c:y val="0.14849751315635071"/>
          <c:w val="0.85067047029059728"/>
          <c:h val="0.66479146645935083"/>
        </c:manualLayout>
      </c:layout>
      <c:lineChart>
        <c:grouping val="standard"/>
        <c:varyColors val="0"/>
        <c:ser>
          <c:idx val="0"/>
          <c:order val="0"/>
          <c:tx>
            <c:strRef>
              <c:f>KPI!$E$3</c:f>
              <c:strCache>
                <c:ptCount val="1"/>
                <c:pt idx="0">
                  <c:v>Total</c:v>
                </c:pt>
              </c:strCache>
            </c:strRef>
          </c:tx>
          <c:spPr>
            <a:ln w="28575" cap="rnd">
              <a:solidFill>
                <a:schemeClr val="accent4"/>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E10-44BC-8B88-7C5AD0BA96E9}"/>
            </c:ext>
          </c:extLst>
        </c:ser>
        <c:dLbls>
          <c:showLegendKey val="0"/>
          <c:showVal val="0"/>
          <c:showCatName val="0"/>
          <c:showSerName val="0"/>
          <c:showPercent val="0"/>
          <c:showBubbleSize val="0"/>
        </c:dLbls>
        <c:smooth val="0"/>
        <c:axId val="493467823"/>
        <c:axId val="332215679"/>
      </c:lineChart>
      <c:catAx>
        <c:axId val="493467823"/>
        <c:scaling>
          <c:orientation val="minMax"/>
        </c:scaling>
        <c:delete val="1"/>
        <c:axPos val="b"/>
        <c:numFmt formatCode="General" sourceLinked="1"/>
        <c:majorTickMark val="none"/>
        <c:minorTickMark val="none"/>
        <c:tickLblPos val="nextTo"/>
        <c:crossAx val="332215679"/>
        <c:crosses val="autoZero"/>
        <c:auto val="1"/>
        <c:lblAlgn val="ctr"/>
        <c:lblOffset val="100"/>
        <c:noMultiLvlLbl val="0"/>
      </c:catAx>
      <c:valAx>
        <c:axId val="332215679"/>
        <c:scaling>
          <c:orientation val="minMax"/>
        </c:scaling>
        <c:delete val="1"/>
        <c:axPos val="l"/>
        <c:numFmt formatCode="General" sourceLinked="1"/>
        <c:majorTickMark val="none"/>
        <c:minorTickMark val="none"/>
        <c:tickLblPos val="nextTo"/>
        <c:crossAx val="493467823"/>
        <c:crosses val="autoZero"/>
        <c:crossBetween val="between"/>
      </c:valAx>
      <c:spPr>
        <a:solidFill>
          <a:schemeClr val="accent5">
            <a:alpha val="24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 Sales Analysis.xlsx]KPI!PivotTable12</c:name>
    <c:fmtId val="6"/>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110781882498813E-2"/>
          <c:y val="1.8071047110047422E-3"/>
          <c:w val="0.93888888888888888"/>
          <c:h val="0.8416746864975212"/>
        </c:manualLayout>
      </c:layout>
      <c:lineChart>
        <c:grouping val="standard"/>
        <c:varyColors val="0"/>
        <c:ser>
          <c:idx val="0"/>
          <c:order val="0"/>
          <c:tx>
            <c:strRef>
              <c:f>KPI!$I$3</c:f>
              <c:strCache>
                <c:ptCount val="1"/>
                <c:pt idx="0">
                  <c:v>Total</c:v>
                </c:pt>
              </c:strCache>
            </c:strRef>
          </c:tx>
          <c:spPr>
            <a:ln w="28575" cap="rnd">
              <a:solidFill>
                <a:schemeClr val="accent4"/>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E16-4E24-99C8-C50F95110E85}"/>
            </c:ext>
          </c:extLst>
        </c:ser>
        <c:dLbls>
          <c:showLegendKey val="0"/>
          <c:showVal val="0"/>
          <c:showCatName val="0"/>
          <c:showSerName val="0"/>
          <c:showPercent val="0"/>
          <c:showBubbleSize val="0"/>
        </c:dLbls>
        <c:smooth val="0"/>
        <c:axId val="493471663"/>
        <c:axId val="496640639"/>
      </c:lineChart>
      <c:catAx>
        <c:axId val="493471663"/>
        <c:scaling>
          <c:orientation val="minMax"/>
        </c:scaling>
        <c:delete val="1"/>
        <c:axPos val="b"/>
        <c:numFmt formatCode="General" sourceLinked="1"/>
        <c:majorTickMark val="none"/>
        <c:minorTickMark val="none"/>
        <c:tickLblPos val="nextTo"/>
        <c:crossAx val="496640639"/>
        <c:crosses val="autoZero"/>
        <c:auto val="1"/>
        <c:lblAlgn val="ctr"/>
        <c:lblOffset val="100"/>
        <c:noMultiLvlLbl val="0"/>
      </c:catAx>
      <c:valAx>
        <c:axId val="496640639"/>
        <c:scaling>
          <c:orientation val="minMax"/>
        </c:scaling>
        <c:delete val="1"/>
        <c:axPos val="l"/>
        <c:numFmt formatCode="General" sourceLinked="1"/>
        <c:majorTickMark val="none"/>
        <c:minorTickMark val="none"/>
        <c:tickLblPos val="nextTo"/>
        <c:crossAx val="49347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 Sales Analysis.xlsx]KPI!PivotTable13</c:name>
    <c:fmtId val="6"/>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15301522658198"/>
          <c:y val="0.12954656153334165"/>
          <c:w val="0.86781291885066314"/>
          <c:h val="0.64374695578331043"/>
        </c:manualLayout>
      </c:layout>
      <c:lineChart>
        <c:grouping val="standard"/>
        <c:varyColors val="0"/>
        <c:ser>
          <c:idx val="0"/>
          <c:order val="0"/>
          <c:tx>
            <c:strRef>
              <c:f>KPI!$L$3</c:f>
              <c:strCache>
                <c:ptCount val="1"/>
                <c:pt idx="0">
                  <c:v>Total</c:v>
                </c:pt>
              </c:strCache>
            </c:strRef>
          </c:tx>
          <c:spPr>
            <a:ln w="28575" cap="rnd">
              <a:solidFill>
                <a:schemeClr val="accent4"/>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8E4-496F-9317-8E27446DFA9E}"/>
            </c:ext>
          </c:extLst>
        </c:ser>
        <c:dLbls>
          <c:showLegendKey val="0"/>
          <c:showVal val="0"/>
          <c:showCatName val="0"/>
          <c:showSerName val="0"/>
          <c:showPercent val="0"/>
          <c:showBubbleSize val="0"/>
        </c:dLbls>
        <c:smooth val="0"/>
        <c:axId val="493475503"/>
        <c:axId val="2079012095"/>
      </c:lineChart>
      <c:catAx>
        <c:axId val="493475503"/>
        <c:scaling>
          <c:orientation val="minMax"/>
        </c:scaling>
        <c:delete val="1"/>
        <c:axPos val="b"/>
        <c:numFmt formatCode="General" sourceLinked="1"/>
        <c:majorTickMark val="none"/>
        <c:minorTickMark val="none"/>
        <c:tickLblPos val="nextTo"/>
        <c:crossAx val="2079012095"/>
        <c:crosses val="autoZero"/>
        <c:auto val="1"/>
        <c:lblAlgn val="ctr"/>
        <c:lblOffset val="100"/>
        <c:noMultiLvlLbl val="0"/>
      </c:catAx>
      <c:valAx>
        <c:axId val="2079012095"/>
        <c:scaling>
          <c:orientation val="minMax"/>
        </c:scaling>
        <c:delete val="1"/>
        <c:axPos val="l"/>
        <c:numFmt formatCode="General" sourceLinked="1"/>
        <c:majorTickMark val="none"/>
        <c:minorTickMark val="none"/>
        <c:tickLblPos val="nextTo"/>
        <c:crossAx val="4934755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[Ecommerce Sales Analysis.xlsx]KPI!PivotTable14</c:name>
    <c:fmtId val="7"/>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965460552050615E-2"/>
          <c:y val="7.9539945962940645E-2"/>
          <c:w val="0.84925140969355517"/>
          <c:h val="0.65002423776306117"/>
        </c:manualLayout>
      </c:layout>
      <c:lineChart>
        <c:grouping val="standard"/>
        <c:varyColors val="0"/>
        <c:ser>
          <c:idx val="0"/>
          <c:order val="0"/>
          <c:tx>
            <c:strRef>
              <c:f>KPI!$O$3</c:f>
              <c:strCache>
                <c:ptCount val="1"/>
                <c:pt idx="0">
                  <c:v>Total</c:v>
                </c:pt>
              </c:strCache>
            </c:strRef>
          </c:tx>
          <c:spPr>
            <a:ln w="28575" cap="rnd">
              <a:solidFill>
                <a:schemeClr val="accent4"/>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4EA-4A4F-8105-4A3B6E6BA42D}"/>
            </c:ext>
          </c:extLst>
        </c:ser>
        <c:dLbls>
          <c:showLegendKey val="0"/>
          <c:showVal val="0"/>
          <c:showCatName val="0"/>
          <c:showSerName val="0"/>
          <c:showPercent val="0"/>
          <c:showBubbleSize val="0"/>
        </c:dLbls>
        <c:smooth val="0"/>
        <c:axId val="519137823"/>
        <c:axId val="2078471631"/>
      </c:lineChart>
      <c:catAx>
        <c:axId val="519137823"/>
        <c:scaling>
          <c:orientation val="minMax"/>
        </c:scaling>
        <c:delete val="1"/>
        <c:axPos val="b"/>
        <c:numFmt formatCode="General" sourceLinked="1"/>
        <c:majorTickMark val="none"/>
        <c:minorTickMark val="none"/>
        <c:tickLblPos val="nextTo"/>
        <c:crossAx val="2078471631"/>
        <c:crosses val="autoZero"/>
        <c:auto val="1"/>
        <c:lblAlgn val="ctr"/>
        <c:lblOffset val="100"/>
        <c:noMultiLvlLbl val="0"/>
      </c:catAx>
      <c:valAx>
        <c:axId val="2078471631"/>
        <c:scaling>
          <c:orientation val="minMax"/>
        </c:scaling>
        <c:delete val="1"/>
        <c:axPos val="l"/>
        <c:numFmt formatCode="General" sourceLinked="1"/>
        <c:majorTickMark val="none"/>
        <c:minorTickMark val="none"/>
        <c:tickLblPos val="nextTo"/>
        <c:crossAx val="51913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4">
  <a:schemeClr val="accent4"/>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withinLinear" id="17">
  <a:schemeClr val="accent4"/>
</cs:colorStyle>
</file>

<file path=xl/charts/colors16.xml><?xml version="1.0" encoding="utf-8"?>
<cs:colorStyle xmlns:cs="http://schemas.microsoft.com/office/drawing/2012/chartStyle" xmlns:a="http://schemas.openxmlformats.org/drawingml/2006/main" meth="withinLinear" id="17">
  <a:schemeClr val="accent4"/>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withinLinear" id="17">
  <a:schemeClr val="accent4"/>
</cs:colorStyle>
</file>

<file path=xl/charts/colors19.xml><?xml version="1.0" encoding="utf-8"?>
<cs:colorStyle xmlns:cs="http://schemas.microsoft.com/office/drawing/2012/chartStyle" xmlns:a="http://schemas.openxmlformats.org/drawingml/2006/main" meth="withinLinear" id="17">
  <a:schemeClr val="accent4"/>
</cs:colorStyle>
</file>

<file path=xl/charts/colors20.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3.xml"/><Relationship Id="rId7" Type="http://schemas.openxmlformats.org/officeDocument/2006/relationships/chart" Target="../charts/chart17.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chart" Target="../charts/chart16.xml"/><Relationship Id="rId5" Type="http://schemas.openxmlformats.org/officeDocument/2006/relationships/chart" Target="../charts/chart15.xml"/><Relationship Id="rId10" Type="http://schemas.openxmlformats.org/officeDocument/2006/relationships/chart" Target="../charts/chart20.xml"/><Relationship Id="rId4" Type="http://schemas.openxmlformats.org/officeDocument/2006/relationships/chart" Target="../charts/chart14.xml"/><Relationship Id="rId9"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5</xdr:col>
      <xdr:colOff>327073</xdr:colOff>
      <xdr:row>5</xdr:row>
      <xdr:rowOff>144194</xdr:rowOff>
    </xdr:from>
    <xdr:to>
      <xdr:col>12</xdr:col>
      <xdr:colOff>566224</xdr:colOff>
      <xdr:row>20</xdr:row>
      <xdr:rowOff>144194</xdr:rowOff>
    </xdr:to>
    <xdr:graphicFrame macro="">
      <xdr:nvGraphicFramePr>
        <xdr:cNvPr id="2" name="Chart 1">
          <a:extLst>
            <a:ext uri="{FF2B5EF4-FFF2-40B4-BE49-F238E27FC236}">
              <a16:creationId xmlns:a16="http://schemas.microsoft.com/office/drawing/2014/main" id="{9A528B6D-C5EF-A450-ADD2-64748D311F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235634</xdr:colOff>
      <xdr:row>5</xdr:row>
      <xdr:rowOff>24618</xdr:rowOff>
    </xdr:from>
    <xdr:to>
      <xdr:col>11</xdr:col>
      <xdr:colOff>474785</xdr:colOff>
      <xdr:row>20</xdr:row>
      <xdr:rowOff>24618</xdr:rowOff>
    </xdr:to>
    <xdr:graphicFrame macro="">
      <xdr:nvGraphicFramePr>
        <xdr:cNvPr id="4" name="Chart 3">
          <a:extLst>
            <a:ext uri="{FF2B5EF4-FFF2-40B4-BE49-F238E27FC236}">
              <a16:creationId xmlns:a16="http://schemas.microsoft.com/office/drawing/2014/main" id="{3D7BF487-D44A-8D8C-391C-21858236BC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587326</xdr:colOff>
      <xdr:row>6</xdr:row>
      <xdr:rowOff>123092</xdr:rowOff>
    </xdr:from>
    <xdr:to>
      <xdr:col>11</xdr:col>
      <xdr:colOff>207498</xdr:colOff>
      <xdr:row>21</xdr:row>
      <xdr:rowOff>123092</xdr:rowOff>
    </xdr:to>
    <xdr:graphicFrame macro="">
      <xdr:nvGraphicFramePr>
        <xdr:cNvPr id="2" name="Chart 1">
          <a:extLst>
            <a:ext uri="{FF2B5EF4-FFF2-40B4-BE49-F238E27FC236}">
              <a16:creationId xmlns:a16="http://schemas.microsoft.com/office/drawing/2014/main" id="{9D0FDD74-84BE-99E2-E4D3-D5935BFA1A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460718</xdr:colOff>
      <xdr:row>7</xdr:row>
      <xdr:rowOff>116057</xdr:rowOff>
    </xdr:from>
    <xdr:to>
      <xdr:col>13</xdr:col>
      <xdr:colOff>80890</xdr:colOff>
      <xdr:row>22</xdr:row>
      <xdr:rowOff>116057</xdr:rowOff>
    </xdr:to>
    <xdr:graphicFrame macro="">
      <xdr:nvGraphicFramePr>
        <xdr:cNvPr id="3" name="Chart 2">
          <a:extLst>
            <a:ext uri="{FF2B5EF4-FFF2-40B4-BE49-F238E27FC236}">
              <a16:creationId xmlns:a16="http://schemas.microsoft.com/office/drawing/2014/main" id="{73CFD351-BEE7-2D8C-2F68-709DC65BDA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548639</xdr:colOff>
      <xdr:row>2</xdr:row>
      <xdr:rowOff>77371</xdr:rowOff>
    </xdr:from>
    <xdr:to>
      <xdr:col>12</xdr:col>
      <xdr:colOff>168812</xdr:colOff>
      <xdr:row>8</xdr:row>
      <xdr:rowOff>112540</xdr:rowOff>
    </xdr:to>
    <mc:AlternateContent xmlns:mc="http://schemas.openxmlformats.org/markup-compatibility/2006">
      <mc:Choice xmlns:tsle="http://schemas.microsoft.com/office/drawing/2012/timeslicer" Requires="tsle">
        <xdr:graphicFrame macro="">
          <xdr:nvGraphicFramePr>
            <xdr:cNvPr id="4" name="Order Date">
              <a:extLst>
                <a:ext uri="{FF2B5EF4-FFF2-40B4-BE49-F238E27FC236}">
                  <a16:creationId xmlns:a16="http://schemas.microsoft.com/office/drawing/2014/main" id="{00C151FF-50C8-6B3E-1B51-A19BA3176C92}"/>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5732584" y="443131"/>
              <a:ext cx="3334043" cy="1132449"/>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3</xdr:col>
      <xdr:colOff>1202787</xdr:colOff>
      <xdr:row>3</xdr:row>
      <xdr:rowOff>70338</xdr:rowOff>
    </xdr:from>
    <xdr:to>
      <xdr:col>6</xdr:col>
      <xdr:colOff>548639</xdr:colOff>
      <xdr:row>17</xdr:row>
      <xdr:rowOff>38535</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67469A7D-42D8-9C9D-7A58-08F984CAE03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903784" y="618978"/>
              <a:ext cx="1828800" cy="25285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436098</xdr:colOff>
      <xdr:row>6</xdr:row>
      <xdr:rowOff>0</xdr:rowOff>
    </xdr:from>
    <xdr:to>
      <xdr:col>7</xdr:col>
      <xdr:colOff>407963</xdr:colOff>
      <xdr:row>19</xdr:row>
      <xdr:rowOff>151077</xdr:rowOff>
    </xdr:to>
    <mc:AlternateContent xmlns:mc="http://schemas.openxmlformats.org/markup-compatibility/2006">
      <mc:Choice xmlns:a14="http://schemas.microsoft.com/office/drawing/2010/main" Requires="a14">
        <xdr:graphicFrame macro="">
          <xdr:nvGraphicFramePr>
            <xdr:cNvPr id="6" name="Segment">
              <a:extLst>
                <a:ext uri="{FF2B5EF4-FFF2-40B4-BE49-F238E27FC236}">
                  <a16:creationId xmlns:a16="http://schemas.microsoft.com/office/drawing/2014/main" id="{42F3F359-7B4B-B74A-084E-6C6FCAFAD9A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4382086" y="1097280"/>
              <a:ext cx="1828800" cy="25285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295421</xdr:colOff>
      <xdr:row>8</xdr:row>
      <xdr:rowOff>112541</xdr:rowOff>
    </xdr:from>
    <xdr:to>
      <xdr:col>8</xdr:col>
      <xdr:colOff>267285</xdr:colOff>
      <xdr:row>22</xdr:row>
      <xdr:rowOff>80738</xdr:rowOff>
    </xdr:to>
    <mc:AlternateContent xmlns:mc="http://schemas.openxmlformats.org/markup-compatibility/2006">
      <mc:Choice xmlns:a14="http://schemas.microsoft.com/office/drawing/2010/main" Requires="a14">
        <xdr:graphicFrame macro="">
          <xdr:nvGraphicFramePr>
            <xdr:cNvPr id="7" name="Region">
              <a:extLst>
                <a:ext uri="{FF2B5EF4-FFF2-40B4-BE49-F238E27FC236}">
                  <a16:creationId xmlns:a16="http://schemas.microsoft.com/office/drawing/2014/main" id="{A58D75F5-9F93-7A64-838A-A661F3EB8EF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860387" y="1575581"/>
              <a:ext cx="1828800" cy="25285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10551</xdr:colOff>
      <xdr:row>2</xdr:row>
      <xdr:rowOff>130126</xdr:rowOff>
    </xdr:from>
    <xdr:to>
      <xdr:col>10</xdr:col>
      <xdr:colOff>249702</xdr:colOff>
      <xdr:row>17</xdr:row>
      <xdr:rowOff>130126</xdr:rowOff>
    </xdr:to>
    <xdr:graphicFrame macro="">
      <xdr:nvGraphicFramePr>
        <xdr:cNvPr id="2" name="Chart 1">
          <a:extLst>
            <a:ext uri="{FF2B5EF4-FFF2-40B4-BE49-F238E27FC236}">
              <a16:creationId xmlns:a16="http://schemas.microsoft.com/office/drawing/2014/main" id="{5CC7609A-AABC-9B30-748A-8324AC8017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777239</xdr:colOff>
      <xdr:row>17</xdr:row>
      <xdr:rowOff>123091</xdr:rowOff>
    </xdr:from>
    <xdr:to>
      <xdr:col>3</xdr:col>
      <xdr:colOff>323556</xdr:colOff>
      <xdr:row>22</xdr:row>
      <xdr:rowOff>56270</xdr:rowOff>
    </xdr:to>
    <xdr:graphicFrame macro="">
      <xdr:nvGraphicFramePr>
        <xdr:cNvPr id="2" name="Chart 1">
          <a:extLst>
            <a:ext uri="{FF2B5EF4-FFF2-40B4-BE49-F238E27FC236}">
              <a16:creationId xmlns:a16="http://schemas.microsoft.com/office/drawing/2014/main" id="{718CC5B0-F413-23FF-7F4B-042948EF03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478303</xdr:colOff>
      <xdr:row>18</xdr:row>
      <xdr:rowOff>3519</xdr:rowOff>
    </xdr:from>
    <xdr:to>
      <xdr:col>5</xdr:col>
      <xdr:colOff>485336</xdr:colOff>
      <xdr:row>21</xdr:row>
      <xdr:rowOff>119577</xdr:rowOff>
    </xdr:to>
    <xdr:graphicFrame macro="">
      <xdr:nvGraphicFramePr>
        <xdr:cNvPr id="3" name="Chart 2">
          <a:extLst>
            <a:ext uri="{FF2B5EF4-FFF2-40B4-BE49-F238E27FC236}">
              <a16:creationId xmlns:a16="http://schemas.microsoft.com/office/drawing/2014/main" id="{EC2CFB00-DD20-85B6-0E17-C25164F6B6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439615</xdr:colOff>
      <xdr:row>17</xdr:row>
      <xdr:rowOff>87923</xdr:rowOff>
    </xdr:from>
    <xdr:to>
      <xdr:col>8</xdr:col>
      <xdr:colOff>703384</xdr:colOff>
      <xdr:row>21</xdr:row>
      <xdr:rowOff>98474</xdr:rowOff>
    </xdr:to>
    <xdr:graphicFrame macro="">
      <xdr:nvGraphicFramePr>
        <xdr:cNvPr id="4" name="Chart 3">
          <a:extLst>
            <a:ext uri="{FF2B5EF4-FFF2-40B4-BE49-F238E27FC236}">
              <a16:creationId xmlns:a16="http://schemas.microsoft.com/office/drawing/2014/main" id="{8DFD2A34-5B44-0AE7-7194-19670BFE95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3516</xdr:colOff>
      <xdr:row>17</xdr:row>
      <xdr:rowOff>45720</xdr:rowOff>
    </xdr:from>
    <xdr:to>
      <xdr:col>12</xdr:col>
      <xdr:colOff>133643</xdr:colOff>
      <xdr:row>21</xdr:row>
      <xdr:rowOff>98474</xdr:rowOff>
    </xdr:to>
    <xdr:graphicFrame macro="">
      <xdr:nvGraphicFramePr>
        <xdr:cNvPr id="5" name="Chart 4">
          <a:extLst>
            <a:ext uri="{FF2B5EF4-FFF2-40B4-BE49-F238E27FC236}">
              <a16:creationId xmlns:a16="http://schemas.microsoft.com/office/drawing/2014/main" id="{2F9F86E9-426D-B982-970A-15B899B6C6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105507</xdr:colOff>
      <xdr:row>17</xdr:row>
      <xdr:rowOff>21101</xdr:rowOff>
    </xdr:from>
    <xdr:to>
      <xdr:col>14</xdr:col>
      <xdr:colOff>1086727</xdr:colOff>
      <xdr:row>21</xdr:row>
      <xdr:rowOff>87922</xdr:rowOff>
    </xdr:to>
    <xdr:graphicFrame macro="">
      <xdr:nvGraphicFramePr>
        <xdr:cNvPr id="6" name="Chart 5">
          <a:extLst>
            <a:ext uri="{FF2B5EF4-FFF2-40B4-BE49-F238E27FC236}">
              <a16:creationId xmlns:a16="http://schemas.microsoft.com/office/drawing/2014/main" id="{302DD774-B725-BDD0-9EC2-352D612EE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chemeClr val="accent5"/>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PRODUCT SALES ANALYSIS DASHBOARD</a:t>
          </a:r>
          <a:endParaRPr sz="1400"/>
        </a:p>
      </xdr:txBody>
    </xdr:sp>
    <xdr:clientData fLocksWithSheet="0"/>
  </xdr:oneCellAnchor>
  <xdr:oneCellAnchor>
    <xdr:from>
      <xdr:col>0</xdr:col>
      <xdr:colOff>178776</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78776" y="1932528"/>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chemeClr val="accent5"/>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chemeClr val="accent5"/>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chemeClr val="accent5"/>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chemeClr val="accent5"/>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360485</xdr:colOff>
      <xdr:row>22</xdr:row>
      <xdr:rowOff>83527</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5284178" y="3952142"/>
          <a:ext cx="3305175" cy="2009775"/>
        </a:xfrm>
        <a:prstGeom prst="roundRect">
          <a:avLst>
            <a:gd name="adj" fmla="val 8946"/>
          </a:avLst>
        </a:prstGeom>
        <a:gradFill>
          <a:gsLst>
            <a:gs pos="0">
              <a:schemeClr val="accent5"/>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35901</xdr:colOff>
      <xdr:row>22</xdr:row>
      <xdr:rowOff>83527</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8652362" y="3952142"/>
          <a:ext cx="3343275" cy="2000250"/>
        </a:xfrm>
        <a:prstGeom prst="roundRect">
          <a:avLst>
            <a:gd name="adj" fmla="val 8264"/>
          </a:avLst>
        </a:prstGeom>
        <a:gradFill>
          <a:gsLst>
            <a:gs pos="0">
              <a:schemeClr val="accent5"/>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794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chemeClr val="accent5"/>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chemeClr val="accent5"/>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chemeClr val="accent5"/>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chemeClr val="accent5"/>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chemeClr val="accent5"/>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chemeClr val="accent5"/>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chemeClr val="accent5"/>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chemeClr val="accent5"/>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chemeClr val="accent5"/>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chemeClr val="accent5"/>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202224</xdr:colOff>
      <xdr:row>12</xdr:row>
      <xdr:rowOff>96716</xdr:rowOff>
    </xdr:from>
    <xdr:to>
      <xdr:col>8</xdr:col>
      <xdr:colOff>105507</xdr:colOff>
      <xdr:row>21</xdr:row>
      <xdr:rowOff>140678</xdr:rowOff>
    </xdr:to>
    <xdr:graphicFrame macro="">
      <xdr:nvGraphicFramePr>
        <xdr:cNvPr id="40" name="Chart 39">
          <a:extLst>
            <a:ext uri="{FF2B5EF4-FFF2-40B4-BE49-F238E27FC236}">
              <a16:creationId xmlns:a16="http://schemas.microsoft.com/office/drawing/2014/main" id="{D7D8B1ED-8DE7-4AA8-927A-BD0CB4DB79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293077</xdr:colOff>
      <xdr:row>12</xdr:row>
      <xdr:rowOff>43962</xdr:rowOff>
    </xdr:from>
    <xdr:to>
      <xdr:col>14</xdr:col>
      <xdr:colOff>606670</xdr:colOff>
      <xdr:row>22</xdr:row>
      <xdr:rowOff>1</xdr:rowOff>
    </xdr:to>
    <xdr:graphicFrame macro="">
      <xdr:nvGraphicFramePr>
        <xdr:cNvPr id="41" name="Chart 40">
          <a:extLst>
            <a:ext uri="{FF2B5EF4-FFF2-40B4-BE49-F238E27FC236}">
              <a16:creationId xmlns:a16="http://schemas.microsoft.com/office/drawing/2014/main" id="{AF97A480-895C-44AD-A333-9E13D3E0D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108439</xdr:colOff>
      <xdr:row>12</xdr:row>
      <xdr:rowOff>88655</xdr:rowOff>
    </xdr:from>
    <xdr:to>
      <xdr:col>19</xdr:col>
      <xdr:colOff>228600</xdr:colOff>
      <xdr:row>21</xdr:row>
      <xdr:rowOff>149469</xdr:rowOff>
    </xdr:to>
    <xdr:graphicFrame macro="">
      <xdr:nvGraphicFramePr>
        <xdr:cNvPr id="42" name="Chart 41">
          <a:extLst>
            <a:ext uri="{FF2B5EF4-FFF2-40B4-BE49-F238E27FC236}">
              <a16:creationId xmlns:a16="http://schemas.microsoft.com/office/drawing/2014/main" id="{13D9C0A6-6C8B-4F04-9A1D-96C4E5C71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149469</xdr:colOff>
      <xdr:row>23</xdr:row>
      <xdr:rowOff>149471</xdr:rowOff>
    </xdr:from>
    <xdr:to>
      <xdr:col>8</xdr:col>
      <xdr:colOff>149469</xdr:colOff>
      <xdr:row>33</xdr:row>
      <xdr:rowOff>123093</xdr:rowOff>
    </xdr:to>
    <xdr:graphicFrame macro="">
      <xdr:nvGraphicFramePr>
        <xdr:cNvPr id="43" name="Chart 42">
          <a:extLst>
            <a:ext uri="{FF2B5EF4-FFF2-40B4-BE49-F238E27FC236}">
              <a16:creationId xmlns:a16="http://schemas.microsoft.com/office/drawing/2014/main" id="{C2AC2ADC-A88E-4D36-A3E1-FFAE502C2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448408</xdr:colOff>
      <xdr:row>24</xdr:row>
      <xdr:rowOff>17584</xdr:rowOff>
    </xdr:from>
    <xdr:to>
      <xdr:col>13</xdr:col>
      <xdr:colOff>571501</xdr:colOff>
      <xdr:row>33</xdr:row>
      <xdr:rowOff>61546</xdr:rowOff>
    </xdr:to>
    <xdr:graphicFrame macro="">
      <xdr:nvGraphicFramePr>
        <xdr:cNvPr id="44" name="Chart 43">
          <a:extLst>
            <a:ext uri="{FF2B5EF4-FFF2-40B4-BE49-F238E27FC236}">
              <a16:creationId xmlns:a16="http://schemas.microsoft.com/office/drawing/2014/main" id="{FD48BBA8-DE8D-4AC0-B33F-7AC724BD7F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0</xdr:col>
      <xdr:colOff>492368</xdr:colOff>
      <xdr:row>3</xdr:row>
      <xdr:rowOff>166701</xdr:rowOff>
    </xdr:from>
    <xdr:ext cx="1732085" cy="413944"/>
    <xdr:sp macro="" textlink="KPI!B17">
      <xdr:nvSpPr>
        <xdr:cNvPr id="45" name="Rectangle: Rounded Corners 44">
          <a:extLst>
            <a:ext uri="{FF2B5EF4-FFF2-40B4-BE49-F238E27FC236}">
              <a16:creationId xmlns:a16="http://schemas.microsoft.com/office/drawing/2014/main" id="{658D777B-9DB9-475F-34FD-2E3AD30C6BC5}"/>
            </a:ext>
          </a:extLst>
        </xdr:cNvPr>
        <xdr:cNvSpPr/>
      </xdr:nvSpPr>
      <xdr:spPr>
        <a:xfrm>
          <a:off x="492368" y="694240"/>
          <a:ext cx="1732085" cy="413944"/>
        </a:xfrm>
        <a:prstGeom prst="roundRect">
          <a:avLst/>
        </a:prstGeom>
        <a:solidFill>
          <a:schemeClr val="accent5">
            <a:alpha val="19000"/>
          </a:schemeClr>
        </a:solidFill>
        <a:ln w="6032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nchorCtr="0">
          <a:spAutoFit/>
        </a:bodyPr>
        <a:lstStyle/>
        <a:p>
          <a:pPr algn="l"/>
          <a:fld id="{00E54825-73FF-4DB3-9996-BB8A7A8CC047}" type="TxLink">
            <a:rPr lang="en-US" sz="1800" b="1" i="0" u="none" strike="noStrike">
              <a:solidFill>
                <a:schemeClr val="bg1"/>
              </a:solidFill>
              <a:latin typeface="+mn-lt"/>
              <a:cs typeface="Calibri"/>
            </a:rPr>
            <a:t> $2,297,200.86 </a:t>
          </a:fld>
          <a:endParaRPr lang="en-US" sz="1800" b="1">
            <a:solidFill>
              <a:schemeClr val="bg1"/>
            </a:solidFill>
            <a:latin typeface="+mn-lt"/>
          </a:endParaRPr>
        </a:p>
      </xdr:txBody>
    </xdr:sp>
    <xdr:clientData/>
  </xdr:oneCellAnchor>
  <xdr:twoCellAnchor>
    <xdr:from>
      <xdr:col>4</xdr:col>
      <xdr:colOff>430823</xdr:colOff>
      <xdr:row>4</xdr:row>
      <xdr:rowOff>8791</xdr:rowOff>
    </xdr:from>
    <xdr:to>
      <xdr:col>7</xdr:col>
      <xdr:colOff>167054</xdr:colOff>
      <xdr:row>6</xdr:row>
      <xdr:rowOff>52752</xdr:rowOff>
    </xdr:to>
    <xdr:sp macro="" textlink="KPI!E17">
      <xdr:nvSpPr>
        <xdr:cNvPr id="46" name="Rectangle: Rounded Corners 45">
          <a:extLst>
            <a:ext uri="{FF2B5EF4-FFF2-40B4-BE49-F238E27FC236}">
              <a16:creationId xmlns:a16="http://schemas.microsoft.com/office/drawing/2014/main" id="{D6CD5D24-271E-CBC6-F40A-E3F738AE8A85}"/>
            </a:ext>
          </a:extLst>
        </xdr:cNvPr>
        <xdr:cNvSpPr/>
      </xdr:nvSpPr>
      <xdr:spPr>
        <a:xfrm>
          <a:off x="2892669" y="712176"/>
          <a:ext cx="1582616" cy="395654"/>
        </a:xfrm>
        <a:prstGeom prst="roundRect">
          <a:avLst/>
        </a:prstGeom>
        <a:solidFill>
          <a:schemeClr val="accent5">
            <a:alpha val="16000"/>
          </a:schemeClr>
        </a:solidFill>
        <a:ln>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ED36AEA6-5672-4EDD-85E4-0046DFC33648}" type="TxLink">
            <a:rPr lang="en-US" sz="1800" b="1" i="0" u="none" strike="noStrike">
              <a:solidFill>
                <a:schemeClr val="bg1"/>
              </a:solidFill>
              <a:latin typeface="Calibri"/>
              <a:cs typeface="Calibri"/>
            </a:rPr>
            <a:t> $286,397.02 </a:t>
          </a:fld>
          <a:endParaRPr lang="en-US" sz="1800" b="1">
            <a:solidFill>
              <a:schemeClr val="bg1"/>
            </a:solidFill>
          </a:endParaRPr>
        </a:p>
      </xdr:txBody>
    </xdr:sp>
    <xdr:clientData/>
  </xdr:twoCellAnchor>
  <xdr:twoCellAnchor>
    <xdr:from>
      <xdr:col>9</xdr:col>
      <xdr:colOff>72536</xdr:colOff>
      <xdr:row>3</xdr:row>
      <xdr:rowOff>105507</xdr:rowOff>
    </xdr:from>
    <xdr:to>
      <xdr:col>10</xdr:col>
      <xdr:colOff>571500</xdr:colOff>
      <xdr:row>6</xdr:row>
      <xdr:rowOff>93784</xdr:rowOff>
    </xdr:to>
    <xdr:sp macro="" textlink="KPI!I17">
      <xdr:nvSpPr>
        <xdr:cNvPr id="47" name="Rectangle: Rounded Corners 46">
          <a:extLst>
            <a:ext uri="{FF2B5EF4-FFF2-40B4-BE49-F238E27FC236}">
              <a16:creationId xmlns:a16="http://schemas.microsoft.com/office/drawing/2014/main" id="{DAC3E22F-B1AA-46E0-84AF-5946B6893330}"/>
            </a:ext>
          </a:extLst>
        </xdr:cNvPr>
        <xdr:cNvSpPr/>
      </xdr:nvSpPr>
      <xdr:spPr>
        <a:xfrm>
          <a:off x="5611690" y="633046"/>
          <a:ext cx="1114425" cy="515816"/>
        </a:xfrm>
        <a:prstGeom prst="roundRect">
          <a:avLst/>
        </a:prstGeom>
        <a:solidFill>
          <a:schemeClr val="accent5">
            <a:alpha val="11000"/>
          </a:schemeClr>
        </a:solidFill>
        <a:ln>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86064DF-454A-499F-8E3A-5431FED0E240}" type="TxLink">
            <a:rPr lang="en-US" sz="1800" b="1" i="0" u="none" strike="noStrike">
              <a:solidFill>
                <a:schemeClr val="bg1"/>
              </a:solidFill>
              <a:latin typeface="Calibri"/>
              <a:cs typeface="Calibri"/>
            </a:rPr>
            <a:t>#37873</a:t>
          </a:fld>
          <a:endParaRPr lang="en-US" sz="1800" b="1">
            <a:solidFill>
              <a:schemeClr val="bg1"/>
            </a:solidFill>
          </a:endParaRPr>
        </a:p>
      </xdr:txBody>
    </xdr:sp>
    <xdr:clientData/>
  </xdr:twoCellAnchor>
  <xdr:twoCellAnchor>
    <xdr:from>
      <xdr:col>12</xdr:col>
      <xdr:colOff>400781</xdr:colOff>
      <xdr:row>4</xdr:row>
      <xdr:rowOff>26375</xdr:rowOff>
    </xdr:from>
    <xdr:to>
      <xdr:col>14</xdr:col>
      <xdr:colOff>184639</xdr:colOff>
      <xdr:row>5</xdr:row>
      <xdr:rowOff>149468</xdr:rowOff>
    </xdr:to>
    <xdr:sp macro="" textlink="KPI!L17">
      <xdr:nvSpPr>
        <xdr:cNvPr id="48" name="Rectangle: Rounded Corners 47">
          <a:extLst>
            <a:ext uri="{FF2B5EF4-FFF2-40B4-BE49-F238E27FC236}">
              <a16:creationId xmlns:a16="http://schemas.microsoft.com/office/drawing/2014/main" id="{37FC7CE0-F198-4EF5-BD46-8AAE56DF060F}"/>
            </a:ext>
          </a:extLst>
        </xdr:cNvPr>
        <xdr:cNvSpPr/>
      </xdr:nvSpPr>
      <xdr:spPr>
        <a:xfrm>
          <a:off x="7786320" y="729760"/>
          <a:ext cx="1014780" cy="298939"/>
        </a:xfrm>
        <a:prstGeom prst="roundRect">
          <a:avLst/>
        </a:prstGeom>
        <a:solidFill>
          <a:schemeClr val="accent1">
            <a:alpha val="25000"/>
          </a:schemeClr>
        </a:solidFill>
        <a:ln>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5E31D851-F3C8-4F78-8173-639D95505663}" type="TxLink">
            <a:rPr lang="en-US" sz="1800" b="1" i="0" u="none" strike="noStrike">
              <a:solidFill>
                <a:schemeClr val="bg1"/>
              </a:solidFill>
              <a:latin typeface="Calibri"/>
              <a:cs typeface="Calibri"/>
            </a:rPr>
            <a:t>#9994</a:t>
          </a:fld>
          <a:endParaRPr lang="en-US" sz="1800" b="1">
            <a:solidFill>
              <a:schemeClr val="bg1"/>
            </a:solidFill>
          </a:endParaRPr>
        </a:p>
      </xdr:txBody>
    </xdr:sp>
    <xdr:clientData/>
  </xdr:twoCellAnchor>
  <xdr:twoCellAnchor>
    <xdr:from>
      <xdr:col>16</xdr:col>
      <xdr:colOff>500428</xdr:colOff>
      <xdr:row>4</xdr:row>
      <xdr:rowOff>38100</xdr:rowOff>
    </xdr:from>
    <xdr:to>
      <xdr:col>18</xdr:col>
      <xdr:colOff>61546</xdr:colOff>
      <xdr:row>6</xdr:row>
      <xdr:rowOff>82061</xdr:rowOff>
    </xdr:to>
    <xdr:sp macro="" textlink="KPI!O17">
      <xdr:nvSpPr>
        <xdr:cNvPr id="49" name="Rectangle: Rounded Corners 48">
          <a:extLst>
            <a:ext uri="{FF2B5EF4-FFF2-40B4-BE49-F238E27FC236}">
              <a16:creationId xmlns:a16="http://schemas.microsoft.com/office/drawing/2014/main" id="{C86F7F2B-788D-4512-BB54-F884C345D54C}"/>
            </a:ext>
          </a:extLst>
        </xdr:cNvPr>
        <xdr:cNvSpPr/>
      </xdr:nvSpPr>
      <xdr:spPr>
        <a:xfrm>
          <a:off x="10347813" y="741485"/>
          <a:ext cx="792041" cy="395654"/>
        </a:xfrm>
        <a:prstGeom prst="roundRect">
          <a:avLst/>
        </a:prstGeom>
        <a:solidFill>
          <a:schemeClr val="accent1">
            <a:alpha val="0"/>
          </a:schemeClr>
        </a:solidFill>
        <a:ln>
          <a:solidFill>
            <a:schemeClr val="accent5"/>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BC20AD7-CE14-4244-AF0E-C50623214EB9}" type="TxLink">
            <a:rPr lang="en-US" sz="1800" b="1" i="0" u="none" strike="noStrike">
              <a:solidFill>
                <a:schemeClr val="bg1"/>
              </a:solidFill>
              <a:latin typeface="Calibri"/>
              <a:cs typeface="Calibri"/>
            </a:rPr>
            <a:t>12%</a:t>
          </a:fld>
          <a:endParaRPr lang="en-US" sz="1800" b="1">
            <a:solidFill>
              <a:schemeClr val="bg1"/>
            </a:solidFill>
          </a:endParaRPr>
        </a:p>
      </xdr:txBody>
    </xdr:sp>
    <xdr:clientData/>
  </xdr:twoCellAnchor>
  <xdr:twoCellAnchor>
    <xdr:from>
      <xdr:col>0</xdr:col>
      <xdr:colOff>389060</xdr:colOff>
      <xdr:row>6</xdr:row>
      <xdr:rowOff>32239</xdr:rowOff>
    </xdr:from>
    <xdr:to>
      <xdr:col>3</xdr:col>
      <xdr:colOff>298938</xdr:colOff>
      <xdr:row>8</xdr:row>
      <xdr:rowOff>149469</xdr:rowOff>
    </xdr:to>
    <xdr:graphicFrame macro="">
      <xdr:nvGraphicFramePr>
        <xdr:cNvPr id="50" name="Chart 49">
          <a:extLst>
            <a:ext uri="{FF2B5EF4-FFF2-40B4-BE49-F238E27FC236}">
              <a16:creationId xmlns:a16="http://schemas.microsoft.com/office/drawing/2014/main" id="{E035F8A0-1FF8-4201-8F93-9E278282C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292344</xdr:colOff>
      <xdr:row>6</xdr:row>
      <xdr:rowOff>17584</xdr:rowOff>
    </xdr:from>
    <xdr:to>
      <xdr:col>7</xdr:col>
      <xdr:colOff>176285</xdr:colOff>
      <xdr:row>8</xdr:row>
      <xdr:rowOff>131885</xdr:rowOff>
    </xdr:to>
    <xdr:graphicFrame macro="">
      <xdr:nvGraphicFramePr>
        <xdr:cNvPr id="51" name="Chart 50">
          <a:extLst>
            <a:ext uri="{FF2B5EF4-FFF2-40B4-BE49-F238E27FC236}">
              <a16:creationId xmlns:a16="http://schemas.microsoft.com/office/drawing/2014/main" id="{5C41F8F2-8116-4CC6-ACE4-CFDC2C5AE5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318720</xdr:colOff>
      <xdr:row>5</xdr:row>
      <xdr:rowOff>76201</xdr:rowOff>
    </xdr:from>
    <xdr:to>
      <xdr:col>11</xdr:col>
      <xdr:colOff>227279</xdr:colOff>
      <xdr:row>8</xdr:row>
      <xdr:rowOff>105508</xdr:rowOff>
    </xdr:to>
    <xdr:graphicFrame macro="">
      <xdr:nvGraphicFramePr>
        <xdr:cNvPr id="53" name="Chart 52">
          <a:extLst>
            <a:ext uri="{FF2B5EF4-FFF2-40B4-BE49-F238E27FC236}">
              <a16:creationId xmlns:a16="http://schemas.microsoft.com/office/drawing/2014/main" id="{A28FCC32-A7B7-4157-9794-999343D7D1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96714</xdr:colOff>
      <xdr:row>5</xdr:row>
      <xdr:rowOff>172916</xdr:rowOff>
    </xdr:from>
    <xdr:to>
      <xdr:col>15</xdr:col>
      <xdr:colOff>234315</xdr:colOff>
      <xdr:row>8</xdr:row>
      <xdr:rowOff>167054</xdr:rowOff>
    </xdr:to>
    <xdr:graphicFrame macro="">
      <xdr:nvGraphicFramePr>
        <xdr:cNvPr id="54" name="Chart 53">
          <a:extLst>
            <a:ext uri="{FF2B5EF4-FFF2-40B4-BE49-F238E27FC236}">
              <a16:creationId xmlns:a16="http://schemas.microsoft.com/office/drawing/2014/main" id="{C347311D-3390-4D44-BE89-60C1B00EE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72536</xdr:colOff>
      <xdr:row>6</xdr:row>
      <xdr:rowOff>26377</xdr:rowOff>
    </xdr:from>
    <xdr:to>
      <xdr:col>19</xdr:col>
      <xdr:colOff>79568</xdr:colOff>
      <xdr:row>8</xdr:row>
      <xdr:rowOff>131886</xdr:rowOff>
    </xdr:to>
    <xdr:graphicFrame macro="">
      <xdr:nvGraphicFramePr>
        <xdr:cNvPr id="55" name="Chart 54">
          <a:extLst>
            <a:ext uri="{FF2B5EF4-FFF2-40B4-BE49-F238E27FC236}">
              <a16:creationId xmlns:a16="http://schemas.microsoft.com/office/drawing/2014/main" id="{928F26EB-7238-4169-B703-AF8B1AE0D9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123093</xdr:colOff>
      <xdr:row>8</xdr:row>
      <xdr:rowOff>175845</xdr:rowOff>
    </xdr:from>
    <xdr:to>
      <xdr:col>2</xdr:col>
      <xdr:colOff>562708</xdr:colOff>
      <xdr:row>10</xdr:row>
      <xdr:rowOff>79130</xdr:rowOff>
    </xdr:to>
    <xdr:sp macro="" textlink="'KPI YOY'!B13">
      <xdr:nvSpPr>
        <xdr:cNvPr id="56" name="Rectangle: Rounded Corners 55">
          <a:extLst>
            <a:ext uri="{FF2B5EF4-FFF2-40B4-BE49-F238E27FC236}">
              <a16:creationId xmlns:a16="http://schemas.microsoft.com/office/drawing/2014/main" id="{A6A48827-74AF-96D2-D6C3-2776EC9BAE7D}"/>
            </a:ext>
          </a:extLst>
        </xdr:cNvPr>
        <xdr:cNvSpPr/>
      </xdr:nvSpPr>
      <xdr:spPr>
        <a:xfrm>
          <a:off x="738554" y="1582614"/>
          <a:ext cx="1055077" cy="254977"/>
        </a:xfrm>
        <a:prstGeom prst="roundRect">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6C49A7E-77C1-4AA6-9BB8-50E78870188E}" type="TxLink">
            <a:rPr lang="en-US" sz="1200" b="1" i="0" u="none" strike="noStrike">
              <a:solidFill>
                <a:schemeClr val="bg1"/>
              </a:solidFill>
              <a:latin typeface="Calibri"/>
              <a:cs typeface="Calibri"/>
            </a:rPr>
            <a:t>↑ 20.62%</a:t>
          </a:fld>
          <a:endParaRPr lang="en-US" sz="1200" b="1">
            <a:solidFill>
              <a:schemeClr val="bg1"/>
            </a:solidFill>
          </a:endParaRPr>
        </a:p>
      </xdr:txBody>
    </xdr:sp>
    <xdr:clientData/>
  </xdr:twoCellAnchor>
  <xdr:twoCellAnchor>
    <xdr:from>
      <xdr:col>5</xdr:col>
      <xdr:colOff>55684</xdr:colOff>
      <xdr:row>8</xdr:row>
      <xdr:rowOff>161191</xdr:rowOff>
    </xdr:from>
    <xdr:to>
      <xdr:col>6</xdr:col>
      <xdr:colOff>495300</xdr:colOff>
      <xdr:row>10</xdr:row>
      <xdr:rowOff>79130</xdr:rowOff>
    </xdr:to>
    <xdr:sp macro="" textlink="'KPI YOY'!C13">
      <xdr:nvSpPr>
        <xdr:cNvPr id="57" name="Rectangle: Rounded Corners 56">
          <a:extLst>
            <a:ext uri="{FF2B5EF4-FFF2-40B4-BE49-F238E27FC236}">
              <a16:creationId xmlns:a16="http://schemas.microsoft.com/office/drawing/2014/main" id="{C8D8CA1E-9C2C-4B10-B879-16952888C7EF}"/>
            </a:ext>
          </a:extLst>
        </xdr:cNvPr>
        <xdr:cNvSpPr/>
      </xdr:nvSpPr>
      <xdr:spPr>
        <a:xfrm>
          <a:off x="3132992" y="1567960"/>
          <a:ext cx="1055077" cy="26963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20D16404-1F6E-46DF-8127-9D032BBFE28E}" type="TxLink">
            <a:rPr lang="en-US" sz="1400" b="1" i="0" u="none" strike="noStrike">
              <a:solidFill>
                <a:schemeClr val="bg1"/>
              </a:solidFill>
              <a:latin typeface="Calibri"/>
              <a:cs typeface="Calibri"/>
            </a:rPr>
            <a:t>↑ 14.41%</a:t>
          </a:fld>
          <a:endParaRPr lang="en-US" sz="1400" b="1">
            <a:solidFill>
              <a:schemeClr val="bg1"/>
            </a:solidFill>
          </a:endParaRPr>
        </a:p>
      </xdr:txBody>
    </xdr:sp>
    <xdr:clientData/>
  </xdr:twoCellAnchor>
  <xdr:twoCellAnchor>
    <xdr:from>
      <xdr:col>9</xdr:col>
      <xdr:colOff>93784</xdr:colOff>
      <xdr:row>8</xdr:row>
      <xdr:rowOff>155331</xdr:rowOff>
    </xdr:from>
    <xdr:to>
      <xdr:col>10</xdr:col>
      <xdr:colOff>533400</xdr:colOff>
      <xdr:row>10</xdr:row>
      <xdr:rowOff>70339</xdr:rowOff>
    </xdr:to>
    <xdr:sp macro="" textlink="'KPI YOY'!D12">
      <xdr:nvSpPr>
        <xdr:cNvPr id="58" name="Rectangle: Rounded Corners 57">
          <a:extLst>
            <a:ext uri="{FF2B5EF4-FFF2-40B4-BE49-F238E27FC236}">
              <a16:creationId xmlns:a16="http://schemas.microsoft.com/office/drawing/2014/main" id="{B6F631BB-19DE-4C8F-9763-91BFC17A53AA}"/>
            </a:ext>
          </a:extLst>
        </xdr:cNvPr>
        <xdr:cNvSpPr/>
      </xdr:nvSpPr>
      <xdr:spPr>
        <a:xfrm>
          <a:off x="5632938" y="1562100"/>
          <a:ext cx="1055077" cy="2667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EA40FFC-F822-44F2-868F-D08D2F622256}" type="TxLink">
            <a:rPr lang="en-US" sz="1200" b="1" i="0" u="none" strike="noStrike">
              <a:solidFill>
                <a:schemeClr val="bg1"/>
              </a:solidFill>
              <a:latin typeface="Calibri"/>
              <a:cs typeface="Calibri"/>
            </a:rPr>
            <a:t>↑ 27.45%</a:t>
          </a:fld>
          <a:endParaRPr lang="en-US" sz="1200" b="1">
            <a:solidFill>
              <a:schemeClr val="bg1"/>
            </a:solidFill>
          </a:endParaRPr>
        </a:p>
      </xdr:txBody>
    </xdr:sp>
    <xdr:clientData/>
  </xdr:twoCellAnchor>
  <xdr:twoCellAnchor>
    <xdr:from>
      <xdr:col>12</xdr:col>
      <xdr:colOff>589084</xdr:colOff>
      <xdr:row>9</xdr:row>
      <xdr:rowOff>26377</xdr:rowOff>
    </xdr:from>
    <xdr:to>
      <xdr:col>14</xdr:col>
      <xdr:colOff>413239</xdr:colOff>
      <xdr:row>10</xdr:row>
      <xdr:rowOff>79131</xdr:rowOff>
    </xdr:to>
    <xdr:sp macro="" textlink="'KPI YOY'!E12">
      <xdr:nvSpPr>
        <xdr:cNvPr id="59" name="Rectangle: Rounded Corners 58">
          <a:extLst>
            <a:ext uri="{FF2B5EF4-FFF2-40B4-BE49-F238E27FC236}">
              <a16:creationId xmlns:a16="http://schemas.microsoft.com/office/drawing/2014/main" id="{1C09C133-17AA-479B-A3E9-A38399CA4B86}"/>
            </a:ext>
          </a:extLst>
        </xdr:cNvPr>
        <xdr:cNvSpPr/>
      </xdr:nvSpPr>
      <xdr:spPr>
        <a:xfrm>
          <a:off x="7974623" y="1608992"/>
          <a:ext cx="1055077" cy="228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2D0F758-FB06-4808-975C-380946DB4BD4}" type="TxLink">
            <a:rPr lang="en-US" sz="1100" b="1" i="0" u="none" strike="noStrike">
              <a:solidFill>
                <a:schemeClr val="bg1"/>
              </a:solidFill>
              <a:latin typeface="Calibri"/>
              <a:cs typeface="Calibri"/>
            </a:rPr>
            <a:t>↑ 28.64%</a:t>
          </a:fld>
          <a:endParaRPr lang="en-US" sz="1100" b="1">
            <a:solidFill>
              <a:schemeClr val="bg1"/>
            </a:solidFill>
          </a:endParaRPr>
        </a:p>
      </xdr:txBody>
    </xdr:sp>
    <xdr:clientData/>
  </xdr:twoCellAnchor>
  <xdr:twoCellAnchor>
    <xdr:from>
      <xdr:col>16</xdr:col>
      <xdr:colOff>460131</xdr:colOff>
      <xdr:row>9</xdr:row>
      <xdr:rowOff>2931</xdr:rowOff>
    </xdr:from>
    <xdr:to>
      <xdr:col>18</xdr:col>
      <xdr:colOff>284285</xdr:colOff>
      <xdr:row>10</xdr:row>
      <xdr:rowOff>55685</xdr:rowOff>
    </xdr:to>
    <xdr:sp macro="" textlink="'KPI YOY'!F12">
      <xdr:nvSpPr>
        <xdr:cNvPr id="60" name="Rectangle: Rounded Corners 59">
          <a:extLst>
            <a:ext uri="{FF2B5EF4-FFF2-40B4-BE49-F238E27FC236}">
              <a16:creationId xmlns:a16="http://schemas.microsoft.com/office/drawing/2014/main" id="{9B480CC4-E08C-4E51-83D2-534BC53BADF4}"/>
            </a:ext>
          </a:extLst>
        </xdr:cNvPr>
        <xdr:cNvSpPr/>
      </xdr:nvSpPr>
      <xdr:spPr>
        <a:xfrm>
          <a:off x="10307516" y="1585546"/>
          <a:ext cx="1055077" cy="2286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9DB638F8-4F9B-4031-91B0-B8143CD9560F}" type="TxLink">
            <a:rPr lang="en-US" sz="1100" b="1" i="0" u="none" strike="noStrike">
              <a:solidFill>
                <a:schemeClr val="bg1"/>
              </a:solidFill>
              <a:latin typeface="Calibri"/>
              <a:cs typeface="Calibri"/>
            </a:rPr>
            <a:t> ↓ 5.15%</a:t>
          </a:fld>
          <a:endParaRPr lang="en-US" sz="1100" b="1">
            <a:solidFill>
              <a:schemeClr val="bg1"/>
            </a:solidFill>
          </a:endParaRPr>
        </a:p>
      </xdr:txBody>
    </xdr:sp>
    <xdr:clientData/>
  </xdr:twoCellAnchor>
  <xdr:twoCellAnchor editAs="oneCell">
    <xdr:from>
      <xdr:col>14</xdr:col>
      <xdr:colOff>115031</xdr:colOff>
      <xdr:row>27</xdr:row>
      <xdr:rowOff>65943</xdr:rowOff>
    </xdr:from>
    <xdr:to>
      <xdr:col>19</xdr:col>
      <xdr:colOff>228600</xdr:colOff>
      <xdr:row>33</xdr:row>
      <xdr:rowOff>123092</xdr:rowOff>
    </xdr:to>
    <mc:AlternateContent xmlns:mc="http://schemas.openxmlformats.org/markup-compatibility/2006">
      <mc:Choice xmlns:tsle="http://schemas.microsoft.com/office/drawing/2012/timeslicer" Requires="tsle">
        <xdr:graphicFrame macro="">
          <xdr:nvGraphicFramePr>
            <xdr:cNvPr id="61" name="Order Date 1">
              <a:extLst>
                <a:ext uri="{FF2B5EF4-FFF2-40B4-BE49-F238E27FC236}">
                  <a16:creationId xmlns:a16="http://schemas.microsoft.com/office/drawing/2014/main" id="{A073D35D-7A06-4834-9A32-5355396F75EF}"/>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8696324" y="4949442"/>
              <a:ext cx="3178316" cy="1142371"/>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14</xdr:col>
      <xdr:colOff>88655</xdr:colOff>
      <xdr:row>22</xdr:row>
      <xdr:rowOff>92321</xdr:rowOff>
    </xdr:from>
    <xdr:to>
      <xdr:col>15</xdr:col>
      <xdr:colOff>219807</xdr:colOff>
      <xdr:row>27</xdr:row>
      <xdr:rowOff>17585</xdr:rowOff>
    </xdr:to>
    <mc:AlternateContent xmlns:mc="http://schemas.openxmlformats.org/markup-compatibility/2006">
      <mc:Choice xmlns:a14="http://schemas.microsoft.com/office/drawing/2010/main" Requires="a14">
        <xdr:graphicFrame macro="">
          <xdr:nvGraphicFramePr>
            <xdr:cNvPr id="62" name="Year 1">
              <a:extLst>
                <a:ext uri="{FF2B5EF4-FFF2-40B4-BE49-F238E27FC236}">
                  <a16:creationId xmlns:a16="http://schemas.microsoft.com/office/drawing/2014/main" id="{29F50B3C-7066-4016-AE53-2A1527F62CF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669948" y="4071468"/>
              <a:ext cx="744100" cy="8296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575748</xdr:colOff>
      <xdr:row>22</xdr:row>
      <xdr:rowOff>139797</xdr:rowOff>
    </xdr:from>
    <xdr:to>
      <xdr:col>19</xdr:col>
      <xdr:colOff>202223</xdr:colOff>
      <xdr:row>27</xdr:row>
      <xdr:rowOff>70338</xdr:rowOff>
    </xdr:to>
    <mc:AlternateContent xmlns:mc="http://schemas.openxmlformats.org/markup-compatibility/2006">
      <mc:Choice xmlns:a14="http://schemas.microsoft.com/office/drawing/2010/main" Requires="a14">
        <xdr:graphicFrame macro="">
          <xdr:nvGraphicFramePr>
            <xdr:cNvPr id="63" name="Segment 1">
              <a:extLst>
                <a:ext uri="{FF2B5EF4-FFF2-40B4-BE49-F238E27FC236}">
                  <a16:creationId xmlns:a16="http://schemas.microsoft.com/office/drawing/2014/main" id="{D673C662-F148-4B87-8E10-CB155CB00F3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382939" y="4118944"/>
              <a:ext cx="1465324" cy="8348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219807</xdr:colOff>
      <xdr:row>23</xdr:row>
      <xdr:rowOff>125731</xdr:rowOff>
    </xdr:from>
    <xdr:to>
      <xdr:col>17</xdr:col>
      <xdr:colOff>35169</xdr:colOff>
      <xdr:row>27</xdr:row>
      <xdr:rowOff>26378</xdr:rowOff>
    </xdr:to>
    <mc:AlternateContent xmlns:mc="http://schemas.openxmlformats.org/markup-compatibility/2006">
      <mc:Choice xmlns:a14="http://schemas.microsoft.com/office/drawing/2010/main" Requires="a14">
        <xdr:graphicFrame macro="">
          <xdr:nvGraphicFramePr>
            <xdr:cNvPr id="64" name="Region 1">
              <a:extLst>
                <a:ext uri="{FF2B5EF4-FFF2-40B4-BE49-F238E27FC236}">
                  <a16:creationId xmlns:a16="http://schemas.microsoft.com/office/drawing/2014/main" id="{F12D9AFC-B7E6-4FAB-926B-0A1E790B082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414048" y="4285748"/>
              <a:ext cx="1041261" cy="62412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ipu Sultan" refreshedDate="45255.639564004632" createdVersion="8" refreshedVersion="8" minRefreshableVersion="3" recordCount="9994" xr:uid="{740F7941-9A84-4AF2-9290-4A047F53AF61}">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margine" numFmtId="0" formula="Profit /Sales" databaseField="0"/>
  </cacheFields>
  <extLst>
    <ext xmlns:x14="http://schemas.microsoft.com/office/spreadsheetml/2009/9/main" uri="{725AE2AE-9491-48be-B2B4-4EB974FC3084}">
      <x14:pivotCacheDefinition pivotCacheId="7683772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A59F1B-A7DE-422A-B79E-1B674955151C}" name="PivotTable1"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Profit" fld="21" baseField="0" baseItem="0"/>
    <dataField name="Sum of Sales" fld="18" baseField="0" baseItem="0"/>
  </dataFields>
  <formats count="1">
    <format dxfId="26">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9701C1-111D-4873-A981-74246FFFA927}" name="PivotTable2"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2"/>
  </dataFields>
  <formats count="2">
    <format dxfId="25">
      <pivotArea outline="0" collapsedLevelsAreSubtotals="1" fieldPosition="0"/>
    </format>
    <format dxfId="24">
      <pivotArea dataOnly="0" labelOnly="1" outline="0" axis="axisValues" fieldPosition="0"/>
    </format>
  </formats>
  <chartFormats count="5">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5" count="1" selected="0">
            <x v="1"/>
          </reference>
        </references>
      </pivotArea>
    </chartFormat>
    <chartFormat chart="7" format="4">
      <pivotArea type="data" outline="0" fieldPosition="0">
        <references count="2">
          <reference field="4294967294" count="1" selected="0">
            <x v="0"/>
          </reference>
          <reference field="15" count="1" selected="0">
            <x v="0"/>
          </reference>
        </references>
      </pivotArea>
    </chartFormat>
    <chartFormat chart="7" format="5">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8021CF0-1D71-4F14-87CE-4D5CD4E6D638}" name="PivotTable3"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5" count="1" selected="0">
            <x v="0"/>
          </reference>
        </references>
      </pivotArea>
    </chartFormat>
    <chartFormat chart="5" format="7">
      <pivotArea type="data" outline="0" fieldPosition="0">
        <references count="2">
          <reference field="4294967294" count="1" selected="0">
            <x v="0"/>
          </reference>
          <reference field="15" count="1" selected="0">
            <x v="1"/>
          </reference>
        </references>
      </pivotArea>
    </chartFormat>
    <chartFormat chart="5"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DB62FF7-933B-438F-A1C0-05EE80563EAE}" name="PivotTable4"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07F8662-83F3-41AD-A951-07426CD0C9DC}" name="PivotTable9"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5"/>
    </i>
    <i>
      <x v="13"/>
    </i>
    <i>
      <x v="14"/>
    </i>
    <i>
      <x v="16"/>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D2A942-29AD-463A-864A-CEB45001FFF1}" name="PivotTable14"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N3:O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margine" fld="25"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1EB76E-E00D-44D4-A921-5B87A6002B9C}" name="PivotTable13"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K3:L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29F70B7-FA50-4952-AF1F-10052F1C8CA2}" name="PivotTable12"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H3:I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D354F4-AE4B-48CB-9F2D-D66A48EE07B8}" name="PivotTable11"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8">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40DDD8-37CE-40A0-A4EE-1AF5455553F9}" name="PivotTable10" cacheId="2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56CE34C-8D8E-4C65-9BC9-1AC528D10562}" name="PivotTable15" cacheId="2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margine"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88F0B00-081C-4432-983A-1A346597D45A}" sourceName="Year">
  <pivotTables>
    <pivotTable tabId="6" name="PivotTable4"/>
    <pivotTable tabId="3" name="PivotTable1"/>
    <pivotTable tabId="8" name="PivotTable10"/>
    <pivotTable tabId="8" name="PivotTable11"/>
    <pivotTable tabId="8" name="PivotTable12"/>
    <pivotTable tabId="8" name="PivotTable13"/>
    <pivotTable tabId="8" name="PivotTable14"/>
    <pivotTable tabId="9" name="PivotTable15"/>
    <pivotTable tabId="4" name="PivotTable2"/>
    <pivotTable tabId="5" name="PivotTable3"/>
    <pivotTable tabId="7" name="PivotTable9"/>
  </pivotTables>
  <data>
    <tabular pivotCacheId="76837728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1E54D18-64CE-43B7-BAB0-51434852119C}" sourceName="Segment">
  <pivotTables>
    <pivotTable tabId="6" name="PivotTable4"/>
    <pivotTable tabId="3" name="PivotTable1"/>
    <pivotTable tabId="8" name="PivotTable10"/>
    <pivotTable tabId="8" name="PivotTable11"/>
    <pivotTable tabId="8" name="PivotTable12"/>
    <pivotTable tabId="8" name="PivotTable13"/>
    <pivotTable tabId="8" name="PivotTable14"/>
    <pivotTable tabId="9" name="PivotTable15"/>
    <pivotTable tabId="4" name="PivotTable2"/>
    <pivotTable tabId="5" name="PivotTable3"/>
    <pivotTable tabId="7" name="PivotTable9"/>
  </pivotTables>
  <data>
    <tabular pivotCacheId="76837728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A64DB39-EBB3-4CDC-B1C9-CDE819C65A98}" sourceName="Region">
  <pivotTables>
    <pivotTable tabId="6" name="PivotTable4"/>
    <pivotTable tabId="3" name="PivotTable1"/>
    <pivotTable tabId="8" name="PivotTable10"/>
    <pivotTable tabId="8" name="PivotTable11"/>
    <pivotTable tabId="8" name="PivotTable12"/>
    <pivotTable tabId="8" name="PivotTable13"/>
    <pivotTable tabId="8" name="PivotTable14"/>
    <pivotTable tabId="9" name="PivotTable15"/>
    <pivotTable tabId="4" name="PivotTable2"/>
    <pivotTable tabId="5" name="PivotTable3"/>
    <pivotTable tabId="7" name="PivotTable9"/>
  </pivotTables>
  <data>
    <tabular pivotCacheId="76837728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AC8A06C-4D23-490A-804C-4CA6A7FEE4FF}" cache="Slicer_Year" caption="Year" rowHeight="241788"/>
  <slicer name="Segment" xr10:uid="{7C5C7A2B-2A36-4CDC-995F-01F96F3BD540}" cache="Slicer_Segment" caption="Segment" rowHeight="241788"/>
  <slicer name="Region" xr10:uid="{6EAB7ACA-8B10-4F2A-B0E9-3A8B1A5817D9}" cache="Slicer_Region" caption="Region" rowHeight="241788"/>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592102D-12AF-4033-ABC6-4253B2A0BD8A}" cache="Slicer_Year" caption="Year" rowHeight="241788"/>
  <slicer name="Segment 1" xr10:uid="{3FAE4F48-C5E5-4CE4-B322-EA90C530E5EB}" cache="Slicer_Segment" caption="Segment" rowHeight="241788"/>
  <slicer name="Region 1" xr10:uid="{3B0B5B42-9617-4FD8-8D3A-2698978ACEB4}" cache="Slicer_Region" caption="Region" rowHeight="241788"/>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24C15C0D-1DC5-4C30-A465-4711D5562A31}" sourceName="Order Date">
  <pivotTables>
    <pivotTable tabId="6" name="PivotTable4"/>
    <pivotTable tabId="3" name="PivotTable1"/>
    <pivotTable tabId="8" name="PivotTable10"/>
    <pivotTable tabId="8" name="PivotTable11"/>
    <pivotTable tabId="8" name="PivotTable12"/>
    <pivotTable tabId="8" name="PivotTable13"/>
    <pivotTable tabId="8" name="PivotTable14"/>
    <pivotTable tabId="9" name="PivotTable15"/>
    <pivotTable tabId="4" name="PivotTable2"/>
    <pivotTable tabId="5" name="PivotTable3"/>
    <pivotTable tabId="7" name="PivotTable9"/>
  </pivotTables>
  <state minimalRefreshVersion="6" lastRefreshVersion="6" pivotCacheId="768377281" filterType="unknown">
    <bounds startDate="2011-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986999C7-EF69-43E9-B048-272A0C8045FD}" cache="NativeTimeline_Order_Date" caption="Order Date" level="2" selectionLevel="2" scrollPosition="2015-06-06T00:00:00" style="TimeSlicerStyleLight4"/>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2F2EE35D-47D0-410E-B833-8A53A5E0E2DE}" cache="NativeTimeline_Order_Date" caption="Order Date" level="1" selectionLevel="1" scrollPosition="2013-07-31T00:00:00" style="TimeSlicerStyleLight4"/>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 Id="rId4" Type="http://schemas.microsoft.com/office/2011/relationships/timeline" Target="../timelines/timelin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1297A-7C95-4C24-9B2B-BE21B89C76E4}">
  <dimension ref="A3:C16"/>
  <sheetViews>
    <sheetView topLeftCell="B1" workbookViewId="0">
      <selection activeCell="L24" sqref="L24"/>
    </sheetView>
  </sheetViews>
  <sheetFormatPr defaultRowHeight="14.4"/>
  <cols>
    <col min="1" max="1" width="12.3984375" bestFit="1" customWidth="1"/>
    <col min="2" max="2" width="11.8984375" bestFit="1" customWidth="1"/>
    <col min="3" max="3" width="11.3984375" bestFit="1" customWidth="1"/>
  </cols>
  <sheetData>
    <row r="3" spans="1:3">
      <c r="A3" s="6" t="s">
        <v>10933</v>
      </c>
      <c r="B3" s="5" t="s">
        <v>10948</v>
      </c>
      <c r="C3" s="12" t="s">
        <v>10947</v>
      </c>
    </row>
    <row r="4" spans="1:3">
      <c r="A4" s="8" t="s">
        <v>10935</v>
      </c>
      <c r="B4" s="20">
        <v>9199.2699999999986</v>
      </c>
      <c r="C4" s="21">
        <v>95365.937600000019</v>
      </c>
    </row>
    <row r="5" spans="1:3">
      <c r="A5" s="17" t="s">
        <v>10936</v>
      </c>
      <c r="B5" s="22">
        <v>10288.898699999991</v>
      </c>
      <c r="C5" s="23">
        <v>60172.649400000024</v>
      </c>
    </row>
    <row r="6" spans="1:3">
      <c r="A6" s="17" t="s">
        <v>10937</v>
      </c>
      <c r="B6" s="22">
        <v>26806.573700000015</v>
      </c>
      <c r="C6" s="23">
        <v>199252.98399999991</v>
      </c>
    </row>
    <row r="7" spans="1:3">
      <c r="A7" s="17" t="s">
        <v>10938</v>
      </c>
      <c r="B7" s="22">
        <v>13437.806799999998</v>
      </c>
      <c r="C7" s="23">
        <v>141851.5674</v>
      </c>
    </row>
    <row r="8" spans="1:3">
      <c r="A8" s="17" t="s">
        <v>10939</v>
      </c>
      <c r="B8" s="22">
        <v>22308.51279999999</v>
      </c>
      <c r="C8" s="23">
        <v>156122.28669999994</v>
      </c>
    </row>
    <row r="9" spans="1:3">
      <c r="A9" s="17" t="s">
        <v>10940</v>
      </c>
      <c r="B9" s="22">
        <v>20899.334500000012</v>
      </c>
      <c r="C9" s="23">
        <v>147082.61130000011</v>
      </c>
    </row>
    <row r="10" spans="1:3">
      <c r="A10" s="17" t="s">
        <v>10941</v>
      </c>
      <c r="B10" s="22">
        <v>13535.38299999998</v>
      </c>
      <c r="C10" s="23">
        <v>149580.83800000031</v>
      </c>
    </row>
    <row r="11" spans="1:3">
      <c r="A11" s="17" t="s">
        <v>10942</v>
      </c>
      <c r="B11" s="22">
        <v>21896.715399999972</v>
      </c>
      <c r="C11" s="23">
        <v>159589.45099999988</v>
      </c>
    </row>
    <row r="12" spans="1:3">
      <c r="A12" s="17" t="s">
        <v>10943</v>
      </c>
      <c r="B12" s="22">
        <v>37293.192500000034</v>
      </c>
      <c r="C12" s="23">
        <v>309770.09970000025</v>
      </c>
    </row>
    <row r="13" spans="1:3">
      <c r="A13" s="17" t="s">
        <v>10944</v>
      </c>
      <c r="B13" s="22">
        <v>31469.663800000035</v>
      </c>
      <c r="C13" s="23">
        <v>197115.20170000009</v>
      </c>
    </row>
    <row r="14" spans="1:3">
      <c r="A14" s="17" t="s">
        <v>10945</v>
      </c>
      <c r="B14" s="22">
        <v>35825.536599999927</v>
      </c>
      <c r="C14" s="23">
        <v>349120.07400000008</v>
      </c>
    </row>
    <row r="15" spans="1:3">
      <c r="A15" s="17" t="s">
        <v>10946</v>
      </c>
      <c r="B15" s="22">
        <v>43436.13390000003</v>
      </c>
      <c r="C15" s="23">
        <v>332177.15950000001</v>
      </c>
    </row>
    <row r="16" spans="1:3">
      <c r="A16" s="10" t="s">
        <v>10934</v>
      </c>
      <c r="B16" s="15">
        <v>286397.02169999998</v>
      </c>
      <c r="C16" s="16">
        <v>2297200.8603000008</v>
      </c>
    </row>
  </sheetData>
  <sortState xmlns:xlrd2="http://schemas.microsoft.com/office/spreadsheetml/2017/richdata2" columnSort="1" ref="A3:C16">
    <sortCondition ref="B3"/>
  </sortState>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C7623-CA02-48C9-A4CC-91EEB5DB9461}">
  <dimension ref="A1"/>
  <sheetViews>
    <sheetView workbookViewId="0"/>
  </sheetViews>
  <sheetFormatPr defaultRowHeight="14.4"/>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1006C4-EFC6-4E0F-86E0-5F20C10A6659}">
  <dimension ref="A1"/>
  <sheetViews>
    <sheetView workbookViewId="0"/>
  </sheetViews>
  <sheetFormatPr defaultRowHeight="14.4"/>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FF2840-4719-436D-8F9F-F5E3F0331FCC}">
  <dimension ref="A3:B7"/>
  <sheetViews>
    <sheetView workbookViewId="0">
      <selection activeCell="L3" sqref="L3"/>
    </sheetView>
  </sheetViews>
  <sheetFormatPr defaultRowHeight="14.4"/>
  <cols>
    <col min="1" max="1" width="13.296875" bestFit="1" customWidth="1"/>
    <col min="2" max="2" width="11.796875" bestFit="1" customWidth="1"/>
  </cols>
  <sheetData>
    <row r="3" spans="1:2">
      <c r="A3" s="6" t="s">
        <v>10933</v>
      </c>
      <c r="B3" s="25" t="s">
        <v>10948</v>
      </c>
    </row>
    <row r="4" spans="1:2">
      <c r="A4" s="8" t="s">
        <v>32</v>
      </c>
      <c r="B4" s="25">
        <v>18451.272799999992</v>
      </c>
    </row>
    <row r="5" spans="1:2">
      <c r="A5" s="17" t="s">
        <v>46</v>
      </c>
      <c r="B5" s="26">
        <v>122490.8008000001</v>
      </c>
    </row>
    <row r="6" spans="1:2">
      <c r="A6" s="17" t="s">
        <v>71</v>
      </c>
      <c r="B6" s="26">
        <v>145454.9480999998</v>
      </c>
    </row>
    <row r="7" spans="1:2">
      <c r="A7" s="10" t="s">
        <v>10934</v>
      </c>
      <c r="B7" s="27">
        <v>286397.02169999992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40909-ACD2-4D24-ACC3-528B5B8CB8AF}">
  <dimension ref="A3:B7"/>
  <sheetViews>
    <sheetView workbookViewId="0">
      <selection activeCell="C19" sqref="C19"/>
    </sheetView>
  </sheetViews>
  <sheetFormatPr defaultRowHeight="14.4"/>
  <cols>
    <col min="1" max="1" width="13.296875" bestFit="1" customWidth="1"/>
    <col min="2" max="2" width="11.3984375" bestFit="1" customWidth="1"/>
  </cols>
  <sheetData>
    <row r="3" spans="1:2">
      <c r="A3" s="6" t="s">
        <v>10933</v>
      </c>
      <c r="B3" s="7" t="s">
        <v>10947</v>
      </c>
    </row>
    <row r="4" spans="1:2">
      <c r="A4" s="8" t="s">
        <v>32</v>
      </c>
      <c r="B4" s="28">
        <v>0.32300170530281774</v>
      </c>
    </row>
    <row r="5" spans="1:2">
      <c r="A5" s="17" t="s">
        <v>46</v>
      </c>
      <c r="B5" s="29">
        <v>0.31301008302169103</v>
      </c>
    </row>
    <row r="6" spans="1:2">
      <c r="A6" s="17" t="s">
        <v>71</v>
      </c>
      <c r="B6" s="29">
        <v>0.36398821167549117</v>
      </c>
    </row>
    <row r="7" spans="1:2">
      <c r="A7" s="10" t="s">
        <v>10934</v>
      </c>
      <c r="B7" s="30">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858114-690A-448E-8C10-A46B41C2030F}">
  <dimension ref="A3:E53"/>
  <sheetViews>
    <sheetView workbookViewId="0">
      <selection activeCell="B5" sqref="B5"/>
    </sheetView>
  </sheetViews>
  <sheetFormatPr defaultRowHeight="14.4"/>
  <cols>
    <col min="1" max="1" width="17.69921875" bestFit="1" customWidth="1"/>
    <col min="2" max="2" width="11.8984375" bestFit="1" customWidth="1"/>
    <col min="4" max="4" width="17.69921875" bestFit="1" customWidth="1"/>
  </cols>
  <sheetData>
    <row r="3" spans="1:5">
      <c r="A3" s="6" t="s">
        <v>10933</v>
      </c>
      <c r="B3" s="7" t="s">
        <v>10947</v>
      </c>
      <c r="D3" s="31" t="s">
        <v>11</v>
      </c>
      <c r="E3" s="33" t="s">
        <v>11</v>
      </c>
    </row>
    <row r="4" spans="1:5">
      <c r="A4" s="8" t="s">
        <v>358</v>
      </c>
      <c r="B4" s="9">
        <v>19510.639999999992</v>
      </c>
      <c r="D4" t="str">
        <f>A4</f>
        <v>Alabama</v>
      </c>
      <c r="E4" s="32">
        <f>GETPIVOTDATA("Sales",$A$3,"State",A4)</f>
        <v>19510.639999999992</v>
      </c>
    </row>
    <row r="5" spans="1:5">
      <c r="A5" s="17" t="s">
        <v>310</v>
      </c>
      <c r="B5" s="24">
        <v>35282.000999999997</v>
      </c>
      <c r="D5" t="str">
        <f t="shared" ref="D5:D53" si="0">A5</f>
        <v>Arizona</v>
      </c>
      <c r="E5" s="32">
        <f t="shared" ref="E5:E53" si="1">GETPIVOTDATA("Sales",$A$3,"State",A5)</f>
        <v>35282.000999999997</v>
      </c>
    </row>
    <row r="6" spans="1:5">
      <c r="A6" s="17" t="s">
        <v>1707</v>
      </c>
      <c r="B6" s="24">
        <v>11678.129999999997</v>
      </c>
      <c r="D6" t="str">
        <f t="shared" si="0"/>
        <v>Arkansas</v>
      </c>
      <c r="E6" s="32">
        <f t="shared" si="1"/>
        <v>11678.129999999997</v>
      </c>
    </row>
    <row r="7" spans="1:5">
      <c r="A7" s="17" t="s">
        <v>43</v>
      </c>
      <c r="B7" s="24">
        <v>457687.63150000101</v>
      </c>
      <c r="D7" t="str">
        <f t="shared" si="0"/>
        <v>California</v>
      </c>
      <c r="E7" s="32">
        <f t="shared" si="1"/>
        <v>457687.63150000101</v>
      </c>
    </row>
    <row r="8" spans="1:5">
      <c r="A8" s="17" t="s">
        <v>457</v>
      </c>
      <c r="B8" s="24">
        <v>32108.117999999995</v>
      </c>
      <c r="D8" t="str">
        <f t="shared" si="0"/>
        <v>Colorado</v>
      </c>
      <c r="E8" s="32">
        <f t="shared" si="1"/>
        <v>32108.117999999995</v>
      </c>
    </row>
    <row r="9" spans="1:5">
      <c r="A9" s="17" t="s">
        <v>747</v>
      </c>
      <c r="B9" s="24">
        <v>13384.356999999996</v>
      </c>
      <c r="D9" t="str">
        <f t="shared" si="0"/>
        <v>Connecticut</v>
      </c>
      <c r="E9" s="32">
        <f t="shared" si="1"/>
        <v>13384.356999999996</v>
      </c>
    </row>
    <row r="10" spans="1:5">
      <c r="A10" s="17" t="s">
        <v>245</v>
      </c>
      <c r="B10" s="24">
        <v>27451.068999999992</v>
      </c>
      <c r="D10" t="str">
        <f t="shared" si="0"/>
        <v>Delaware</v>
      </c>
      <c r="E10" s="32">
        <f t="shared" si="1"/>
        <v>27451.068999999992</v>
      </c>
    </row>
    <row r="11" spans="1:5">
      <c r="A11" s="17" t="s">
        <v>3034</v>
      </c>
      <c r="B11" s="24">
        <v>2865.0199999999995</v>
      </c>
      <c r="D11" t="str">
        <f t="shared" si="0"/>
        <v>District of Columbia</v>
      </c>
      <c r="E11" s="32">
        <f t="shared" si="1"/>
        <v>2865.0199999999995</v>
      </c>
    </row>
    <row r="12" spans="1:5">
      <c r="A12" s="17" t="s">
        <v>54</v>
      </c>
      <c r="B12" s="24">
        <v>89473.707999999999</v>
      </c>
      <c r="D12" t="str">
        <f t="shared" si="0"/>
        <v>Florida</v>
      </c>
      <c r="E12" s="32">
        <f t="shared" si="1"/>
        <v>89473.707999999999</v>
      </c>
    </row>
    <row r="13" spans="1:5">
      <c r="A13" s="17" t="s">
        <v>1272</v>
      </c>
      <c r="B13" s="24">
        <v>49095.840000000004</v>
      </c>
      <c r="D13" t="str">
        <f t="shared" si="0"/>
        <v>Georgia</v>
      </c>
      <c r="E13" s="32">
        <f t="shared" si="1"/>
        <v>49095.840000000004</v>
      </c>
    </row>
    <row r="14" spans="1:5">
      <c r="A14" s="17" t="s">
        <v>6260</v>
      </c>
      <c r="B14" s="24">
        <v>4382.4860000000017</v>
      </c>
      <c r="D14" t="str">
        <f t="shared" si="0"/>
        <v>Idaho</v>
      </c>
      <c r="E14" s="32">
        <f t="shared" si="1"/>
        <v>4382.4860000000017</v>
      </c>
    </row>
    <row r="15" spans="1:5">
      <c r="A15" s="17" t="s">
        <v>211</v>
      </c>
      <c r="B15" s="24">
        <v>80166.10099999985</v>
      </c>
      <c r="D15" t="str">
        <f t="shared" si="0"/>
        <v>Illinois</v>
      </c>
      <c r="E15" s="32">
        <f t="shared" si="1"/>
        <v>80166.10099999985</v>
      </c>
    </row>
    <row r="16" spans="1:5">
      <c r="A16" s="17" t="s">
        <v>254</v>
      </c>
      <c r="B16" s="24">
        <v>53555.360000000001</v>
      </c>
      <c r="D16" t="str">
        <f t="shared" si="0"/>
        <v>Indiana</v>
      </c>
      <c r="E16" s="32">
        <f t="shared" si="1"/>
        <v>53555.360000000001</v>
      </c>
    </row>
    <row r="17" spans="1:5">
      <c r="A17" s="17" t="s">
        <v>489</v>
      </c>
      <c r="B17" s="24">
        <v>4579.7599999999993</v>
      </c>
      <c r="D17" t="str">
        <f t="shared" si="0"/>
        <v>Iowa</v>
      </c>
      <c r="E17" s="32">
        <f t="shared" si="1"/>
        <v>4579.7599999999993</v>
      </c>
    </row>
    <row r="18" spans="1:5">
      <c r="A18" s="17" t="s">
        <v>4530</v>
      </c>
      <c r="B18" s="24">
        <v>2914.31</v>
      </c>
      <c r="D18" t="str">
        <f t="shared" si="0"/>
        <v>Kansas</v>
      </c>
      <c r="E18" s="32">
        <f t="shared" si="1"/>
        <v>2914.31</v>
      </c>
    </row>
    <row r="19" spans="1:5">
      <c r="A19" s="17" t="s">
        <v>29</v>
      </c>
      <c r="B19" s="24">
        <v>36591.749999999971</v>
      </c>
      <c r="D19" t="str">
        <f t="shared" si="0"/>
        <v>Kentucky</v>
      </c>
      <c r="E19" s="32">
        <f t="shared" si="1"/>
        <v>36591.749999999971</v>
      </c>
    </row>
    <row r="20" spans="1:5">
      <c r="A20" s="17" t="s">
        <v>736</v>
      </c>
      <c r="B20" s="24">
        <v>9217.0299999999988</v>
      </c>
      <c r="D20" t="str">
        <f t="shared" si="0"/>
        <v>Louisiana</v>
      </c>
      <c r="E20" s="32">
        <f t="shared" si="1"/>
        <v>9217.0299999999988</v>
      </c>
    </row>
    <row r="21" spans="1:5">
      <c r="A21" s="17" t="s">
        <v>5235</v>
      </c>
      <c r="B21" s="24">
        <v>1270.53</v>
      </c>
      <c r="D21" t="str">
        <f t="shared" si="0"/>
        <v>Maine</v>
      </c>
      <c r="E21" s="32">
        <f t="shared" si="1"/>
        <v>1270.53</v>
      </c>
    </row>
    <row r="22" spans="1:5">
      <c r="A22" s="17" t="s">
        <v>2735</v>
      </c>
      <c r="B22" s="24">
        <v>23705.523000000005</v>
      </c>
      <c r="D22" t="str">
        <f t="shared" si="0"/>
        <v>Maryland</v>
      </c>
      <c r="E22" s="32">
        <f t="shared" si="1"/>
        <v>23705.523000000005</v>
      </c>
    </row>
    <row r="23" spans="1:5">
      <c r="A23" s="17" t="s">
        <v>1245</v>
      </c>
      <c r="B23" s="24">
        <v>28634.43399999999</v>
      </c>
      <c r="D23" t="str">
        <f t="shared" si="0"/>
        <v>Massachusetts</v>
      </c>
      <c r="E23" s="32">
        <f t="shared" si="1"/>
        <v>28634.43399999999</v>
      </c>
    </row>
    <row r="24" spans="1:5">
      <c r="A24" s="17" t="s">
        <v>238</v>
      </c>
      <c r="B24" s="24">
        <v>76269.614000000016</v>
      </c>
      <c r="D24" t="str">
        <f t="shared" si="0"/>
        <v>Michigan</v>
      </c>
      <c r="E24" s="32">
        <f t="shared" si="1"/>
        <v>76269.614000000016</v>
      </c>
    </row>
    <row r="25" spans="1:5">
      <c r="A25" s="17" t="s">
        <v>229</v>
      </c>
      <c r="B25" s="24">
        <v>29863.149999999994</v>
      </c>
      <c r="D25" t="str">
        <f t="shared" si="0"/>
        <v>Minnesota</v>
      </c>
      <c r="E25" s="32">
        <f t="shared" si="1"/>
        <v>29863.149999999994</v>
      </c>
    </row>
    <row r="26" spans="1:5">
      <c r="A26" s="17" t="s">
        <v>1487</v>
      </c>
      <c r="B26" s="24">
        <v>10771.34</v>
      </c>
      <c r="D26" t="str">
        <f t="shared" si="0"/>
        <v>Mississippi</v>
      </c>
      <c r="E26" s="32">
        <f t="shared" si="1"/>
        <v>10771.34</v>
      </c>
    </row>
    <row r="27" spans="1:5">
      <c r="A27" s="17" t="s">
        <v>596</v>
      </c>
      <c r="B27" s="24">
        <v>22205.149999999998</v>
      </c>
      <c r="D27" t="str">
        <f t="shared" si="0"/>
        <v>Missouri</v>
      </c>
      <c r="E27" s="32">
        <f t="shared" si="1"/>
        <v>22205.149999999998</v>
      </c>
    </row>
    <row r="28" spans="1:5">
      <c r="A28" s="17" t="s">
        <v>1762</v>
      </c>
      <c r="B28" s="24">
        <v>5589.3519999999971</v>
      </c>
      <c r="D28" t="str">
        <f t="shared" si="0"/>
        <v>Montana</v>
      </c>
      <c r="E28" s="32">
        <f t="shared" si="1"/>
        <v>5589.3519999999971</v>
      </c>
    </row>
    <row r="29" spans="1:5">
      <c r="A29" s="17" t="s">
        <v>138</v>
      </c>
      <c r="B29" s="24">
        <v>7464.9299999999985</v>
      </c>
      <c r="D29" t="str">
        <f t="shared" si="0"/>
        <v>Nebraska</v>
      </c>
      <c r="E29" s="32">
        <f t="shared" si="1"/>
        <v>7464.9299999999985</v>
      </c>
    </row>
    <row r="30" spans="1:5">
      <c r="A30" s="17" t="s">
        <v>1392</v>
      </c>
      <c r="B30" s="24">
        <v>16729.101999999999</v>
      </c>
      <c r="D30" t="str">
        <f t="shared" si="0"/>
        <v>Nevada</v>
      </c>
      <c r="E30" s="32">
        <f t="shared" si="1"/>
        <v>16729.101999999999</v>
      </c>
    </row>
    <row r="31" spans="1:5">
      <c r="A31" s="17" t="s">
        <v>2694</v>
      </c>
      <c r="B31" s="24">
        <v>7292.5239999999994</v>
      </c>
      <c r="D31" t="str">
        <f t="shared" si="0"/>
        <v>New Hampshire</v>
      </c>
      <c r="E31" s="32">
        <f t="shared" si="1"/>
        <v>7292.5239999999994</v>
      </c>
    </row>
    <row r="32" spans="1:5">
      <c r="A32" s="17" t="s">
        <v>788</v>
      </c>
      <c r="B32" s="24">
        <v>35764.312000000013</v>
      </c>
      <c r="D32" t="str">
        <f t="shared" si="0"/>
        <v>New Jersey</v>
      </c>
      <c r="E32" s="32">
        <f t="shared" si="1"/>
        <v>35764.312000000013</v>
      </c>
    </row>
    <row r="33" spans="1:5">
      <c r="A33" s="17" t="s">
        <v>668</v>
      </c>
      <c r="B33" s="24">
        <v>4783.5220000000008</v>
      </c>
      <c r="D33" t="str">
        <f t="shared" si="0"/>
        <v>New Mexico</v>
      </c>
      <c r="E33" s="32">
        <f t="shared" si="1"/>
        <v>4783.5220000000008</v>
      </c>
    </row>
    <row r="34" spans="1:5">
      <c r="A34" s="17" t="s">
        <v>267</v>
      </c>
      <c r="B34" s="24">
        <v>310876.27099999978</v>
      </c>
      <c r="D34" t="str">
        <f t="shared" si="0"/>
        <v>New York</v>
      </c>
      <c r="E34" s="32">
        <f t="shared" si="1"/>
        <v>310876.27099999978</v>
      </c>
    </row>
    <row r="35" spans="1:5">
      <c r="A35" s="17" t="s">
        <v>88</v>
      </c>
      <c r="B35" s="24">
        <v>55603.163999999968</v>
      </c>
      <c r="D35" t="str">
        <f t="shared" si="0"/>
        <v>North Carolina</v>
      </c>
      <c r="E35" s="32">
        <f t="shared" si="1"/>
        <v>55603.163999999968</v>
      </c>
    </row>
    <row r="36" spans="1:5">
      <c r="A36" s="17" t="s">
        <v>7449</v>
      </c>
      <c r="B36" s="24">
        <v>919.91</v>
      </c>
      <c r="D36" t="str">
        <f t="shared" si="0"/>
        <v>North Dakota</v>
      </c>
      <c r="E36" s="32">
        <f t="shared" si="1"/>
        <v>919.91</v>
      </c>
    </row>
    <row r="37" spans="1:5">
      <c r="A37" s="17" t="s">
        <v>498</v>
      </c>
      <c r="B37" s="24">
        <v>78258.135999999926</v>
      </c>
      <c r="D37" t="str">
        <f t="shared" si="0"/>
        <v>Ohio</v>
      </c>
      <c r="E37" s="32">
        <f t="shared" si="1"/>
        <v>78258.135999999926</v>
      </c>
    </row>
    <row r="38" spans="1:5">
      <c r="A38" s="17" t="s">
        <v>649</v>
      </c>
      <c r="B38" s="24">
        <v>19683.390000000003</v>
      </c>
      <c r="D38" t="str">
        <f t="shared" si="0"/>
        <v>Oklahoma</v>
      </c>
      <c r="E38" s="32">
        <f t="shared" si="1"/>
        <v>19683.390000000003</v>
      </c>
    </row>
    <row r="39" spans="1:5">
      <c r="A39" s="17" t="s">
        <v>420</v>
      </c>
      <c r="B39" s="24">
        <v>17431.149999999991</v>
      </c>
      <c r="D39" t="str">
        <f t="shared" si="0"/>
        <v>Oregon</v>
      </c>
      <c r="E39" s="32">
        <f t="shared" si="1"/>
        <v>17431.149999999991</v>
      </c>
    </row>
    <row r="40" spans="1:5">
      <c r="A40" s="17" t="s">
        <v>147</v>
      </c>
      <c r="B40" s="24">
        <v>116511.91400000003</v>
      </c>
      <c r="D40" t="str">
        <f t="shared" si="0"/>
        <v>Pennsylvania</v>
      </c>
      <c r="E40" s="32">
        <f t="shared" si="1"/>
        <v>116511.91400000003</v>
      </c>
    </row>
    <row r="41" spans="1:5">
      <c r="A41" s="17" t="s">
        <v>1399</v>
      </c>
      <c r="B41" s="24">
        <v>22627.955999999995</v>
      </c>
      <c r="D41" t="str">
        <f t="shared" si="0"/>
        <v>Rhode Island</v>
      </c>
      <c r="E41" s="32">
        <f t="shared" si="1"/>
        <v>22627.955999999995</v>
      </c>
    </row>
    <row r="42" spans="1:5">
      <c r="A42" s="17" t="s">
        <v>383</v>
      </c>
      <c r="B42" s="24">
        <v>8481.7099999999991</v>
      </c>
      <c r="D42" t="str">
        <f t="shared" si="0"/>
        <v>South Carolina</v>
      </c>
      <c r="E42" s="32">
        <f t="shared" si="1"/>
        <v>8481.7099999999991</v>
      </c>
    </row>
    <row r="43" spans="1:5">
      <c r="A43" s="17" t="s">
        <v>5326</v>
      </c>
      <c r="B43" s="24">
        <v>1315.5600000000002</v>
      </c>
      <c r="D43" t="str">
        <f t="shared" si="0"/>
        <v>South Dakota</v>
      </c>
      <c r="E43" s="32">
        <f t="shared" si="1"/>
        <v>1315.5600000000002</v>
      </c>
    </row>
    <row r="44" spans="1:5">
      <c r="A44" s="17" t="s">
        <v>335</v>
      </c>
      <c r="B44" s="24">
        <v>30661.872999999981</v>
      </c>
      <c r="D44" t="str">
        <f t="shared" si="0"/>
        <v>Tennessee</v>
      </c>
      <c r="E44" s="32">
        <f t="shared" si="1"/>
        <v>30661.872999999981</v>
      </c>
    </row>
    <row r="45" spans="1:5">
      <c r="A45" s="17" t="s">
        <v>104</v>
      </c>
      <c r="B45" s="24">
        <v>170188.04580000002</v>
      </c>
      <c r="D45" t="str">
        <f t="shared" si="0"/>
        <v>Texas</v>
      </c>
      <c r="E45" s="32">
        <f t="shared" si="1"/>
        <v>170188.04580000002</v>
      </c>
    </row>
    <row r="46" spans="1:5">
      <c r="A46" s="17" t="s">
        <v>121</v>
      </c>
      <c r="B46" s="24">
        <v>11220.055999999999</v>
      </c>
      <c r="D46" t="str">
        <f t="shared" si="0"/>
        <v>Utah</v>
      </c>
      <c r="E46" s="32">
        <f t="shared" si="1"/>
        <v>11220.055999999999</v>
      </c>
    </row>
    <row r="47" spans="1:5">
      <c r="A47" s="17" t="s">
        <v>5203</v>
      </c>
      <c r="B47" s="24">
        <v>8929.369999999999</v>
      </c>
      <c r="D47" t="str">
        <f t="shared" si="0"/>
        <v>Vermont</v>
      </c>
      <c r="E47" s="32">
        <f t="shared" si="1"/>
        <v>8929.369999999999</v>
      </c>
    </row>
    <row r="48" spans="1:5">
      <c r="A48" s="17" t="s">
        <v>319</v>
      </c>
      <c r="B48" s="24">
        <v>70636.719999999987</v>
      </c>
      <c r="D48" t="str">
        <f t="shared" si="0"/>
        <v>Virginia</v>
      </c>
      <c r="E48" s="32">
        <f t="shared" si="1"/>
        <v>70636.719999999987</v>
      </c>
    </row>
    <row r="49" spans="1:5">
      <c r="A49" s="17" t="s">
        <v>96</v>
      </c>
      <c r="B49" s="24">
        <v>138641.26999999993</v>
      </c>
      <c r="D49" t="str">
        <f t="shared" si="0"/>
        <v>Washington</v>
      </c>
      <c r="E49" s="32">
        <f t="shared" si="1"/>
        <v>138641.26999999993</v>
      </c>
    </row>
    <row r="50" spans="1:5">
      <c r="A50" s="17" t="s">
        <v>9726</v>
      </c>
      <c r="B50" s="24">
        <v>1209.8240000000001</v>
      </c>
      <c r="D50" t="str">
        <f t="shared" si="0"/>
        <v>West Virginia</v>
      </c>
      <c r="E50" s="32">
        <f t="shared" si="1"/>
        <v>1209.8240000000001</v>
      </c>
    </row>
    <row r="51" spans="1:5">
      <c r="A51" s="17" t="s">
        <v>114</v>
      </c>
      <c r="B51" s="24">
        <v>32114.610000000019</v>
      </c>
      <c r="D51" t="str">
        <f t="shared" si="0"/>
        <v>Wisconsin</v>
      </c>
      <c r="E51" s="32">
        <f t="shared" si="1"/>
        <v>32114.610000000019</v>
      </c>
    </row>
    <row r="52" spans="1:5">
      <c r="A52" s="17" t="s">
        <v>8542</v>
      </c>
      <c r="B52" s="24">
        <v>1603.1360000000002</v>
      </c>
      <c r="D52" t="str">
        <f t="shared" si="0"/>
        <v>Wyoming</v>
      </c>
      <c r="E52" s="32">
        <f t="shared" si="1"/>
        <v>1603.1360000000002</v>
      </c>
    </row>
    <row r="53" spans="1:5">
      <c r="A53" s="10" t="s">
        <v>10934</v>
      </c>
      <c r="B53" s="11">
        <v>2297200.8603000003</v>
      </c>
      <c r="D53" t="str">
        <f t="shared" si="0"/>
        <v>Grand Total</v>
      </c>
      <c r="E53" s="32" t="e">
        <f t="shared" si="1"/>
        <v>#REF!</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A4E8D-106F-4959-8893-40AE00D8A39B}">
  <dimension ref="A3:B9"/>
  <sheetViews>
    <sheetView workbookViewId="0">
      <selection activeCell="M18" sqref="M18"/>
    </sheetView>
  </sheetViews>
  <sheetFormatPr defaultRowHeight="14.4"/>
  <cols>
    <col min="1" max="1" width="12.3984375" bestFit="1" customWidth="1"/>
    <col min="2" max="2" width="11.3984375" bestFit="1" customWidth="1"/>
  </cols>
  <sheetData>
    <row r="3" spans="1:2">
      <c r="A3" s="6" t="s">
        <v>10933</v>
      </c>
      <c r="B3" s="7" t="s">
        <v>10947</v>
      </c>
    </row>
    <row r="4" spans="1:2">
      <c r="A4" s="8" t="s">
        <v>75</v>
      </c>
      <c r="B4" s="9">
        <v>203412.73300000009</v>
      </c>
    </row>
    <row r="5" spans="1:2">
      <c r="A5" s="17" t="s">
        <v>36</v>
      </c>
      <c r="B5" s="24">
        <v>328449.1030000007</v>
      </c>
    </row>
    <row r="6" spans="1:2">
      <c r="A6" s="17" t="s">
        <v>72</v>
      </c>
      <c r="B6" s="24">
        <v>330007.05400000012</v>
      </c>
    </row>
    <row r="7" spans="1:2">
      <c r="A7" s="17" t="s">
        <v>59</v>
      </c>
      <c r="B7" s="24">
        <v>223843.60800000012</v>
      </c>
    </row>
    <row r="8" spans="1:2">
      <c r="A8" s="17" t="s">
        <v>56</v>
      </c>
      <c r="B8" s="24">
        <v>206965.53200000009</v>
      </c>
    </row>
    <row r="9" spans="1:2">
      <c r="A9" s="10" t="s">
        <v>10934</v>
      </c>
      <c r="B9" s="11">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AF6478-603C-4AA6-AF9E-B19F364C23DB}">
  <dimension ref="A3:O17"/>
  <sheetViews>
    <sheetView topLeftCell="E1" workbookViewId="0">
      <selection activeCell="O23" sqref="O23"/>
    </sheetView>
  </sheetViews>
  <sheetFormatPr defaultRowHeight="14.4"/>
  <cols>
    <col min="1" max="1" width="12.3984375" bestFit="1" customWidth="1"/>
    <col min="2" max="2" width="11.8984375" bestFit="1" customWidth="1"/>
    <col min="4" max="4" width="12.3984375" bestFit="1" customWidth="1"/>
    <col min="5" max="5" width="11.8984375" bestFit="1" customWidth="1"/>
    <col min="8" max="8" width="12.3984375" bestFit="1" customWidth="1"/>
    <col min="9" max="9" width="14.59765625" bestFit="1" customWidth="1"/>
    <col min="11" max="11" width="12.3984375" bestFit="1" customWidth="1"/>
    <col min="12" max="12" width="15.796875" bestFit="1" customWidth="1"/>
    <col min="14" max="14" width="12.3984375" bestFit="1" customWidth="1"/>
    <col min="15" max="15" width="18.8984375" bestFit="1" customWidth="1"/>
  </cols>
  <sheetData>
    <row r="3" spans="1:15">
      <c r="A3" s="6" t="s">
        <v>10933</v>
      </c>
      <c r="B3" s="7" t="s">
        <v>10947</v>
      </c>
      <c r="D3" s="6" t="s">
        <v>10933</v>
      </c>
      <c r="E3" s="7" t="s">
        <v>10948</v>
      </c>
      <c r="H3" s="6" t="s">
        <v>10933</v>
      </c>
      <c r="I3" s="7" t="s">
        <v>10949</v>
      </c>
      <c r="K3" s="6" t="s">
        <v>10933</v>
      </c>
      <c r="L3" s="7" t="s">
        <v>10950</v>
      </c>
      <c r="N3" s="6" t="s">
        <v>10933</v>
      </c>
      <c r="O3" s="7" t="s">
        <v>10951</v>
      </c>
    </row>
    <row r="4" spans="1:15">
      <c r="A4" s="8" t="s">
        <v>10935</v>
      </c>
      <c r="B4" s="9">
        <v>95365.937600000019</v>
      </c>
      <c r="D4" s="8" t="s">
        <v>10935</v>
      </c>
      <c r="E4" s="9">
        <v>9199.2699999999986</v>
      </c>
      <c r="H4" s="8" t="s">
        <v>10935</v>
      </c>
      <c r="I4" s="9">
        <v>1500</v>
      </c>
      <c r="K4" s="8" t="s">
        <v>10935</v>
      </c>
      <c r="L4" s="9">
        <v>387</v>
      </c>
      <c r="N4" s="8" t="s">
        <v>10935</v>
      </c>
      <c r="O4" s="9">
        <v>9.6462848596792869E-2</v>
      </c>
    </row>
    <row r="5" spans="1:15">
      <c r="A5" s="17" t="s">
        <v>10936</v>
      </c>
      <c r="B5" s="24">
        <v>60172.649400000024</v>
      </c>
      <c r="D5" s="17" t="s">
        <v>10936</v>
      </c>
      <c r="E5" s="24">
        <v>10288.898699999991</v>
      </c>
      <c r="H5" s="17" t="s">
        <v>10936</v>
      </c>
      <c r="I5" s="24">
        <v>1068</v>
      </c>
      <c r="K5" s="17" t="s">
        <v>10936</v>
      </c>
      <c r="L5" s="24">
        <v>301</v>
      </c>
      <c r="N5" s="17" t="s">
        <v>10936</v>
      </c>
      <c r="O5" s="24">
        <v>0.17098962406664425</v>
      </c>
    </row>
    <row r="6" spans="1:15">
      <c r="A6" s="17" t="s">
        <v>10937</v>
      </c>
      <c r="B6" s="24">
        <v>199252.98399999991</v>
      </c>
      <c r="D6" s="17" t="s">
        <v>10937</v>
      </c>
      <c r="E6" s="24">
        <v>26806.573700000015</v>
      </c>
      <c r="H6" s="17" t="s">
        <v>10937</v>
      </c>
      <c r="I6" s="24">
        <v>2491</v>
      </c>
      <c r="K6" s="17" t="s">
        <v>10937</v>
      </c>
      <c r="L6" s="24">
        <v>680</v>
      </c>
      <c r="N6" s="17" t="s">
        <v>10937</v>
      </c>
      <c r="O6" s="24">
        <v>0.13453536886554246</v>
      </c>
    </row>
    <row r="7" spans="1:15">
      <c r="A7" s="17" t="s">
        <v>10938</v>
      </c>
      <c r="B7" s="24">
        <v>141851.5674</v>
      </c>
      <c r="D7" s="17" t="s">
        <v>10938</v>
      </c>
      <c r="E7" s="24">
        <v>13437.806799999998</v>
      </c>
      <c r="H7" s="17" t="s">
        <v>10938</v>
      </c>
      <c r="I7" s="24">
        <v>2441</v>
      </c>
      <c r="K7" s="17" t="s">
        <v>10938</v>
      </c>
      <c r="L7" s="24">
        <v>663</v>
      </c>
      <c r="N7" s="17" t="s">
        <v>10938</v>
      </c>
      <c r="O7" s="24">
        <v>9.4731465053942004E-2</v>
      </c>
    </row>
    <row r="8" spans="1:15">
      <c r="A8" s="17" t="s">
        <v>10939</v>
      </c>
      <c r="B8" s="24">
        <v>156122.28669999994</v>
      </c>
      <c r="D8" s="17" t="s">
        <v>10939</v>
      </c>
      <c r="E8" s="24">
        <v>22308.51279999999</v>
      </c>
      <c r="H8" s="17" t="s">
        <v>10939</v>
      </c>
      <c r="I8" s="24">
        <v>2850</v>
      </c>
      <c r="K8" s="17" t="s">
        <v>10939</v>
      </c>
      <c r="L8" s="24">
        <v>750</v>
      </c>
      <c r="N8" s="17" t="s">
        <v>10939</v>
      </c>
      <c r="O8" s="24">
        <v>0.14289127626517142</v>
      </c>
    </row>
    <row r="9" spans="1:15">
      <c r="A9" s="17" t="s">
        <v>10940</v>
      </c>
      <c r="B9" s="24">
        <v>147082.61130000011</v>
      </c>
      <c r="D9" s="17" t="s">
        <v>10940</v>
      </c>
      <c r="E9" s="24">
        <v>20899.334500000012</v>
      </c>
      <c r="H9" s="17" t="s">
        <v>10940</v>
      </c>
      <c r="I9" s="24">
        <v>2644</v>
      </c>
      <c r="K9" s="17" t="s">
        <v>10940</v>
      </c>
      <c r="L9" s="24">
        <v>709</v>
      </c>
      <c r="N9" s="17" t="s">
        <v>10940</v>
      </c>
      <c r="O9" s="24">
        <v>0.1420924901678027</v>
      </c>
    </row>
    <row r="10" spans="1:15">
      <c r="A10" s="17" t="s">
        <v>10941</v>
      </c>
      <c r="B10" s="24">
        <v>149580.83800000031</v>
      </c>
      <c r="D10" s="17" t="s">
        <v>10941</v>
      </c>
      <c r="E10" s="24">
        <v>13535.38299999998</v>
      </c>
      <c r="H10" s="17" t="s">
        <v>10941</v>
      </c>
      <c r="I10" s="24">
        <v>2705</v>
      </c>
      <c r="K10" s="17" t="s">
        <v>10941</v>
      </c>
      <c r="L10" s="24">
        <v>708</v>
      </c>
      <c r="N10" s="17" t="s">
        <v>10941</v>
      </c>
      <c r="O10" s="24">
        <v>9.0488749635163512E-2</v>
      </c>
    </row>
    <row r="11" spans="1:15">
      <c r="A11" s="17" t="s">
        <v>10942</v>
      </c>
      <c r="B11" s="24">
        <v>159589.45099999988</v>
      </c>
      <c r="D11" s="17" t="s">
        <v>10942</v>
      </c>
      <c r="E11" s="24">
        <v>21896.715399999972</v>
      </c>
      <c r="H11" s="17" t="s">
        <v>10942</v>
      </c>
      <c r="I11" s="24">
        <v>2796</v>
      </c>
      <c r="K11" s="17" t="s">
        <v>10942</v>
      </c>
      <c r="L11" s="24">
        <v>710</v>
      </c>
      <c r="N11" s="17" t="s">
        <v>10942</v>
      </c>
      <c r="O11" s="24">
        <v>0.13720653378273723</v>
      </c>
    </row>
    <row r="12" spans="1:15">
      <c r="A12" s="17" t="s">
        <v>10943</v>
      </c>
      <c r="B12" s="24">
        <v>309770.09970000025</v>
      </c>
      <c r="D12" s="17" t="s">
        <v>10943</v>
      </c>
      <c r="E12" s="24">
        <v>37293.192500000034</v>
      </c>
      <c r="H12" s="17" t="s">
        <v>10943</v>
      </c>
      <c r="I12" s="24">
        <v>5073</v>
      </c>
      <c r="K12" s="17" t="s">
        <v>10943</v>
      </c>
      <c r="L12" s="24">
        <v>1386</v>
      </c>
      <c r="N12" s="17" t="s">
        <v>10943</v>
      </c>
      <c r="O12" s="24">
        <v>0.12038990379031732</v>
      </c>
    </row>
    <row r="13" spans="1:15">
      <c r="A13" s="17" t="s">
        <v>10944</v>
      </c>
      <c r="B13" s="24">
        <v>197115.20170000009</v>
      </c>
      <c r="D13" s="17" t="s">
        <v>10944</v>
      </c>
      <c r="E13" s="24">
        <v>31469.663800000035</v>
      </c>
      <c r="H13" s="17" t="s">
        <v>10944</v>
      </c>
      <c r="I13" s="24">
        <v>3095</v>
      </c>
      <c r="K13" s="17" t="s">
        <v>10944</v>
      </c>
      <c r="L13" s="24">
        <v>817</v>
      </c>
      <c r="N13" s="17" t="s">
        <v>10944</v>
      </c>
      <c r="O13" s="24">
        <v>0.15965112547684351</v>
      </c>
    </row>
    <row r="14" spans="1:15">
      <c r="A14" s="17" t="s">
        <v>10945</v>
      </c>
      <c r="B14" s="24">
        <v>349120.07400000008</v>
      </c>
      <c r="D14" s="17" t="s">
        <v>10945</v>
      </c>
      <c r="E14" s="24">
        <v>35825.536599999927</v>
      </c>
      <c r="H14" s="17" t="s">
        <v>10945</v>
      </c>
      <c r="I14" s="24">
        <v>5741</v>
      </c>
      <c r="K14" s="17" t="s">
        <v>10945</v>
      </c>
      <c r="L14" s="24">
        <v>1462</v>
      </c>
      <c r="N14" s="17" t="s">
        <v>10945</v>
      </c>
      <c r="O14" s="24">
        <v>0.10261666191099604</v>
      </c>
    </row>
    <row r="15" spans="1:15">
      <c r="A15" s="17" t="s">
        <v>10946</v>
      </c>
      <c r="B15" s="24">
        <v>332177.15950000001</v>
      </c>
      <c r="D15" s="17" t="s">
        <v>10946</v>
      </c>
      <c r="E15" s="24">
        <v>43436.13390000003</v>
      </c>
      <c r="H15" s="17" t="s">
        <v>10946</v>
      </c>
      <c r="I15" s="24">
        <v>5469</v>
      </c>
      <c r="K15" s="17" t="s">
        <v>10946</v>
      </c>
      <c r="L15" s="24">
        <v>1421</v>
      </c>
      <c r="N15" s="17" t="s">
        <v>10946</v>
      </c>
      <c r="O15" s="24">
        <v>0.13076195234308405</v>
      </c>
    </row>
    <row r="16" spans="1:15">
      <c r="A16" s="10" t="s">
        <v>10934</v>
      </c>
      <c r="B16" s="11">
        <v>2297200.8603000008</v>
      </c>
      <c r="D16" s="10" t="s">
        <v>10934</v>
      </c>
      <c r="E16" s="11">
        <v>286397.02169999998</v>
      </c>
      <c r="H16" s="10" t="s">
        <v>10934</v>
      </c>
      <c r="I16" s="11">
        <v>37873</v>
      </c>
      <c r="K16" s="10" t="s">
        <v>10934</v>
      </c>
      <c r="L16" s="11">
        <v>9994</v>
      </c>
      <c r="N16" s="10" t="s">
        <v>10934</v>
      </c>
      <c r="O16" s="11">
        <v>0.12467217240315856</v>
      </c>
    </row>
    <row r="17" spans="2:15">
      <c r="B17" s="34">
        <f>GETPIVOTDATA("Sales",$A$3)</f>
        <v>2297200.8603000008</v>
      </c>
      <c r="E17" s="34">
        <f>GETPIVOTDATA("Profit",$D$3)</f>
        <v>286397.02169999998</v>
      </c>
      <c r="I17" s="35">
        <f>GETPIVOTDATA("Quantity",$H$3)</f>
        <v>37873</v>
      </c>
      <c r="L17" s="35">
        <f>GETPIVOTDATA("Order ID",$K$3)</f>
        <v>9994</v>
      </c>
      <c r="O17" s="36">
        <f>GETPIVOTDATA("profitmargine",$N$3)</f>
        <v>0.12467217240315856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2D15E-CCE5-45B7-90C5-339417881F31}">
  <dimension ref="A3:F13"/>
  <sheetViews>
    <sheetView workbookViewId="0">
      <selection activeCell="B13" sqref="B13"/>
    </sheetView>
  </sheetViews>
  <sheetFormatPr defaultRowHeight="14.4"/>
  <cols>
    <col min="1" max="1" width="12.3984375" bestFit="1" customWidth="1"/>
    <col min="2" max="2" width="11.8984375" bestFit="1" customWidth="1"/>
    <col min="3" max="3" width="11.796875" bestFit="1" customWidth="1"/>
    <col min="4" max="4" width="14.59765625" bestFit="1" customWidth="1"/>
    <col min="5" max="5" width="15.796875" bestFit="1" customWidth="1"/>
    <col min="6" max="6" width="18.8984375" bestFit="1" customWidth="1"/>
  </cols>
  <sheetData>
    <row r="3" spans="1:6">
      <c r="A3" s="6" t="s">
        <v>10933</v>
      </c>
      <c r="B3" s="5" t="s">
        <v>10947</v>
      </c>
      <c r="C3" s="37" t="s">
        <v>10948</v>
      </c>
      <c r="D3" s="37" t="s">
        <v>10949</v>
      </c>
      <c r="E3" s="37" t="s">
        <v>10950</v>
      </c>
      <c r="F3" s="12" t="s">
        <v>10951</v>
      </c>
    </row>
    <row r="4" spans="1:6">
      <c r="A4" s="8">
        <v>2011</v>
      </c>
      <c r="B4" s="13">
        <v>484247.49810000096</v>
      </c>
      <c r="C4" s="38">
        <v>49543.974100000007</v>
      </c>
      <c r="D4" s="38">
        <v>7581</v>
      </c>
      <c r="E4" s="38">
        <v>1993</v>
      </c>
      <c r="F4" s="14">
        <v>0.10231126499236715</v>
      </c>
    </row>
    <row r="5" spans="1:6">
      <c r="A5" s="17">
        <v>2012</v>
      </c>
      <c r="B5" s="18">
        <v>470532.50899999985</v>
      </c>
      <c r="C5" s="39">
        <v>61618.603700000051</v>
      </c>
      <c r="D5" s="39">
        <v>7979</v>
      </c>
      <c r="E5" s="39">
        <v>2102</v>
      </c>
      <c r="F5" s="19">
        <v>0.13095504034557592</v>
      </c>
    </row>
    <row r="6" spans="1:6">
      <c r="A6" s="17">
        <v>2013</v>
      </c>
      <c r="B6" s="18">
        <v>608473.83000000066</v>
      </c>
      <c r="C6" s="39">
        <v>81726.930800000177</v>
      </c>
      <c r="D6" s="39">
        <v>9810</v>
      </c>
      <c r="E6" s="39">
        <v>2580</v>
      </c>
      <c r="F6" s="19">
        <v>0.13431461924993568</v>
      </c>
    </row>
    <row r="7" spans="1:6">
      <c r="A7" s="40">
        <v>2014</v>
      </c>
      <c r="B7" s="41">
        <v>733947.0231999997</v>
      </c>
      <c r="C7" s="42">
        <v>93507.513099999967</v>
      </c>
      <c r="D7" s="42">
        <v>12503</v>
      </c>
      <c r="E7" s="42">
        <v>3319</v>
      </c>
      <c r="F7" s="43">
        <v>0.12740362743390987</v>
      </c>
    </row>
    <row r="12" spans="1:6">
      <c r="D12" s="44">
        <f>(GETPIVOTDATA("Sum of Quantity",$A$3,"Year",2014)/GETPIVOTDATA("Sum of Quantity",$A$3,"Year",2013))-1</f>
        <v>0.27451580020387367</v>
      </c>
      <c r="E12" s="44">
        <f>(GETPIVOTDATA("Count of Order ID",$A$3,"Year",2014)/GETPIVOTDATA("Count of Order ID",$A$3,"Year",2013))-1</f>
        <v>0.2864341085271318</v>
      </c>
      <c r="F12" s="44">
        <f>(GETPIVOTDATA("Sum of profitmargine",$A$3,"Year",2014)/GETPIVOTDATA("Sum of profitmargine",$A$3,"Year",2013))-1</f>
        <v>-5.1453757264990463E-2</v>
      </c>
    </row>
    <row r="13" spans="1:6">
      <c r="B13" s="44">
        <f>(GETPIVOTDATA("Sum of Sales",$A$3,"Year",2014)/GETPIVOTDATA("Sum of Sales",$A$3,"Year",2013))-1</f>
        <v>0.20620967905883303</v>
      </c>
      <c r="C13" s="44">
        <f>(GETPIVOTDATA("Sum of Profit",$A$3,"Year",2014)/GETPIVOTDATA("Sum of Profit",$A$3,"Year",2013))-1</f>
        <v>0.14414565902185772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3984375" defaultRowHeight="14.95" customHeight="1"/>
  <cols>
    <col min="1" max="1" width="12.59765625" customWidth="1"/>
    <col min="2" max="2" width="28.59765625" customWidth="1"/>
    <col min="3" max="3" width="14" customWidth="1"/>
    <col min="4" max="4" width="12.59765625" customWidth="1"/>
    <col min="5" max="5" width="13.69921875" customWidth="1"/>
    <col min="6" max="6" width="15" customWidth="1"/>
    <col min="7" max="7" width="18.69921875" customWidth="1"/>
    <col min="8" max="11" width="12.59765625" customWidth="1"/>
    <col min="12" max="12" width="14.59765625" customWidth="1"/>
    <col min="13" max="13" width="12.59765625" customWidth="1"/>
    <col min="14" max="14" width="13.59765625" customWidth="1"/>
    <col min="15" max="15" width="12.59765625" customWidth="1"/>
    <col min="16" max="16" width="16.296875" customWidth="1"/>
    <col min="17" max="17" width="17.296875" customWidth="1"/>
    <col min="18" max="22" width="12.59765625" customWidth="1"/>
  </cols>
  <sheetData>
    <row r="1" spans="1:22" ht="14.3"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3"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3"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3"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3"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3"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3"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3"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3"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3"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3"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3"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3"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3"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3"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3"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3"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3"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3"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3"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3"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3"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3"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3"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3"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3"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3"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3"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3"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3"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3"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3"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3"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3"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3"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3"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3"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3"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3"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3"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3"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3"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3"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3"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3"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3"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3"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3"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3"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3"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3"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3"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3"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3"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3"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3"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3"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3"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3"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3"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3"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3"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3"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3"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3"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3"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3"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3"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3"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3"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3"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3"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3"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3"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3"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3"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3"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3"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3"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3"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3"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3"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3"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3"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3"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3"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3"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3"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3"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3"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3"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3"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3"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3"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3"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3"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3"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3"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3"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3"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3"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3"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3"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3"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3"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3"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3"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3"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3"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3"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3"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3"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3"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3"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3"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3"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3"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3"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3"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3"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3"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3"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3"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3"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3"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3"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3"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3"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3"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3"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3"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3"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3"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3"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3"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3"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3"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3"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3"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3"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3"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3"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3"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3"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3"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3"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3"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3"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3"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3"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3"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3"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3"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3"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3"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3"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3"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3"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3"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3"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3"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3"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3"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3"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3"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3"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3"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3"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3"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3"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3"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3"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3"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3"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3"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3"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3"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3"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3"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3"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3"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3"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3"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3"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3"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3"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3"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3"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3"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3"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3"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3"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3"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3"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3"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3"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3"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3"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3"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3"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3"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3"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3"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3"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3"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3"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3"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3"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3"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3"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3"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3"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3"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3"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3"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3"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3"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3"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3"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3"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3"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3"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3"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3"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3"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3"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3"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3"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3"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3"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3"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3"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3"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3"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3"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3"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3"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3"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3"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3"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3"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3"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3"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3"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3"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3"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3"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3"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3"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3"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3"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3"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3"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3"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3"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3"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3"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3"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3"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3"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3"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3"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3"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3"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3"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3"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3"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3"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3"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3"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3"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3"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3"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3"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3"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3"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3"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3"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3"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3"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3"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3"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3"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3"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3"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3"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3"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3"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3"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3"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3"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3"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3"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3"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3"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3"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3"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3"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3"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3"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3"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3"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3"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3"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3"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3"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3"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3"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3"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3"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3"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3"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3"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3"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3"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3"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3"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3"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3"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3"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3"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3"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3"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3"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3"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3"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3"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3"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3"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3"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3"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3"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3"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3"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3"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3"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3"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3"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3"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3"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3"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3"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3"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3"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3"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3"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3"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3"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3"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3"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3"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3"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3"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3"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3"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3"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3"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3"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3"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3"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3"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3"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3"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3"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3"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3"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3"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3"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3"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3"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3"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3"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3"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3"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3"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3"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3"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3"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3"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3"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3"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3"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3"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3"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3"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3"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3"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3"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3"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3"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3"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3"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3"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3"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3"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3"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3"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3"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3"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3"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3"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3"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3"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3"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3"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3"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3"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3"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3"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3"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3"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3"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3"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3"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3"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3"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3"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3"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3"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3"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3"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3"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3"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3"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3"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3"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3"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3"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3"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3"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3"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3"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3"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3"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3"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3"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3"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3"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3"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3"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3"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3"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3"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3"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3"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3"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3"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3"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3"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3"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3"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3"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3"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3"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3"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3"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3"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3"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3"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3"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3"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3"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3"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3"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3"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3"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3"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3"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3"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3"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3"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3"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3"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3"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3"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3"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3"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3"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3"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3"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3"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3"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3"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3"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3"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3"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3"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3"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3"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3"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3"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3"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3"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3"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3"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3"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3"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3"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3"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3"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3"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3"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3"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3"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3"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3"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3"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3"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3"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3"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3"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3"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3"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3"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3"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3"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3"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3"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3"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3"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3"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3"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3"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3"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3"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3"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3"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3"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3"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3"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3"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3"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3"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3"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3"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3"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3"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3"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3"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3"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3"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3"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3"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3"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3"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3"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3"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3"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3"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3"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3"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3"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3"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3"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3"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3"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3"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3"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3"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3"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3"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3"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3"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3"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3"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3"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3"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3"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3"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3"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3"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3"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3"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3"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3"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3"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3"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3"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3"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3"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3"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3"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3"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3"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3"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3"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3"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3"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3"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3"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3"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3"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3"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3"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3"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3"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3"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3"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3"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3"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3"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3"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3"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3"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3"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3"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3"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3"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3"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3"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3"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3"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3"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3"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3"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3"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3"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3"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3"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3"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3"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3"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3"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3"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3"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3"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3"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3"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3"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3"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3"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3"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3"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3"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3"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3"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3"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3"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3"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3"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3"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3"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3"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3"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3"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3"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3"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3"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3"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3"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3"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3"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3"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3"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3"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3"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3"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3"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3"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3"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3"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3"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3"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3"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3"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3"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3"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3"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3"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3"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3"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3"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3"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3"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3"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3"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3"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3"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3"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3"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3"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3"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3"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3"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3"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3"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3"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3"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3"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3"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3"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3"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3"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3"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3"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3"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3"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3"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3"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3"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3"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3"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3"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3"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3"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3"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3"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3"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3"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3"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3"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3"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3"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3"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3"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3"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3"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3"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3"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3"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3"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3"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3"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3"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3"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3"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3"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3"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3"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3"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3"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3"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3"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3"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3"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3"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3"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3"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3"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3"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3"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3"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3"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3"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3"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3"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3"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3"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3"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3"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3"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3"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3"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3"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3"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3"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3"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3"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3"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3"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3"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3"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3"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3"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3"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3"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3"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3"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3"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3"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3"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3"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3"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3"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3"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3"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3"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3"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3"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3"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3"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3"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3"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3"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3"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3"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3"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3"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3"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3"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3"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3"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3"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3"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3"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3"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3"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3"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3"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3"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3"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3"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3"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3"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3"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3"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3"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3"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3"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3"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3"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3"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3"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3"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3"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3"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3"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3"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3"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3"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3"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3"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3"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3"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3"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3"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3"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3"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3"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3"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3"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3"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3"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3"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3"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3"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3"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3"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3"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3"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3"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3"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3"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3"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3"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3"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3"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3"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3"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3"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3"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3"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3"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3"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3"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3"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3"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3"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3"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3"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3"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3"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3"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3"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3"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3"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3"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3"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3"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3"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3"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3"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3"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3"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3"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3"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3"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3"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3"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3"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3"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3"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3"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3"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3"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3"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3"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3"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3"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3"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3"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3"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3"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3"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3"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3"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3"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3"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3"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3"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3"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3"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3"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3"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3"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3"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3"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3"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3"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3"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3"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3"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3"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3"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3"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3"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3"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3"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3"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3"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3"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3"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3"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3"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3"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3"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3"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3"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3"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3"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3"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3"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3"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3"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3"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3"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3"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3"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3"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3"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3"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3"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3"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3"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3"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3"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3"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3"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3"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3"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3"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3"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3"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3"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3"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3"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3"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3"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3"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3"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3"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3"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3"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3"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3"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3"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3"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3"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3"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3"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3"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3"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3"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3"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3"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3"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3"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3"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3"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3"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3"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3"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3"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3"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3"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3"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3"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3"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3"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3"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3"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3"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3"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3"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3"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3"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3"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3"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3"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3"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3"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3"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3"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3"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3"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3"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3"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3"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3"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3"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3"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3"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3"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3"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3"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3"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3"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3"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3"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3"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3"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3"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3"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3"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3"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3"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3"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3"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3"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3"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3"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3"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3"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3"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3"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3"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3"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3"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3"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3"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3"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3"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3"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3"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3"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3"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3"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3"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3"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3"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3"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3"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3"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3"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3"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3"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3"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3"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3"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3"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3"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3"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3"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3"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3"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3"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3"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3"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3"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3"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3"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3"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3"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3"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3"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3"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3"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3"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3"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3"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3"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3"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3"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3"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3"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3"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3"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3"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3"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3"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3"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3"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3"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3"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3"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3"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3"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3"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3"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3"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3"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3"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3"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3"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3"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3"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3"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3"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3"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3"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3"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3"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3"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3"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3"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3"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3"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3"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3"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3"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3"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3"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3"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3"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3"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3"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3"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3"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3"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3"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3"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3"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3"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3"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3"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3"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3"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3"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3"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3"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3"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3"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3"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3"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3"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3"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3"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3"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3"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3"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3"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3"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3"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3"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3"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3"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3"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3"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3"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3"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3"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3"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3"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3"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3"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3"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3"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3"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3"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3"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3"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3"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3"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3"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3"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3"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3"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3"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3"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3"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3"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3"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3"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3"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3"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3"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3"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3"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3"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3"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3"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3"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3"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3"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3"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3"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3"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3"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3"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3"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3"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3"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3"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3"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3"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3"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3"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3"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3"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3"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3"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3"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3"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3"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3"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3"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3"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3"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3"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3"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3"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3"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3"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3"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3"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3"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3"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3"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3"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3"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3"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3"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3"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3"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3"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3"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3"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3"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3"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3"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3"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3"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3"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3"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3"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3"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3"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3"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3"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3"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3"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3"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3"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3"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3"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3"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3"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3"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3"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3"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3"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3"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3"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3"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3"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3"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3"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3"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3"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3"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3"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3"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3"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3"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3"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3"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3"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3"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3"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3"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3"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3"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3"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3"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3"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3"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3"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3"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3"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3"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3"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3"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3"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3"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3"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3"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3"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3"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3"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3"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3"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3"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3"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3"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3"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3"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3"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3"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3"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3"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3"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3"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3"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3"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3"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3"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3"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3"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3"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3"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3"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3"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3"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3"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3"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3"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3"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3"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3"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3"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3"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3"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3"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3"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3"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3"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3"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3"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3"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3"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3"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3"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3"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3"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3"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3"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3"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3"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3"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3"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3"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3"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3"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3"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3"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3"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3"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3"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3"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3"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3"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3"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3"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3"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3"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3"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3"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3"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3"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3"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3"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3"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3"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3"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3"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3"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3"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3"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3"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3"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3"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3"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3"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3"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3"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3"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3"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3"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3"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3"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3"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3"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3"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3"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3"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3"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3"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3"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3"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3"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3"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3"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3"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3"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3"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3"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3"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3"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3"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3"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3"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3"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3"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3"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3"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3"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3"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3"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3"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3"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3"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3"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3"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3"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3"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3"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3"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3"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3"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3"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3"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3"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3"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3"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3"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3"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3"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3"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3"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3"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3"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3"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3"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3"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3"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3"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3"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3"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3"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3"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3"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3"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3"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3"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3"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3"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3"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3"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3"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3"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3"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3"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3"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3"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3"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3"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3"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3"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3"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3"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3"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3"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3"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3"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3"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3"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3"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3"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3"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3"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3"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3"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3"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3"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3"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3"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3"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3"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3"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3"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3"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3"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3"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3"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3"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3"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3"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3"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3"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3"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3"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3"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3"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3"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3"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3"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3"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3"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3"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3"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3"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3"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3"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3"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3"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3"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3"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3"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3"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3"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3"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3"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3"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3"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3"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3"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3"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3"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3"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3"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3"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3"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3"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3"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3"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3"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3"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3"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3"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3"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3"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3"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3"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3"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3"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3"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3"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3"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3"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3"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3"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3"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3"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3"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3"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3"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3"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3"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3"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3"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3"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3"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3"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3"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3"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3"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3"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3"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3"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3"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3"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3"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3"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3"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3"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3"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3"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3"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3"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3"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3"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3"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3"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3"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3"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3"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3"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3"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3"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3"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3"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3"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3"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3"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3"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3"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3"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3"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3"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3"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3"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3"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3"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3"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3"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3"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3"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3"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3"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3"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3"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3"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3"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3"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3"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3"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3"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3"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3"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3"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3"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3"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3"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3"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3"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3"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3"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3"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3"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3"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3"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3"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3"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3"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3"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3"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3"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3"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3"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3"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3"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3"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3"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3"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3"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3"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3"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3"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3"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3"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3"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3"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3"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3"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3"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3"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3"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3"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3"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3"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3"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3"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3"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3"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3"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3"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3"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3"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3"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3"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3"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3"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3"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3"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3"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3"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3"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3"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3"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3"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3"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3"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3"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3"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3"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3"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3"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3"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3"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3"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3"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3"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3"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3"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3"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3"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3"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3"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3"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3"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3"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3"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3"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3"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3"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3"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3"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3"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3"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3"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3"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3"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3"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3"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3"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3"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3"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3"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3"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3"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3"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3"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3"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3"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3"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3"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3"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3"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3"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3"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3"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3"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3"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3"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3"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3"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3"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3"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3"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3"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3"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3"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3"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3"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3"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3"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3"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3"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3"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3"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3"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3"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3"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3"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3"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3"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3"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3"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3"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3"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3"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3"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3"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3"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3"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3"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3"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3"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3"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3"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3"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3"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3"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3"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3"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3"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3"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3"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3"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3"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3"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3"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3"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3"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3"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3"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3"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3"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3"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3"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3"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3"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3"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3"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3"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3"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3"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3"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3"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3"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3"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3"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3"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3"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3"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3"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3"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3"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3"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3"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3"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3"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3"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3"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3"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3"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3"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3"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3"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3"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3"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3"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3"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3"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3"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3"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3"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3"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3"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3"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3"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3"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3"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3"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3"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3"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3"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3"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3"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3"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3"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3"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3"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3"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3"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3"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3"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3"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3"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3"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3"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3"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3"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3"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3"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3"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3"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3"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3"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3"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3"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3"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3"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3"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3"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3"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3"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3"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3"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3"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3"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3"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3"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3"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3"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3"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3"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3"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3"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3"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3"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3"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3"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3"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3"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3"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3"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3"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3"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3"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3"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3"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3"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3"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3"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3"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3"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3"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3"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3"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3"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3"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3"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3"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3"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3"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3"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3"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3"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3"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3"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3"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3"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3"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3"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3"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3"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3"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3"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3"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3"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3"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3"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3"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3"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3"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3"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3"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3"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3"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3"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3"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3"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3"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3"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3"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3"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3"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3"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3"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3"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3"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3"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3"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3"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3"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3"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3"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3"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3"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3"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3"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3"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3"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3"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3"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3"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3"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3"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3"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3"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3"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3"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3"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3"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3"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3"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3"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3"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3"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3"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3"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3"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3"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3"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3"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3"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3"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3"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3"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3"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3"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3"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3"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3"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3"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3"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3"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3"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3"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3"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3"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3"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3"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3"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3"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3"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3"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3"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3"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3"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3"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3"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3"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3"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3"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3"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3"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3"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3"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3"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3"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3"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3"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3"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3"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3"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3"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3"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3"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3"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3"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3"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3"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3"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3"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3"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3"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3"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3"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3"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3"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3"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3"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3"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3"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3"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3"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3"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3"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3"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3"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3"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3"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3"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3"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3"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3"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3"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3"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3"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3"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3"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3"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3"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3"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3"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3"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3"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3"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3"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3"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3"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3"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3"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3"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3"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3"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3"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3"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3"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3"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3"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3"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3"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3"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3"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3"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3"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3"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3"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3"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3"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3"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3"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3"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3"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3"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3"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3"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3"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3"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3"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3"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3"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3"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3"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3"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3"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3"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3"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3"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3"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3"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3"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3"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3"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3"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3"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3"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3"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3"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3"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3"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3"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3"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3"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3"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3"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3"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3"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3"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3"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3"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3"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3"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3"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3"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3"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3"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3"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3"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3"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3"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3"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3"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3"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3"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3"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3"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3"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3"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3"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3"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3"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3"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3"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3"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3"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3"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3"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3"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3"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3"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3"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3"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3"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3"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3"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3"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3"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3"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3"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3"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3"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3"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3"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3"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3"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3"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3"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3"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3"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3"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3"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3"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3"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3"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3"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3"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3"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3"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3"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3"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3"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3"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3"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3"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3"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3"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3"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3"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3"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3"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3"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3"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3"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3"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3"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3"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3"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3"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3"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3"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3"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3"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3"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3"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3"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3"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3"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3"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3"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3"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3"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3"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3"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3"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3"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3"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3"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3"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3"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3"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3"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3"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3"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3"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3"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3"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3"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3"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3"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3"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3"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3"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3"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3"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3"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3"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3"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3"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3"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3"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3"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3"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3"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3"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3"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3"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3"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3"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3"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3"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3"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3"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3"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3"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3"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3"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3"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3"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3"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3"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3"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3"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3"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3"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3"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3"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3"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3"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3"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3"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3"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3"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3"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3"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3"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3"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3"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3"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3"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3"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3"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3"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3"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3"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3"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3"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3"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3"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3"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3"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3"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3"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3"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3"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3"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3"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3"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3"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3"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3"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3"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3"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3"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3"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3"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3"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3"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3"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3"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3"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3"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3"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3"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3"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3"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3"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3"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3"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3"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3"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3"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3"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3"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3"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3"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3"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3"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3"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3"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3"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3"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3"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3"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3"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3"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3"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3"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3"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3"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3"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3"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3"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3"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3"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3"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3"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3"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3"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3"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3"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3"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3"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3"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3"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3"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3"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3"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3"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3"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3"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3"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3"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3"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3"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3"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3"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3"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3"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3"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3"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3"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3"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3"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3"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3"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3"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3"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3"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3"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3"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3"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3"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3"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3"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3"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3"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3"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3"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3"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3"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3"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3"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3"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3"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3"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3"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3"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3"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3"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3"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3"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3"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3"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3"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3"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3"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3"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3"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3"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3"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3"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3"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3"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3"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3"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3"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3"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3"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3"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3"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3"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3"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3"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3"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3"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3"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3"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3"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3"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3"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3"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3"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3"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3"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3"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3"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3"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3"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3"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3"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3"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3"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3"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3"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3"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3"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3"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3"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3"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3"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3"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3"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3"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3"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3"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3"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3"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3"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3"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3"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3"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3"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3"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3"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3"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3"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3"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3"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3"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3"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3"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3"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3"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3"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3"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3"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3"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3"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3"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3"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3"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3"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3"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3"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3"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3"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3"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3"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3"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3"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3"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3"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3"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3"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3"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3"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3"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3"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3"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3"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3"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3"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3"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3"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3"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3"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3"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3"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3"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3"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3"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3"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3"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3"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3"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3"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3"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3"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3"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3"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3"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3"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3"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3"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3"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3"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3"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3"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3"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3"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3"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3"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3"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3"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3"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3"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3"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3"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3"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3"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3"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3"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3"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3"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3"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3"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3"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3"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3"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3"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3"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3"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3"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3"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3"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3"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3"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3"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3"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3"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3"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3"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3"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3"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3"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3"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3"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3"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3"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3"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3"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3"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3"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3"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3"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3"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3"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3"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3"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3"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3"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3"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3"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3"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3"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3"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3"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3"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3"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3"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3"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3"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3"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3"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3"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3"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3"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3"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3"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3"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3"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3"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3"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3"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3"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3"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3"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3"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3"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3"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3"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3"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3"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3"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3"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3"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3"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3"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3"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3"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3"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3"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3"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3"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3"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3"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3"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3"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3"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3"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3"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3"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3"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3"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3"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3"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3"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3"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3"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3"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3"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3"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3"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3"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3"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3"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3"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3"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3"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3"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3"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3"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3"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3"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3"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3"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3"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3"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3"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3"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3"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3"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3"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3"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3"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3"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3"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3"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3"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3"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3"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3"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3"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3"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3"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3"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3"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3"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3"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3"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3"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3"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3"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3"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3"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3"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3"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3"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3"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3"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3"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3"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3"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3"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3"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3"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3"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3"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3"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3"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3"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3"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3"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3"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3"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3"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3"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3"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3"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3"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3"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3"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3"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3"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3"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3"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3"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3"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3"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3"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3"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3"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3"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3"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3"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3"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3"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3"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3"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3"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3"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3"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3"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3"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3"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3"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3"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3"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3"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3"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3"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3"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3"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3"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3"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3"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3"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3"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3"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3"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3"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3"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3"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3"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3"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3"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3"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3"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3"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3"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3"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3"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3"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3"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3"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3"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3"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3"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3"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3"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3"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3"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3"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3"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3"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3"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3"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3"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3"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3"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3"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3"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3"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3"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3"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3"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3"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3"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3"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3"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3"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3"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3"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3"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3"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3"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3"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3"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3"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3"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3"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3"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3"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3"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3"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3"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3"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3"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3"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3"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3"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3"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3"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3"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3"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3"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3"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3"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3"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3"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3"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3"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3"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3"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3"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3"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3"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3"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3"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3"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3"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3"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3"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3"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3"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3"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3"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3"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3"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3"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3"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3"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3"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3"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3"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3"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3"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3"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3"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3"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3"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3"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3"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3"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3"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3"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3"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3"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3"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3"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3"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3"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3"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3"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3"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3"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3"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3"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3"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3"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3"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3"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3"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3"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3"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3"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3"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3"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3"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3"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3"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3"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3"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3"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3"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3"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3"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3"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3"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3"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3"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3"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3"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3"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3"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3"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3"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3"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3"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3"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3"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3"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3"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3"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3"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3"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3"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3"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3"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3"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3"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3"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3"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3"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3"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3"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3"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3"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3"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3"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3"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3"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3"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3"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3"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3"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3"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3"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3"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3"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3"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3"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3"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3"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3"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3"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3"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3"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3"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3"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3"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3"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3"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3"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3"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3"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3"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3"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3"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3"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3"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3"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3"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3"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3"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3"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3"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3"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3"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3"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3"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3"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3"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3"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3"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3"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3"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3"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3"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3"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3"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3"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3"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3"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3"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3"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3"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3"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3"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3"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3"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3"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3"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3"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3"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3"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3"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3"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3"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3"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3"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3"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3"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3"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3"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3"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3"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3"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3"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3"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3"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3"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3"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3"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3"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3"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3"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3"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3"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3"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3"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3"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3"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3"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3"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3"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3"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3"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3"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3"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3"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3"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3"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3"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3"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3"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3"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3"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3"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3"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3"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3"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3"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3"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3"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3"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3"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3"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3"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3"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3"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3"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3"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3"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3"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3"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3"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3"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3"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3"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3"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3"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3"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3"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3"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3"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3"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3"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3"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3"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3"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3"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3"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3"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3"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3"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3"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3"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3"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3"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3"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3"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3"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3"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3"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3"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3"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3"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3"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3"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3"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3"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3"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3"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3"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3"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3"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3"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3"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3"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3"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3"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3"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3"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3"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3"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3"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3"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3"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3"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3"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3"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3"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3"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3"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3"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3"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3"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3"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3"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3"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3"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3"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3"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3"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3"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3"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3"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3"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3"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3"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3"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3"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3"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3"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3"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3"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3"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3"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3"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3"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3"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3"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3"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3"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3"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3"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3"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3"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3"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3"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3"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3"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3"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3"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3"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3"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3"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3"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3"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3"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3"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3"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3"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3"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3"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3"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3"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3"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3"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3"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3"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3"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3"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3"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3"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3"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3"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3"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3"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3"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3"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3"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3"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3"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3"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3"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3"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3"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3"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3"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3"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3"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3"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3"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3"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3"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3"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3"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3"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3"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3"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3"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3"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3"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3"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3"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3"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3"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3"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3"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3"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3"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3"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3"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3"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3"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3"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3"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3"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3"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3"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3"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3"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3"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3"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3"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3"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3"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3"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3"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3"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3"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3"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3"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3"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3"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3"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3"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3"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3"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3"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3"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3"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3"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3"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3"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3"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3"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3"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3"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3"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3"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3"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3"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3"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3"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3"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3"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3"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3"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3"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3"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3"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3"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3"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3"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3"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3"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3"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3"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3"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3"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3"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3"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3"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3"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3"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3"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3"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3"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3"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3"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3"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3"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3"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3"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3"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3"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3"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3"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3"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3"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3"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3"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3"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3"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3"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3"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3"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3"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3"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3"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3"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3"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3"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3"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3"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3"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3"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3"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3"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3"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3"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3"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3"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3"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3"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3"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3"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3"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3"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3"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3"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3"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3"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3"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3"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3"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3"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3"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3"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3"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3"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3"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3"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3"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3"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3"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3"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3"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3"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3"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3"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3"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3"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3"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3"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3"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3"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3"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3"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3"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3"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3"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3"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3"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3"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3"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3"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3"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3"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3"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3"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3"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3"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3"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3"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3"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3"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3"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3"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3"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3"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3"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3"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3"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3"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3"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3"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3"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3"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3"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3"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3"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3"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3"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3"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3"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3"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3"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3"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3"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3"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3"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3"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3"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3"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3"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3"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3"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3"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3"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3"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3"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3"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3"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3"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3"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3"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3"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3"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3"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3"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3"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3"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3"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3"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3"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3"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3"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3"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3"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3"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3"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3"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3"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3"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3"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3"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3"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3"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3"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3"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3"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3"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3"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3"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3"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3"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3"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3"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3"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3"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3"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3"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3"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3"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3"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3"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3"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3"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3"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3"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3"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3"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3"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3"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3"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3"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3"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3"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3"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3"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3"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3"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3"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3"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3"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3"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3"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3"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3"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3"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3"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3"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3"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3"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3"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3"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3"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3"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3"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3"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3"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3"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3"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3"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3"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3"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3"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3"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3"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3"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3"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3"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3"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3"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3"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3"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3"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3"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3"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3"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3"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3"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3"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3"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3"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3"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3"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3"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3"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3"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3"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3"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3"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3"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3"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3"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3"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3"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3"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3"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3"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3"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3"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3"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3"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3"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3"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3"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3"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3"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3"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3"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3"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3"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3"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3"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3"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3"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3"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3"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3"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3"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3"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3"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3"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3"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3"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3"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3"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3"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3"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3"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3"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3"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3"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3"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3"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3"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3"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3"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3"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3"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3"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3"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3"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3"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3"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3"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3"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3"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3"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3"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3"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3"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3"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3"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3"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3"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3"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3"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3"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3"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3"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3"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3"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3"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3"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3"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3"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3"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3"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3"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3"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3"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3"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3"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3"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3"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3"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3"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3"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3"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3"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3"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3"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3"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3"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3"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3"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3"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3"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3"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3"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3"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3"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3"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3"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3"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3"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3"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3"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3"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3"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3"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3"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3"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3"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3"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3"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3"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3"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3"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3"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3"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3"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3"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3"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3"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3"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3"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3"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3"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3"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3"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3"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3"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3"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3"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3"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3"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3"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3"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3"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3"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3"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3"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3"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3"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3"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3"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3"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3"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3"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3"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3"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3"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3"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3"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3"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3"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3"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3"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3"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3"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3"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3"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3"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3"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3"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3"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3"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3"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3"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3"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3"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3"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3"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3"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3"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3"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3"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3"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3"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3"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3"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3"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3"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3"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3"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3"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3"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3"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3"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3"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3"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3"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3"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3"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3"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3"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3"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3"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3"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3"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3"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3"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3"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3"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3"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3"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3"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3"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3"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3"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3"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3"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3"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3"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3"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3"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3"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3"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3"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3"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3"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3"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3"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3"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3"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3"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3"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3"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3"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3"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3"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3"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3"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3"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3"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3"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3"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3"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3"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3"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3"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3"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3"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3"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3"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3"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3"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3"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3"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3"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3"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3"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3"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3"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3"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3"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3"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3"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3"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3"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3"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3"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3"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3"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3"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3"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3"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3"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3"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3"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3"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3"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3"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3"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3"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3"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3"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3"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3"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3"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3"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3"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3"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3"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3"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3"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3"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3"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3"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3"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3"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3"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3"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3"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3"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3"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3"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3"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3"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3"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3"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3"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3"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3"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3"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3"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3"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3"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3"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3"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3"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3"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3"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3"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3"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3"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3"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3"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3"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3"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3"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3"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3"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3"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3"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3"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3"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3"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3"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3"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3"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3"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3"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3"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3"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3"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3"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3"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3"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3"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3"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3"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3"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3"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3"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3"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3"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3"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3"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3"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3"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3"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3"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3"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3"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3"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3"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3"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3"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3"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3"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3"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3"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3"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3"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3"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3"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3"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3"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3"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3"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3"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3"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3"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3"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3"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3"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3"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3"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3"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3"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3"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3"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3"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3"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3"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3"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3"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3"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3"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3"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3"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3"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3"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3"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3"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3"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3"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3"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3"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3"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3"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3"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3"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3"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3"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3"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3"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3"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3"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3"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3"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3"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3"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3"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3"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3"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3"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3"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3"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3"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3"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3"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3"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3"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3"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3"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3"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3"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3"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3"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3"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3"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3"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3"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3"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3"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3"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3"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3"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3"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3"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3"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3"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3"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3"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3"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3"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3"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3"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3"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3"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3"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3"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3"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3"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3"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3"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3"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3"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3"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3"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3"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3"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3"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3"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3"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3"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3"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3"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3"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3"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3"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3"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3"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3"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3"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3"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3"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3"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3"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3"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3"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3"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3"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3"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3"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3"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3"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3"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3"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3"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3"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3"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3"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3"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3"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3"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3"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3"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3"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3"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3"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3"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3"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3"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3"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3"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3"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3"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3"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3"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3"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3"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3"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3"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3"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3"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3"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3"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3"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3"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3"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3"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3"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3"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3"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3"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3"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3"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3"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3"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3"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3"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3"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3"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3"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3"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3"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3"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3"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3"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3"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3"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3"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3"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3"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3"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3"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3"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3"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3"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3"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3"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3"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3"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3"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3"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3"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3"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3"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3"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3"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3"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3"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3"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3"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3"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3"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3"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3"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3"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3"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3"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3"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3"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3"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3"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3"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3"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3"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3"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3"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3"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3"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3"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3"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3"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3"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3"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3"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3"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3"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3"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3"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3"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3"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3"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3"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3"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3"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3"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3"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3"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3"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3"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3"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3"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3"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3"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3"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3"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3"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3"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3"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3"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3"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3"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3"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3"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3"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3"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3"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3"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3"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3"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3"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3"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3"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3"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3"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3"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3"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3"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3"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3"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3"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3"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3"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3"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3"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3"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3"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3"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3"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3"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3"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3"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3"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3"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3"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3"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3"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3"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3"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3"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3"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3"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3"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3"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3"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3"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3"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3"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3"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3"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3"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3"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3"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3"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3"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3"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3"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3"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3"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3"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3"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3"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3"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3"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3"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3"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3"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3"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3"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3"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3"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3"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3"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3"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3"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3"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3"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3"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3"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3"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3"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3"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3"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3"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3"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3"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3"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3"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3"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3"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3"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3"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3"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3"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3"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3"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3"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3"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3"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3"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3"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3"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3"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3"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3"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3"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3"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3"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3"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3"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3"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3"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3"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3"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3"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3"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3"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3"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3"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3"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3"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3"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3"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3"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3"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3"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3"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3"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3"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3"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3"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3"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3"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3"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3"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3"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3"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3"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3"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3"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3"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3"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3"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3"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3"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3"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3"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3"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3"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3"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3"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3"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3"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3"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3"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3"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3"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3"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3"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3"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3"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3"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3"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3"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3"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3"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3"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3"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3"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3"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3"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3"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3"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3"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3"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3"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3"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3"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3"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3"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3"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3"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3"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3"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3"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3"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3"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3"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3"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3"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3"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3"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3"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3"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3"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3"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3"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3"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3"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3"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3"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3"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3"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3"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3"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3"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3"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3"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3"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3"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3"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3"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3"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3"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3"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3"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3"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3"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3"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3"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3"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3"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3"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3"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3"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3"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3"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3"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3"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3"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3"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3"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3"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3"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3"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3"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3"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3"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3"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3"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3"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3"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3"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3"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3"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3"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3"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3"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3"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3"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3"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3"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3"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3"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3"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3"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3"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3"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3"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3"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3"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3"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3"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3"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3"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3"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3"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3"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3"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3"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3"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3"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3"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3"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3"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3"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3"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3"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3"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3"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3"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3"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3"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3"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3"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3"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3"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3"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3"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3"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3"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3"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3"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3"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3"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3"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3"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3"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3"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3"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3"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3"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3"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3"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3"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3"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3"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3"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3"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3"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3"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3"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3"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3"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3"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3"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3"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3"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3"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3"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3"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3"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3"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3"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3"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3"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3"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3"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3"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3"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3"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3"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3"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3"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3"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3"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3"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3"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3"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3"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3"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3"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3"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3"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3"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3"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3"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3"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3"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3"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3"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3"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3"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3"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3"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3"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3"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3"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3"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3"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3"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3"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3"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3"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3"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3"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3"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3"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3"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3"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3"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3"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3"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3"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3"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3"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3"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3"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3"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3"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3"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3"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3"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3"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3"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3"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3"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3"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3"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3"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3"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3"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3"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3"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3"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3"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3"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3"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3"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3"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3"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3"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3"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3"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3"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3"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3"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3"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3"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3"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3"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3"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3"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3"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3"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3"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3"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3"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3"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3"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3"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3"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3"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3"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3"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3"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3"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3"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3"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3"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3"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3"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3"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3"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3"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3"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3"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3"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3"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3"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3"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3"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3"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3"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3"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3"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3"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3"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3"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3"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3"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3"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3"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3"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3"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3"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3"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3"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3"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3"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3"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3"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3"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3"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3"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3"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3"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3"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3"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3"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3"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3"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3"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3"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3"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3"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3"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3"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3"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3"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3"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3"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3"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3"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3"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3"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3"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3"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3"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3"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3"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3"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3"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3"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3"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3"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3"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3"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3"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3"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3"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3"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3"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3"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3"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3"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3"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3"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3"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3"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3"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3"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3"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3"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3"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3"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3"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3"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3"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3"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3"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3"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3"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3"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3"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3"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3"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3"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3"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3"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3"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3"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3"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3"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3"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3"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3"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3"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3"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3"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3"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3"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3"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3"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3"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3"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3"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3"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3"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3"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3"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3"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3"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3"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3"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3"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3"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3"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3"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3"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3"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3"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3"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3"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3"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3"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3"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3"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3"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3"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3"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3"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3"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3"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3"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3"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3"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3"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3"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3"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3"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3"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3"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3"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3"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3"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3"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3"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3"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3"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3"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3"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3"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3"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3"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3"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3"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3"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3"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3"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3"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3"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3"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3"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3"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3"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3"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3"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3"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3"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3"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3"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3"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3"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3"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3"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3"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3"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3"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3"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3"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3"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3"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3"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3"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3"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3"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3"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3"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3"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3"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3"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3"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3"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3"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3"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3"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3"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3"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3"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3"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3"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3"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3"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3"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3"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3"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3"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3"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3"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3"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3"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3"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3"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3"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3"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3"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3"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3"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3"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3"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3"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3"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3"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3"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3"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3"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3"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3"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3"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3"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3"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3"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3"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3"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3"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3"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3"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3"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3"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3"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3"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3"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3"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3"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3"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3"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3"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3"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3"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3"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3"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3"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3"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3"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3"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3"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3"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3"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3"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3"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3"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3"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3"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3"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3"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3"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3"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3"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3"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3"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3"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3"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3"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3"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3"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3"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3"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3"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3"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3"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3"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3"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3"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3"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3"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3"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3"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3"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3"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3"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3"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3"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3"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3"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3"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3"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3"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3"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3"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3"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3"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3"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3"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3"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3"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3"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3"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3"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3"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3"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3"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3"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3"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3"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3"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3"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3"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3"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3"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3"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3"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3"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3"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3"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3"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3"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3"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3"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3"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3"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3"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3"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3"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3"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3"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3"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3"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3"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3"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3"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3"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3"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3"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3"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3"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3"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3"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3"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3"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3"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3"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3"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3"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3"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3"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3"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3"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3"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3"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3"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3"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3"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3"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3"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3"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3"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3"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3"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3"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3"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3"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3"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3"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3"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3"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3"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3"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3"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3"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3"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3"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3"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3"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3"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3"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3"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3"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3"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3"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3"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3"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3"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3"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3"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3"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3"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3"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3"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3"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3"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3"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3"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3"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3"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3"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3"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3"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3"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3"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3"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3"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3"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3"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3"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3"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3"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3"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3"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3"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3"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3"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3"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3"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3"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3"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3"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3"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3"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3"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3"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3"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3"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3"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3"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3"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3"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3"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3"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3"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3"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3"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3"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3"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3"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3"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3"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3"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3"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3"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3"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3"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3"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3"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3"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3"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3"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3"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3"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3"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3"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3"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3"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3"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3"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3"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3"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3"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3"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3"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3"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3"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3"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3"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3"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3"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3"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3"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3"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3"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3"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3"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3"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3"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3"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3"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3"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3"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3"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3"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3"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3"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3"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3"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3"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3"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3"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3"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3"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3"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3"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3"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3"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3"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3"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3"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3"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3"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3"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3"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3"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3"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3"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3"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3"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3"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3"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3"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3"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3"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3"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3"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3"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3"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3"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3"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3"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3"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3"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3"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3"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3"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3"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3"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3"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3"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3"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3"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3"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3"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3"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3"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3"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3"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3"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3"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3"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3"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3"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3"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3"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3"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3"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3"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3"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3"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3"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3"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3"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3"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3"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3"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3"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3"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3"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3"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3"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3"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3"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3"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3"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3"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3"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3"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3"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3"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3"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3"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3"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3"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3"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3"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3"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3"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3"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3"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3"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3"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3"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3"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3"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3"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3"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3"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3"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3"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3"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3"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3"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3"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3"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3"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3"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3"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3"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3"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3"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3"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3"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3"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3"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3"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3"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3"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3"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3"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3"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3"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3"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3"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3"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3"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3"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3"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3"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3"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3"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3"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3"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3"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3"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3"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3"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3"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3"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3"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3"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3"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3"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3"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3"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3"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3"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3"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3"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3"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3"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3"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3"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3"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3"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3"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3"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3"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3"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3"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3"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3"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3"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3"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3"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3"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3"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3"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3"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3"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3"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3"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3"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3"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3"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3"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3"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3"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3"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3"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3"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3"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3"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3"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3"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3"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3"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3"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3"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3"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3"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3"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3"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3"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3"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3"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3"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3"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3"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3"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3"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3"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3"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3"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3"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3"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3"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3"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3"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3"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3"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3"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3"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3"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3"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3"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3"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3"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3"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3"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3"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3"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3"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3"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3"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3"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3"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3"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3"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3"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3"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3"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3"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3"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3"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3"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3"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3"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3"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3"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3"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3"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3"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3"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3"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3"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3"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3"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3"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3"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3"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3"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3"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3"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3"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3"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3"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3"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3"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3"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3"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3"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3"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3"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3"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3"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3"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3"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3"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3"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3"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3"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3"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3"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3"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3"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3"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3"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3"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3"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3"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3"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3"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3"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3"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3"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3"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3"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3"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3"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3"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3"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3"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3"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3"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3"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3"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3"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3"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3"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3"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3"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3"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3"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3"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3"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3"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3"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3"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3"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3"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3"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3"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3"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3"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3"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3"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3"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3"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3"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3"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3"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3"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3"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3"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3"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3"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3"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3"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3"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3"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3"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3"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3"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3"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3"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3"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3"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3"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3"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3"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3"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3"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3"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3"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3"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3"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3"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3"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3"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3"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3"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3"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3"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3"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3"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3"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3"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3"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3"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3"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3"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3"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3"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3"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3"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3"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3"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3"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3"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3"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3"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3"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3"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3"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3"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3"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3"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3"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3"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3"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3"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3"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3"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3"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3"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3"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3"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3"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3"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3"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3"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3"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3"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3"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3"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3"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3"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3"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3"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3"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3"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3"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3"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3"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3"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3"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3"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3"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3"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3"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3"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3"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3"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3"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3"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3"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3"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3"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3"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3"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3"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3"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3"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3"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3"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3"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3"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3"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3"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3"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3"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3"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3"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3"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3"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3"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3"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3"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3"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3"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3"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3"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3"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3"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3"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3"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3"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3"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3"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3"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3"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3"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3"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3"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3"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3"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3"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3"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3"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3"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3"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3"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3"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3"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3"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3"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3"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3"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3"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3"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3"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3"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3"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3"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3"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3"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3"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3"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3"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3"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3"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3"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3"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3"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3"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3"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3"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3"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3"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3"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3"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3"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3"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3"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3"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3"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3"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3"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3"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3"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3"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3"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3"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3"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3"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3"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3"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3"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3"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3"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3"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3"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3"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3"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3"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3"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3"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3"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3"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3"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3"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3"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3"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3"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3"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3"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3"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3"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3"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3"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3"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3"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3"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3"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3"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3"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3"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3"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3"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3"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3"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3"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3"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3"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3"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3"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3"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3"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3"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3"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3"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3"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3"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3"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3"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3"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3"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3"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3"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3"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3"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3"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3"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3"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3"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3"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3"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3"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3"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3"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3"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3"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3"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3"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3"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3"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3"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3"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3"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3"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3"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3"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3"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3"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3"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3"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3"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3"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3"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3"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3"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3"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3"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3"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3"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3"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3"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3"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3"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3"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3"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3"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3"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3"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3"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3"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3"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3"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3"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3"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3"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3"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3"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3"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3"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3"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3"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3"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3"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3"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3"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3"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3"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3"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3"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3"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3"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3"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3"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3"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3"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3"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3"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3"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3"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3"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3"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3"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3"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3"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3"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3"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3"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3"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3"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3"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3"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3"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3"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3"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3"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3"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3"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3"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3"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3"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3"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3"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3"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3"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3"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3"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3"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3"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3"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3"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3"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3"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3"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3"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3"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3"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3"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3"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3"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3"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3"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3"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3"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3"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3"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3"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3"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3"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3"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3"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3"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3"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3"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3"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3"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3"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3"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3"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3"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3"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3"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3"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3"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3"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3"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3"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3"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3"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3"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3"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3"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3"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3"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3"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3"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3"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3"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3"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3"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3"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3"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3"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3"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3"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3"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3"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3"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3"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3"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3"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3"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3"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3"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3"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3"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3"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3"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3"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3"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3"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3"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3"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3"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3"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3"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3"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3"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3"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3"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3"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3"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3"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3"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3"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3"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3"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3"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3"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3"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3"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3"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3"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3"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3"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3"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3"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3"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3"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3"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3"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3"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3"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3"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3"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3"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3"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3"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3"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3"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3"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3"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3"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3"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3"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3"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3"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3"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3"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3"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3"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3"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3"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3"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3"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3"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3"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3"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3"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3"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3"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3"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3"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3"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3"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3"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3"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3"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3"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3"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3"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3"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3"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3"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3"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3"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3"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3"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3"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3"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3"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3"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3"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3"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3"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3"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3"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3"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3"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3"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3"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3"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3"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3"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3"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3"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3"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3"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3"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3"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3"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3"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3"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3"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3"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3"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3"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3"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3"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3"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3"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3"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3"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3"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3"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3"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3"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3"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3"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3"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3"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3"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3"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3"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3"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3"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3"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3"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3"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3"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3"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3"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3"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3"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3"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3"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3"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3"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3"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3"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3"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3"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3"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3"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3"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3"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3"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3"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3"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3"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3"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3"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3"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3"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3"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3"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3"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3"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3"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3"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3"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3"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3"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3"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3"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3"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3"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3"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3"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3"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3"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3"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3"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3"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3"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3"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3"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3"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3"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3"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3"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3"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3"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3"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3"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3"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3"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3"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3"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3"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3"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3"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3"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3"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3"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3"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3"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3"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3"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3"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3"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3"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3"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3"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3"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3"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3"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3"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3"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3"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3"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3"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3"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3"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3"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3"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3"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3"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3"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3"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3"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3"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3"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3"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3"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3"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3"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3"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3"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3"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3"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3"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3"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3"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3"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3"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3"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3"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3"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3"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3"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3"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3"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3"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3"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3"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3"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3"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3"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3"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3"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3"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3"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3"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3"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3"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3"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3"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3"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3"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3"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3"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3"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3"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3"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3"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3"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3"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3"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3"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3"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3"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3"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3"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3"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3"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3"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3"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3"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3"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3"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3"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3"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3"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3"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3"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3"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3"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3"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3"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3"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3"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3"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3"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3"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3"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3"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3"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3"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3"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3"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3"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3"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3"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3"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3"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3"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3"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3"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3"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3"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3"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3"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3"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3"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3"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3"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3"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3"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3"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3"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3"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3"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3"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3"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3"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3"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3"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3"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3"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3"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3"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3"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3"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3"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3"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3"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3"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3"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3"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3"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3"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3"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3"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3"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3"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3"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3"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3"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3"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3"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3"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3"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3"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3"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3"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3"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3"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3"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3"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3"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3"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3"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3"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3"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3"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3"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3"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3"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3"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3"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3"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3"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3"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3"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3"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3"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3"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3"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3"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3"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3"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3"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3"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3"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3"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3"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3"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3"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3"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3"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3"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3"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3"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3"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3"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3"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3"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3"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3"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3"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3"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3"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3"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3"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3"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3"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3"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3"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3"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3"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3"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3"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3"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3"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3"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3"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3"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3"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3"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3"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3"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3"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3"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3"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3"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3"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3"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3"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3"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3"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3"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3"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3"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3"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3"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3"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3"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3"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3"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3"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3"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3"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3"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3"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3"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3"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3"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3"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3"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3"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3"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3"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3"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3"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3"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3"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3"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3"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3"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3"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3"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3"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3"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3"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3"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3"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3"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3"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3"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3"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3"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3"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3"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3"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3"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3"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3"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3"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3"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3"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3"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3"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3"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3"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3"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3"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3"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3"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3"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3"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3"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3"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3"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3"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3"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3"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3"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3"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3"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3"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3"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3"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3"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3"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3"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3"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3"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3"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3"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3"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3"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3"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3"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3"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3"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3"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3"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3"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3"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3"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3"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3"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3"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3"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3"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3"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3"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3"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3"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3"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3"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3"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3"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3"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3"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3"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3"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3"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3"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3"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3"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3"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3"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3"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3"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3"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3"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3"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3"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3"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3"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3"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3"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3"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3"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3"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3"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3"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3"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3"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3"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3"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3"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3"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3"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3"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3"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3"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3"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3"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3"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3"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3"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3"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3"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3"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3"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3"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3"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3"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3"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3"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3"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3"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3"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3"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3"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3"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3"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3"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3"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3"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3"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3"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3"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3"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3"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3"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3"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3"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3"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3"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3"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3"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3"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3"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3"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3"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3"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3"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3"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3"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3"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3"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3"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3"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3"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3"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3"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3"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3"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3"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3"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3"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3"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3"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3"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3"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3"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3"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3"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3"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3"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3"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3"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3"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3"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3"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3"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3"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3"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3"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3"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3"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3"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3"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3"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3"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3"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3"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3"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3"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3"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3"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3"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3"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3"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3"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3"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3"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3"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3"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3"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3"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3"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3"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3"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3"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3"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3"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3"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3"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3"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3"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3"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3"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3"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3"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3"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3"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3"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3"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3"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3"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3"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3"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3"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3"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3"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3"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3"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3"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3"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3"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3"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3"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3"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3"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3"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3"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3"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3"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3"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3"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3"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3"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3"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3"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3"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3"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3"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3"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3"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3"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3"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3"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3"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3"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3"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3"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3"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3"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3"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3"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3"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3"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3"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3"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3"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3"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3"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3"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3"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3"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3"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3"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3"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3"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3"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3"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3"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3"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3"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3"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3"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3"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3"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3"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3"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3"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3"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3"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3"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3"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3"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3"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3"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3"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3"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3"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3"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3"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3"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3"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3"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3"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3"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3"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3"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3"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3"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3"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3"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3"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3"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3"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3"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3"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3"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3"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3"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3"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3"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3"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3"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3"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3"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3"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3"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3"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3"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3"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3"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3"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3"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3"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3"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3"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3"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3"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3"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3"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3"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3"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3"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3"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3"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3"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3"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3"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3"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3"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3"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3"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3"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3"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3"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3"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3"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3"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3"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3"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3"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3"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3"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3"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3"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3"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3"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3"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3"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3"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3"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3"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3"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3"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3"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3"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3"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3"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3"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3"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3"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3"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3"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3"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3"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3"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3"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3"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3"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3"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3"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3"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3"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3"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3"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3"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3"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3"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3"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3"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3"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3"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3"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3"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3"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3"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3"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3"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3"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3"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3"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3"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3"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3"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3"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3"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3"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3"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3"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3"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3"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3"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3"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3"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3"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3"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3"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3"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3"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3"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3"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3"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3"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3"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3"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3"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3"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3"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3"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3"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3"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3"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3"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3"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3"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3"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3"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3"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3"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3"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3"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3"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3"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3"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3"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3"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3"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3"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3"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3"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3"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3"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3"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3"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3"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3"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3"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3"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3"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3"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3"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3"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3"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3"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3"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3"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3"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3"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3"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3"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3"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3"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3"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3"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3"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3"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3"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3"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3"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3"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3"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3"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3"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3"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3"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3"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3"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3"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3"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3"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3"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3"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3"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3"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3"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3"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3"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3"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3"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3"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3"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3"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3"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3"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3"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3"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3"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3"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3"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3"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3"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3"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3"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3"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3"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3"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3"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3"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3"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3"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3"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3"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3"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3"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3"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3"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3"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3"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3"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3"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3"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3"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3"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3"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3"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3"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3"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3"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3"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3"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3"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3"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3"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3"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3"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3"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3"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3"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3"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3"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3"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3"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3"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3"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3"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3"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3"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3"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3"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3"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3"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3"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3"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3"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3"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3"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3"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3"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3"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3"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3"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3"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3"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3"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3"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3"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3"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3"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3"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3"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3"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3"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3"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3"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3"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3"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3"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3"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3"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3"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3"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3"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3"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3"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3"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3"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3"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3"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3"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3"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3"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3"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3"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3"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3"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3"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3"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3"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3"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3"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3"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3"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3"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3"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3"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3"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3"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3"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3"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3"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3"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3"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3"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3"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3"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3"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3"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3"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3"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3"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3"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3"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3"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3"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3"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3"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3"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3"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3"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3"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3"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3"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3"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3"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3"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3"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3"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3"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3"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3"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3"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3"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3"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3"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3"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3"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3"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3"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3"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3"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3"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3"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3"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3"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3"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3"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3"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3"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3"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3"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3"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3"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3"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3"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3"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3"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3"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3"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3"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3"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3"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3"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3"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3"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3"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3"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3"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3"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3"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3"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3"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3"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3"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3"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3"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3"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3"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3"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3"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3"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3"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3"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3"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3"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3"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3"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3"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3"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3"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3"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3"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3"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3"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3"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3"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3"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3"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3"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3"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3"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3"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3"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3"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3"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3"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3"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3"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3"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3"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3"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3"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3"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3"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3"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3"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3"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3"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3"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3"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3"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3"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3"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3"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3"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3"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3"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3"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3"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3"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3"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3"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3"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3"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3"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3"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3"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3"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3"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3"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3"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3"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3"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3"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3"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3"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3"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3"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3"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3"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3"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3"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3"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3"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3"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3"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3"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3"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3"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3"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3"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3"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3"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3"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3"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3"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3"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3"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3"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3"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3"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3"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3"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3"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3"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3"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3"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3"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3"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3"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3"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3"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3"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3"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3"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3"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3"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3"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3"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3"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3"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3"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3"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3"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3"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3"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3"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3"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3"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3"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3"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3"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3"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3"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3"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3"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3"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3"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3"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3"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3"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3"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3"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3"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3"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3"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3"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3"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3"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3"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3"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3"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3"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3"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3"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3"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3"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3"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3"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3"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3"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3"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3"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3"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3"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3"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3"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3"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3"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3"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3"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3"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3"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3"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3"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3"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3"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3"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3"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3"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3"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3"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3"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3"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3"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3"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3"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3"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3"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3"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3"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3"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3"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3"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3"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3"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3"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3"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3"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3"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3"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3"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3"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3"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3"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3"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3"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3"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3"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3"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3"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3"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3"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3"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3"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3"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3"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3"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3"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3"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3"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3"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3"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3"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3"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3"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3"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3"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3"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3"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3"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3"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3"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3"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3"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3"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3"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3"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3"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3"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3"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3"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3"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3"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3"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3"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3"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3"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3"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3"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3"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3"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3"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3"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3"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3"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3"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3"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3"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3"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3"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3"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3"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3"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3"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3"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3"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3"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3"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3"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3"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3"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3"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3"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3"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3"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3"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3"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3"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3"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3"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3"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3"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3"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3"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3"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3"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3"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3"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3"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3"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3"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3"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3"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3"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3"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3"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3"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3"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3"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3"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3"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3"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3"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3"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3"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3"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3"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3"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3"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3"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3"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3"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3"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3"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3"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3"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3"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3"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3"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3"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3"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3"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3"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3"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3"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3"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3"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3"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3"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3"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3"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3"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3"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3"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3"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3"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3"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3"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3"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3"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3"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3"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3"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3"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3"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3"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3"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3"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3"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3"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3"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3"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3"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3"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3"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3"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3"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3"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3"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3"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3"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3"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3"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3"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3"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3"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3"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3"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3"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3"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3"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3"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3"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3"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3"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3"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3"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3"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3"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3"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3"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3"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3"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3"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3"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3"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3"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3"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3"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3"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3"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3"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3"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3"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3"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3"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3"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3"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3"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3"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3"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3"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3"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3"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3"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3"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3"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3"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3"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3"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3"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3"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3"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3"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3"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3"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3"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3"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3"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3"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3"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3"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3"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3"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3"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3"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3"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3"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3"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3"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3"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3"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3"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3"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3"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3"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3"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3"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3"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3"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3"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3"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3"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3"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3"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3"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3"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3"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3"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3"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3"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3"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3"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3"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3"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3"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3"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3"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3"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3"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3"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3"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3"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3"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3"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3"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3"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3"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3"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3"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3"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3"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3"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3"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3"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3"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3"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3"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3"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3"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3"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3"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3"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3"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3"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3"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3"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3"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3"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3"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3"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3"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3"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3"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3"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3"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3"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3"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3"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3"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3"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3"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3"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3"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3"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3"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3"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3"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3"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3"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3"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3"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3"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3"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3"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3"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3"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3"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3"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3"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3"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3"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3"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3"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3"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3"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3"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3"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3"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3"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3"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3"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3"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3"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3"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3"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3"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3"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3"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3"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3"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3"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3"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3"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3"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3"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3"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3"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3"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3"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3"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3"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3"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3"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3"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3"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3"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3"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3"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3"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3"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3"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3"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3"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3"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3"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3"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3"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3"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3"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3"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3"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3"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3"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3"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3"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3"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3"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3"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3"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3"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3"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3"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3"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3"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3"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3"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3"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3"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3"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3"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3"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3"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3"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3"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3"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3"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3"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3"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3"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3"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3"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3"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3"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3"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3"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3"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3"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3"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3"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3"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3"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3"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3"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3"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3"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3"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3"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3"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3"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3"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3"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3"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3"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3"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3"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3"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3"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3"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3"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3"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3"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3"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3"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3"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3"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3"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3"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3"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3"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3"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3"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3"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3"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3"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3"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3"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3"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3"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3"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3"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3"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3"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3"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3"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3"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3"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3"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3"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3"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3"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3"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3"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3"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3"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3"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3"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3"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3"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3"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3"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3"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3"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3"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3"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3"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3"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3"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3"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3"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3"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3"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3"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3"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3"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3"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3"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3"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3"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3"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3"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3"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3"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3"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3"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3"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3"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3"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3"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3"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3"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3"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3"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3"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3"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3"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3"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3"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3"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3"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3"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3"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3"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3"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3"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3"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3"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3"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3"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3"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3"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3"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3"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3"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3"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3"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3"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3"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3"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3"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3"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3"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3"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3"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3"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3"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3"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3"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3"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3"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3"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3"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3"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3"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3"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3"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3"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3"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3"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3"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3"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3"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3"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3"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3"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3"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3"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3"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3"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3"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3"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3"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3"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3"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3"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3"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3"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3"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3"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3"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3"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3"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3"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3"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3"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3"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3"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3"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3"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3"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3"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3"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3"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3"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3"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3"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3"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3"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3"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3"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3"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3"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3"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3"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3"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3"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3"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3"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3"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3"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3"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3"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3"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3"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3"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3"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3"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3"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3"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3"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3"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3"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3"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3"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3"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3"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3"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3"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3"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3"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3"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3"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3"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3"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3"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3"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3"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3"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3"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3"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3"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3"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3"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3"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3"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3"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3"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3"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3"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3"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3"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3"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3"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3"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3"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3"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3"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3"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3"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3"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3"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3"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3"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3"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3"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3"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3"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3"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3"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3"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3"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3"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3"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3"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3"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3"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3"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3"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3"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3"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3"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3"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3"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3"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3"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3"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3"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3"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3"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3"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3"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3"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3"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3"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3"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3"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3"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3"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3"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3"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3"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3"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3"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3"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3"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3"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3"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3"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3"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3"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3"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3"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3"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3"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3"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3"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3"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3"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3"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3"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3"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3"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3"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3"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3"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3"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3"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3"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3"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3"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3"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3"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3"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3"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3"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3"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3"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3"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3"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3"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3"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3"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3"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3"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3"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3"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3"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3"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3"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3"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3"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3"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3"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3"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3"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3"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3"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3"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3"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3"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3"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3"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3"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3"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3"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3"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3"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3"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3"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3"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3"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3"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3"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3"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3"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3"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3"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3"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3"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3"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3"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3"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3"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3"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3"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3"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3"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3"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3"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3"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3"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3"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3"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3"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3"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3"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3"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3"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3"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3"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3"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3"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3"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3"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3"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3"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3"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3"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3"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3"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3"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3"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3"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3"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3"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3"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3"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3"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3"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3"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3"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3"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3"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3"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3"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3"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3"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3"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3"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3"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3"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3"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3"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3"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3"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3"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3"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3"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3"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3"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3"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3"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3"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3"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3"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3"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3"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3"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3"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3"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3"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3"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3"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3"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3"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3"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3"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3"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3"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3"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3"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3"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3"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3"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3"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3"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3"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3"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3"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3"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3"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3"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3"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3"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3"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3"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3"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3"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3"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3"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3"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3"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3"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3"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3"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3"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3"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3"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3"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3"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3"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3"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3"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3"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3"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3"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3"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3"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3"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3"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3"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3"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3"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3"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3"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3"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3"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3"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3"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3"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3"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3"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3"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3"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3"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3"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3"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3"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3"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3"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3"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3"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3"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3"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3"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3"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3"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3"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3"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3"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3"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3"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3"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3"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3"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3"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3"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3"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3"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3"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3"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3"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3"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3"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3"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3"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3"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3"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3"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3"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3"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3"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3"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3"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3"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3"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3"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3"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3"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3"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3"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3"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3"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3"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3"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3"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3"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3"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3"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3"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3"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3"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3"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3"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3"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3"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3"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3"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3"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3"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3"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3"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3"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3"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3"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3"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3"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3"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3"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3"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3"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3"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3"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3"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3"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3"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3"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3"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3"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3"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3"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3"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3"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3"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3"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3"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3"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3"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3"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3"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3"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3"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3"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3"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3"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3"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3"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3"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3"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3"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3"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3"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3"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3"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3"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3"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3"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3"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3"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3"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3"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3"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3"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3"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3"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3"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3"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3"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3"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3"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3"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3"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3"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3"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3"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3"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3"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3"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3"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3"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3"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3"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3"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3"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3"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3"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3"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3"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3"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3"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3"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3"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3"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3"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3"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3"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3"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3"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3"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3"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3"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3"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3"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3"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3"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3"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3"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3"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3"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3"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3"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3"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3"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3"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3"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3"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3"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3"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3"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3"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3"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3"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3"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3"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3"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3"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3"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3"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3"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3"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3"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3"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3"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3"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3"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3"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3"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3"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3"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3"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3"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3"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3"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3"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3"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3"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3"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3"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3"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3"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3"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3"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3"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3"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3"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3"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3"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3"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3"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3"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3"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3"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3"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3"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3"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3"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3"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3"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3"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3"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3"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3"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3"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3"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3"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3"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3"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3"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3"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3"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3"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3"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3"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3"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3"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3"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3"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3"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3"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3"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3"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3"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3"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3"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3"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3"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3"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3"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3"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3"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3"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3"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3"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3"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3"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3"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3"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3"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3"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3"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3"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3"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3"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3"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3"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3"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3"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3"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3"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3"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3"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3"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3"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3"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3"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3"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3"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3"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3"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3"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3"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3"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3"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3"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3"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3"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3"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3"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3"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3"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3"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3"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3"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3"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3"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3"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3"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3"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3"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3"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3"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3"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3"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3"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3"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3"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3"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3"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3"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3"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3"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3"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3"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3"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3"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3"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3"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3"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3"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3"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3"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3"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3"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3"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3"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3"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3"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3"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3"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3"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3"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3"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3"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3"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3"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3"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3"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3"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3"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3"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3"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3"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3"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3"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3"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3"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3"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3"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3"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3"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3"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3"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3"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3"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3"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3"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3"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3"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3"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3"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3"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3"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3"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3"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3"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3"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3"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3"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3"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3"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3"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3"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3"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3"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3"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3"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3"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3"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3"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3"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3"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3"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3"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3"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3"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3"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3"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3"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3"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3"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3"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3"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3"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3"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3"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3"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3"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3"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3"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3"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3"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3"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3"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3"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3"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3"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3"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3"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3"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3"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3"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3"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3"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3"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3"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3"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3"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3"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3"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3"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3"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3"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3"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3"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3"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3"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3"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3"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3"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3"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3"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3"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3"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3"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3"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3"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3"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3"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3"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3"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3"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3"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3"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3"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3"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3"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3"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3"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3"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3"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3"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3"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3"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3"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3"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3"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3"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3"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3"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3"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3"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3"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3"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3"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3"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3"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3"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3"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3"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3"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3"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3"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3"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3"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3"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3"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3"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3"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3"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3"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3"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3"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3"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3"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3"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3"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3"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3"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3"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3"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3"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3"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3"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3"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3"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3"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3"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3"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3"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3"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3"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3"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3"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3"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3"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3"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3"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3"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3"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3"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3"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3"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3"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3"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3"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3"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3"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3"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3"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3"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3"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3"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3"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3"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3"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3"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3"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3"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3"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3"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3"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3"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3"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3"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3"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3"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3"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3"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3"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3"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3"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3"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3"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3"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3"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3"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3"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3"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3"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3"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3"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3"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3"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3"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3"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3"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3"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3"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3"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3"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3"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3"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3"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3"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3"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3"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3"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3"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3"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3"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3"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3"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3"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3"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3"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3"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3"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3"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3"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3"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3"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3"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3"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3"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3"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3"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3"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3"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3"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3"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3"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3"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3"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3"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3"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3"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3"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3"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3"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3"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3"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3"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3"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3"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3"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3"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3"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3"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3"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3"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3"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3"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3"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3"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3"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3"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3"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3"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3"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3"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3"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3"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3"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3"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3"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3"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3"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3"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3"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3"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3"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3"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3"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3"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3"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3"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3"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3"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3"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3"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3"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3"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3"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3"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3"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3"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3"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3"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3"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3"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3"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3"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3"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3"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3"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3"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3"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3"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3"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3"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3"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3"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3"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3"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3"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3"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3"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3"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3"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3"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3"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3"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3"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3"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3"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3"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3"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3"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3"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3"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3"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3"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3"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3"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3"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3"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3"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3"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3"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3"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3"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3"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3"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3"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3"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3"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3"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3"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3"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3"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3"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3"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3"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3"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3"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3"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3"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3"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3"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3"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3"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3"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3"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3"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3"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3"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3"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3"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3"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3"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3"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3"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3"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3"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3"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3"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3"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3"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3"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3"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3"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3"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3"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3"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3"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3"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3"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3"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3"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3"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3"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3"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3"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3"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3"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3"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3"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3"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3"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3"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3"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3"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3"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3"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3"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3"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3"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3"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3"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3"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3"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3"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3"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3"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3"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3"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3"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3"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3"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3"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3"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3"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3"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3"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3"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3"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3"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3"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3"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3"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3"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3"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3"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3"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3"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3"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3"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3"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3"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3"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3"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3"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3"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3"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3"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3"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3"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3"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3"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3"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3"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3"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3"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3"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3"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3"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3"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3"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3"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3"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3"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3"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3"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3"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3"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3"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3"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3"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3"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3"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3"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3"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3"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3"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3"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3"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3"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3"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3"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3"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3"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3"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3"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3"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3"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3"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3"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3"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3"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3"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3"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3"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3"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3"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3"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3"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3"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3"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3"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3"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3"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3"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3"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3"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3"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3"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3"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3"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3"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3"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3"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3"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3"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3"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3"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3"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3"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3"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3"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3"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3"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3"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3"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3"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3"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3"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3"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3"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3"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3"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3"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3"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3"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3"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3"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3"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3"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3"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3"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3"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3"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3"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3"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3"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3"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3"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3"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3"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3"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3"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3"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3"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3"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3"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3"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3"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3"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3"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3"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3"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3"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3"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3"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3"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3"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3"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3"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3"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3"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3"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3"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3"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3"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3"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3"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3"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3"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3"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3"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3"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3"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3"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3"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3"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3"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3"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3"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3"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3"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3"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3"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3"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3"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3"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3"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3"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3"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3"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3"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3"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3"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3"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3"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3"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3"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3"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3"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3"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3"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3"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3"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3"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3"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3"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3"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3"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3"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3"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3"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3"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3"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3"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3"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3"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3"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3"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3"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3"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3"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3"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3"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3"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3"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3"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3"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3"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3"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3"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3"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3"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3"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3"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3"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3"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3"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3"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3"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3"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3"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3"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3"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3"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3"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3"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3"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3"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3"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3"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3"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3"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3"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3"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3"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3"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3"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3"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3"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3"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3"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3"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3"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3"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3"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3"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3"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3"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3"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3"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3"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3"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3"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3"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3"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3"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3"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3"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3"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3"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3"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3"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3"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3"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3"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3"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3"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3"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3"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3"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3"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3"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3"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3"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3"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3"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3"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3"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3"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3"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3"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3"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3"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3"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3"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3"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3"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3"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3"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3"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3"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3"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3"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3"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3"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3"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3"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3"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3"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3"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3"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3"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3"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3"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3"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3"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3"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3"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3"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3"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3"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3"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3"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3"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3"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3"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3"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3"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3"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3"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3"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3"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3"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3"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3"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3"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3"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3"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3"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3"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3"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3"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3"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3"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3"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3"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3"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3"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3"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3"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3"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3"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3"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3"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3"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3"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3"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3"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3"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3"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3"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3"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3"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3"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3"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3"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3"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3"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3"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3"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3"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3"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3"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3"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3"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3"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3"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3"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3"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3"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3"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3"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3"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3"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3"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3"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3"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3"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3"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3"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3"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3"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3"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3"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3"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3"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3"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3"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3"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3"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3"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3"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3"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3"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3"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3"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3"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3"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3"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3"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3"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3"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3"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3"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3"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3"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3"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3"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3"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3"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3"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3"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3"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3"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3"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3"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3"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3"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3"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3"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3"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3"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3"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3"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3"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3"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3"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3"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3"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3"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3"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3"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3"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3"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3"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3"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3"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3"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3"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3"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3"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3"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3"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3"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3"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3"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3"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3"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3"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3"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3"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3"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3"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3"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3"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3"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3"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3"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3"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3"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3"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3"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3"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3"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3"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3"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3"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3"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3"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3"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3"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3"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3"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3"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3"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3"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3"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3"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3"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3"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3"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3"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3"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3"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3"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3"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3"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3"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3"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3"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3"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3"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3"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3"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3"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3"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3"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3"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3"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3"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3"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3"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3"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3"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3"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3"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3"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3"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3"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3"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3"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3"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3"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3"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3"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3"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3"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3"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3"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3"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3"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3"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3"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3"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3"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3"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3"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3"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3"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3"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3"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3"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3"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3"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3"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3"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3"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3"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3"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3"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3"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3"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3"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3"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3"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3"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3"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3"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3"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3"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3"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3"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3"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3"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3"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3"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3"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3"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3"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3"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3"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3"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3"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3"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3"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3"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3"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3"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3"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3"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3"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3"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3"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3"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3"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3"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3"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3"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3"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3"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3"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3"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3"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3"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3"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3"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3"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3"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3"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3"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3"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3"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3"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3"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3"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3"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3"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3"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3"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3"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3"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3"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3"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3"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3"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3"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3"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3"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3"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3"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3"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3"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3"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3"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3"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3"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3"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3"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3"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3"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3"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3"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3"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3"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3"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3"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3"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3"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3"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3"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3"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3"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3"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3"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3"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3"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3"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3"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3"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3"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3"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3"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3"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3"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3"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3"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3"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3"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3"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3"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3"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3"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3"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3"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3"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3"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3"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3"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3"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3"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3"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3"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3"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3"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3"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3"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3"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3"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3"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3"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3"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3"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3"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3"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3"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3"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3"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3"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3"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3"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3"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3"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3"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3"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3"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3"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3"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3"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3"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3"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3"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3"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3"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3"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3"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3"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3"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3"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3"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3"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3"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3"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3"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3"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3"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3"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3"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3"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3"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3"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3"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3"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3"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3"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3"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3"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3"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3"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3"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3"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3"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3"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3"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3"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3"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3"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3"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3"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3"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3"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3"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3"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3"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3"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3"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3"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3"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3"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3"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3"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3"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3"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3"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3"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3"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3"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3"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3"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3"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3"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3"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3"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3"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3"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3"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3"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3"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3"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3"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3"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3"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3"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3"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3"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3"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3"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3"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3"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3"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3"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3"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3"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3"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3"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3"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3"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3"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3"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3"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3"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3"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3"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3"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3"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3"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3"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3"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3"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3"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3"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3"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3"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3"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3"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3"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3"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3"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3"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3"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3"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3"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3"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3"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3"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3"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3"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3"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3"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3"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3"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3"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3"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3"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3"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3"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3"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3"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3"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3"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3"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3"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3"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3"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3"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3"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3"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3"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3"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3"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3"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3"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3"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3"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3"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3"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3"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3"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3"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3"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3"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3"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3"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3"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3"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3"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3"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3"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3"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3"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3"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3"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3"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3"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3"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3"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3"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3"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3"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3"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3"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3"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3"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3"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3"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3"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3"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3"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3"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3"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3"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3"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3"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3"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3"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3"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3"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3"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3"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3"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3"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3"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3"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3"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3"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3"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3"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3"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3"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3"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3"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3"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3"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3"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3"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3"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3"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3"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3"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3"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3"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3"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3"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3"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3"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3"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3"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3"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3"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3"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3"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3"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3"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3"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3"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3"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3"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3"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3"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3"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3"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3"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3"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3"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3"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3"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3"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3"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3"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3"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3"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3"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3"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3"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3"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3"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3"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3"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3"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3"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3"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3"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3"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3"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3"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3"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3"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3"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3"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3"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3"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3"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3"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3"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3"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3"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3"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3"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3"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3"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3"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3"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3"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3"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3"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3"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3"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3"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3"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3"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3"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3"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3"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3"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3"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3"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3"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3"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3"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3"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3"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3"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3"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3"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3"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3"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3"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3"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3"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3"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3"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3"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3"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3"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3"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3"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3"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3"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3"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3"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3"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3"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3"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3"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3"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3"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3"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3"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3"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3"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3"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3"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3"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3"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3"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3"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3"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3"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3"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3"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3"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3"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3"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3"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3"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3"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3"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3"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3"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3"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3"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3"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3"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3"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3"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3"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3"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3"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3"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3"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3"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3"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3"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3"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3"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3"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3"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3"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3"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3"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3"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3"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3"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3"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3"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3"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3"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3"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3"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3"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3"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3"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3"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3"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3"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3"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3"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3"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3"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3"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3"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3"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3"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3"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3"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3"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3"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3"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3"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3"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3"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3"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3"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3"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3"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3"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3"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3"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3"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3"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3"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3"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3"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3"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3"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3"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3"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3"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3"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3"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3"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3"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3"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3"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3"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3"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3"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3"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3"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3"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3"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3"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3"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3"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3"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3"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3"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3"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3"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3"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3"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3"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3"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3"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3"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3"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3"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3"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3"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3"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3"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3"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3"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3"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3"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3"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3"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3"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3"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3"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3"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3"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3"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3"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3"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zoomScale="70" zoomScaleNormal="70" workbookViewId="0">
      <selection activeCell="U17" sqref="U17"/>
    </sheetView>
  </sheetViews>
  <sheetFormatPr defaultColWidth="14.3984375" defaultRowHeight="14.95" customHeight="1"/>
  <cols>
    <col min="1" max="26" width="8.69921875" customWidth="1"/>
  </cols>
  <sheetData>
    <row r="1" spans="1:17" ht="14.3" customHeight="1"/>
    <row r="2" spans="1:17" ht="14.3" customHeight="1"/>
    <row r="3" spans="1:17" ht="14.3" customHeight="1"/>
    <row r="4" spans="1:17" ht="14.3" customHeight="1"/>
    <row r="5" spans="1:17" ht="14.3" customHeight="1"/>
    <row r="6" spans="1:17" ht="14.3" customHeight="1"/>
    <row r="7" spans="1:17" ht="14.3" customHeight="1"/>
    <row r="8" spans="1:17" ht="14.3" customHeight="1"/>
    <row r="9" spans="1:17" ht="14.3" customHeight="1"/>
    <row r="10" spans="1:17" ht="14.3" customHeight="1"/>
    <row r="11" spans="1:17" ht="14.3" customHeight="1">
      <c r="A11" s="4" t="s">
        <v>10932</v>
      </c>
      <c r="B11" s="2" t="e">
        <f>#REF!</f>
        <v>#REF!</v>
      </c>
      <c r="Q11" s="4"/>
    </row>
    <row r="12" spans="1:17" ht="14.3" customHeight="1"/>
    <row r="13" spans="1:17" ht="14.3" customHeight="1"/>
    <row r="14" spans="1:17" ht="14.3" customHeight="1"/>
    <row r="15" spans="1:17" ht="14.3" customHeight="1"/>
    <row r="16" spans="1:17" ht="14.3" customHeight="1"/>
    <row r="17" ht="14.3" customHeight="1"/>
    <row r="18" ht="14.3" customHeight="1"/>
    <row r="19" ht="14.3" customHeight="1"/>
    <row r="20" ht="14.3" customHeight="1"/>
    <row r="21" ht="14.3" customHeight="1"/>
    <row r="22" ht="14.3" customHeight="1"/>
    <row r="23" ht="14.3" customHeight="1"/>
    <row r="24" ht="14.3" customHeight="1"/>
    <row r="25" ht="14.3" customHeight="1"/>
    <row r="26" ht="14.3" customHeight="1"/>
    <row r="27" ht="14.3" customHeight="1"/>
    <row r="28" ht="14.3" customHeight="1"/>
    <row r="29" ht="14.3" customHeight="1"/>
    <row r="30" ht="14.3" customHeight="1"/>
    <row r="31" ht="14.3" customHeight="1"/>
    <row r="32" ht="14.3" customHeight="1"/>
    <row r="33" ht="14.3" customHeight="1"/>
    <row r="34" ht="14.3" customHeight="1"/>
    <row r="35" ht="14.3" customHeight="1"/>
    <row r="36" ht="14.3" customHeight="1"/>
    <row r="37" ht="14.3" customHeight="1"/>
    <row r="38" ht="14.3" customHeight="1"/>
    <row r="39" ht="14.3" customHeight="1"/>
    <row r="40" ht="14.3" customHeight="1"/>
    <row r="41" ht="14.3" customHeight="1"/>
    <row r="42" ht="14.3" customHeight="1"/>
    <row r="43" ht="14.3" customHeight="1"/>
    <row r="44" ht="14.3" customHeight="1"/>
    <row r="45" ht="14.3" customHeight="1"/>
    <row r="46" ht="14.3" customHeight="1"/>
    <row r="47" ht="14.3" customHeight="1"/>
    <row r="48" ht="14.3" customHeight="1"/>
    <row r="49" ht="14.3" customHeight="1"/>
    <row r="50" ht="14.3" customHeight="1"/>
    <row r="51" ht="14.3" customHeight="1"/>
    <row r="52" ht="14.3" customHeight="1"/>
    <row r="53" ht="14.3" customHeight="1"/>
    <row r="54" ht="14.3" customHeight="1"/>
    <row r="55" ht="14.3" customHeight="1"/>
    <row r="56" ht="14.3" customHeight="1"/>
    <row r="57" ht="14.3" customHeight="1"/>
    <row r="58" ht="14.3" customHeight="1"/>
    <row r="59" ht="14.3" customHeight="1"/>
    <row r="60" ht="14.3" customHeight="1"/>
    <row r="61" ht="14.3" customHeight="1"/>
    <row r="62" ht="14.3" customHeight="1"/>
    <row r="63" ht="14.3" customHeight="1"/>
    <row r="64" ht="14.3" customHeight="1"/>
    <row r="65" ht="14.3" customHeight="1"/>
    <row r="66" ht="14.3" customHeight="1"/>
    <row r="67" ht="14.3" customHeight="1"/>
    <row r="68" ht="14.3" customHeight="1"/>
    <row r="69" ht="14.3" customHeight="1"/>
    <row r="70" ht="14.3" customHeight="1"/>
    <row r="71" ht="14.3" customHeight="1"/>
    <row r="72" ht="14.3" customHeight="1"/>
    <row r="73" ht="14.3" customHeight="1"/>
    <row r="74" ht="14.3" customHeight="1"/>
    <row r="75" ht="14.3" customHeight="1"/>
    <row r="76" ht="14.3" customHeight="1"/>
    <row r="77" ht="14.3" customHeight="1"/>
    <row r="78" ht="14.3" customHeight="1"/>
    <row r="79" ht="14.3" customHeight="1"/>
    <row r="80" ht="14.3" customHeight="1"/>
    <row r="81" ht="14.3" customHeight="1"/>
    <row r="82" ht="14.3" customHeight="1"/>
    <row r="83" ht="14.3" customHeight="1"/>
    <row r="84" ht="14.3" customHeight="1"/>
    <row r="85" ht="14.3" customHeight="1"/>
    <row r="86" ht="14.3" customHeight="1"/>
    <row r="87" ht="14.3" customHeight="1"/>
    <row r="88" ht="14.3" customHeight="1"/>
    <row r="89" ht="14.3" customHeight="1"/>
    <row r="90" ht="14.3" customHeight="1"/>
    <row r="91" ht="14.3" customHeight="1"/>
    <row r="92" ht="14.3" customHeight="1"/>
    <row r="93" ht="14.3" customHeight="1"/>
    <row r="94" ht="14.3" customHeight="1"/>
    <row r="95" ht="14.3" customHeight="1"/>
    <row r="96" ht="14.3" customHeight="1"/>
    <row r="97" ht="14.3" customHeight="1"/>
    <row r="98" ht="14.3" customHeight="1"/>
    <row r="99" ht="14.3" customHeight="1"/>
    <row r="100" ht="14.3" customHeight="1"/>
    <row r="101" ht="14.3" customHeight="1"/>
    <row r="102" ht="14.3" customHeight="1"/>
    <row r="103" ht="14.3" customHeight="1"/>
    <row r="104" ht="14.3" customHeight="1"/>
    <row r="105" ht="14.3" customHeight="1"/>
    <row r="106" ht="14.3" customHeight="1"/>
    <row r="107" ht="14.3" customHeight="1"/>
    <row r="108" ht="14.3" customHeight="1"/>
    <row r="109" ht="14.3" customHeight="1"/>
    <row r="110" ht="14.3" customHeight="1"/>
    <row r="111" ht="14.3" customHeight="1"/>
    <row r="112" ht="14.3" customHeight="1"/>
    <row r="113" ht="14.3" customHeight="1"/>
    <row r="114" ht="14.3" customHeight="1"/>
    <row r="115" ht="14.3" customHeight="1"/>
    <row r="116" ht="14.3" customHeight="1"/>
    <row r="117" ht="14.3" customHeight="1"/>
    <row r="118" ht="14.3" customHeight="1"/>
    <row r="119" ht="14.3" customHeight="1"/>
    <row r="120" ht="14.3" customHeight="1"/>
    <row r="121" ht="14.3" customHeight="1"/>
    <row r="122" ht="14.3" customHeight="1"/>
    <row r="123" ht="14.3" customHeight="1"/>
    <row r="124" ht="14.3" customHeight="1"/>
    <row r="125" ht="14.3" customHeight="1"/>
    <row r="126" ht="14.3" customHeight="1"/>
    <row r="127" ht="14.3" customHeight="1"/>
    <row r="128" ht="14.3" customHeight="1"/>
    <row r="129" ht="14.3" customHeight="1"/>
    <row r="130" ht="14.3" customHeight="1"/>
    <row r="131" ht="14.3" customHeight="1"/>
    <row r="132" ht="14.3" customHeight="1"/>
    <row r="133" ht="14.3" customHeight="1"/>
    <row r="134" ht="14.3" customHeight="1"/>
    <row r="135" ht="14.3" customHeight="1"/>
    <row r="136" ht="14.3" customHeight="1"/>
    <row r="137" ht="14.3" customHeight="1"/>
    <row r="138" ht="14.3" customHeight="1"/>
    <row r="139" ht="14.3" customHeight="1"/>
    <row r="140" ht="14.3" customHeight="1"/>
    <row r="141" ht="14.3" customHeight="1"/>
    <row r="142" ht="14.3" customHeight="1"/>
    <row r="143" ht="14.3" customHeight="1"/>
    <row r="144" ht="14.3" customHeight="1"/>
    <row r="145" ht="14.3" customHeight="1"/>
    <row r="146" ht="14.3" customHeight="1"/>
    <row r="147" ht="14.3" customHeight="1"/>
    <row r="148" ht="14.3" customHeight="1"/>
    <row r="149" ht="14.3" customHeight="1"/>
    <row r="150" ht="14.3" customHeight="1"/>
    <row r="151" ht="14.3" customHeight="1"/>
    <row r="152" ht="14.3" customHeight="1"/>
    <row r="153" ht="14.3" customHeight="1"/>
    <row r="154" ht="14.3" customHeight="1"/>
    <row r="155" ht="14.3" customHeight="1"/>
    <row r="156" ht="14.3" customHeight="1"/>
    <row r="157" ht="14.3" customHeight="1"/>
    <row r="158" ht="14.3" customHeight="1"/>
    <row r="159" ht="14.3" customHeight="1"/>
    <row r="160" ht="14.3" customHeight="1"/>
    <row r="161" ht="14.3" customHeight="1"/>
    <row r="162" ht="14.3" customHeight="1"/>
    <row r="163" ht="14.3" customHeight="1"/>
    <row r="164" ht="14.3" customHeight="1"/>
    <row r="165" ht="14.3" customHeight="1"/>
    <row r="166" ht="14.3" customHeight="1"/>
    <row r="167" ht="14.3" customHeight="1"/>
    <row r="168" ht="14.3" customHeight="1"/>
    <row r="169" ht="14.3" customHeight="1"/>
    <row r="170" ht="14.3" customHeight="1"/>
    <row r="171" ht="14.3" customHeight="1"/>
    <row r="172" ht="14.3" customHeight="1"/>
    <row r="173" ht="14.3" customHeight="1"/>
    <row r="174" ht="14.3" customHeight="1"/>
    <row r="175" ht="14.3" customHeight="1"/>
    <row r="176" ht="14.3" customHeight="1"/>
    <row r="177" ht="14.3" customHeight="1"/>
    <row r="178" ht="14.3" customHeight="1"/>
    <row r="179" ht="14.3" customHeight="1"/>
    <row r="180" ht="14.3" customHeight="1"/>
    <row r="181" ht="14.3" customHeight="1"/>
    <row r="182" ht="14.3" customHeight="1"/>
    <row r="183" ht="14.3" customHeight="1"/>
    <row r="184" ht="14.3" customHeight="1"/>
    <row r="185" ht="14.3" customHeight="1"/>
    <row r="186" ht="14.3" customHeight="1"/>
    <row r="187" ht="14.3" customHeight="1"/>
    <row r="188" ht="14.3" customHeight="1"/>
    <row r="189" ht="14.3" customHeight="1"/>
    <row r="190" ht="14.3" customHeight="1"/>
    <row r="191" ht="14.3" customHeight="1"/>
    <row r="192" ht="14.3" customHeight="1"/>
    <row r="193" ht="14.3" customHeight="1"/>
    <row r="194" ht="14.3" customHeight="1"/>
    <row r="195" ht="14.3" customHeight="1"/>
    <row r="196" ht="14.3" customHeight="1"/>
    <row r="197" ht="14.3" customHeight="1"/>
    <row r="198" ht="14.3" customHeight="1"/>
    <row r="199" ht="14.3" customHeight="1"/>
    <row r="200" ht="14.3" customHeight="1"/>
    <row r="201" ht="14.3" customHeight="1"/>
    <row r="202" ht="14.3" customHeight="1"/>
    <row r="203" ht="14.3" customHeight="1"/>
    <row r="204" ht="14.3" customHeight="1"/>
    <row r="205" ht="14.3" customHeight="1"/>
    <row r="206" ht="14.3" customHeight="1"/>
    <row r="207" ht="14.3" customHeight="1"/>
    <row r="208" ht="14.3" customHeight="1"/>
    <row r="209" ht="14.3" customHeight="1"/>
    <row r="210" ht="14.3" customHeight="1"/>
    <row r="211" ht="14.3" customHeight="1"/>
    <row r="212" ht="14.3" customHeight="1"/>
    <row r="213" ht="14.3" customHeight="1"/>
    <row r="214" ht="14.3" customHeight="1"/>
    <row r="215" ht="14.3" customHeight="1"/>
    <row r="216" ht="14.3" customHeight="1"/>
    <row r="217" ht="14.3" customHeight="1"/>
    <row r="218" ht="14.3" customHeight="1"/>
    <row r="219" ht="14.3" customHeight="1"/>
    <row r="220" ht="14.3" customHeight="1"/>
    <row r="221" ht="14.3" customHeight="1"/>
    <row r="222" ht="14.3" customHeight="1"/>
    <row r="223" ht="14.3" customHeight="1"/>
    <row r="224" ht="14.3" customHeight="1"/>
    <row r="225" ht="14.3" customHeight="1"/>
    <row r="226" ht="14.3" customHeight="1"/>
    <row r="227" ht="14.3" customHeight="1"/>
    <row r="228" ht="14.3" customHeight="1"/>
    <row r="229" ht="14.3" customHeight="1"/>
    <row r="230" ht="14.3" customHeight="1"/>
    <row r="231" ht="14.3" customHeight="1"/>
    <row r="232" ht="14.3" customHeight="1"/>
    <row r="233" ht="14.3" customHeight="1"/>
    <row r="234" ht="14.3" customHeight="1"/>
    <row r="235" ht="14.3" customHeight="1"/>
    <row r="236" ht="14.3" customHeight="1"/>
    <row r="237" ht="14.3" customHeight="1"/>
    <row r="238" ht="14.3" customHeight="1"/>
    <row r="239" ht="14.3" customHeight="1"/>
    <row r="240" ht="14.3" customHeight="1"/>
    <row r="241" ht="14.3" customHeight="1"/>
    <row r="242" ht="14.3" customHeight="1"/>
    <row r="243" ht="14.3" customHeight="1"/>
    <row r="244" ht="14.3" customHeight="1"/>
    <row r="245" ht="14.3" customHeight="1"/>
    <row r="246" ht="14.3" customHeight="1"/>
    <row r="247" ht="14.3" customHeight="1"/>
    <row r="248" ht="14.3" customHeight="1"/>
    <row r="249" ht="14.3" customHeight="1"/>
    <row r="250" ht="14.3" customHeight="1"/>
    <row r="251" ht="14.3" customHeight="1"/>
    <row r="252" ht="14.3" customHeight="1"/>
    <row r="253" ht="14.3" customHeight="1"/>
    <row r="254" ht="14.3" customHeight="1"/>
    <row r="255" ht="14.3" customHeight="1"/>
    <row r="256" ht="14.3" customHeight="1"/>
    <row r="257" ht="14.3" customHeight="1"/>
    <row r="258" ht="14.3" customHeight="1"/>
    <row r="259" ht="14.3" customHeight="1"/>
    <row r="260" ht="14.3" customHeight="1"/>
    <row r="261" ht="14.3" customHeight="1"/>
    <row r="262" ht="14.3" customHeight="1"/>
    <row r="263" ht="14.3" customHeight="1"/>
    <row r="264" ht="14.3" customHeight="1"/>
    <row r="265" ht="14.3" customHeight="1"/>
    <row r="266" ht="14.3" customHeight="1"/>
    <row r="267" ht="14.3" customHeight="1"/>
    <row r="268" ht="14.3" customHeight="1"/>
    <row r="269" ht="14.3" customHeight="1"/>
    <row r="270" ht="14.3" customHeight="1"/>
    <row r="271" ht="14.3" customHeight="1"/>
    <row r="272" ht="14.3" customHeight="1"/>
    <row r="273" ht="14.3" customHeight="1"/>
    <row r="274" ht="14.3" customHeight="1"/>
    <row r="275" ht="14.3" customHeight="1"/>
    <row r="276" ht="14.3" customHeight="1"/>
    <row r="277" ht="14.3" customHeight="1"/>
    <row r="278" ht="14.3" customHeight="1"/>
    <row r="279" ht="14.3" customHeight="1"/>
    <row r="280" ht="14.3" customHeight="1"/>
    <row r="281" ht="14.3" customHeight="1"/>
    <row r="282" ht="14.3" customHeight="1"/>
    <row r="283" ht="14.3" customHeight="1"/>
    <row r="284" ht="14.3" customHeight="1"/>
    <row r="285" ht="14.3" customHeight="1"/>
    <row r="286" ht="14.3" customHeight="1"/>
    <row r="287" ht="14.3" customHeight="1"/>
    <row r="288" ht="14.3" customHeight="1"/>
    <row r="289" ht="14.3" customHeight="1"/>
    <row r="290" ht="14.3" customHeight="1"/>
    <row r="291" ht="14.3" customHeight="1"/>
    <row r="292" ht="14.3" customHeight="1"/>
    <row r="293" ht="14.3" customHeight="1"/>
    <row r="294" ht="14.3" customHeight="1"/>
    <row r="295" ht="14.3" customHeight="1"/>
    <row r="296" ht="14.3" customHeight="1"/>
    <row r="297" ht="14.3" customHeight="1"/>
    <row r="298" ht="14.3" customHeight="1"/>
    <row r="299" ht="14.3" customHeight="1"/>
    <row r="300" ht="14.3" customHeight="1"/>
    <row r="301" ht="14.3" customHeight="1"/>
    <row r="302" ht="14.3" customHeight="1"/>
    <row r="303" ht="14.3" customHeight="1"/>
    <row r="304" ht="14.3" customHeight="1"/>
    <row r="305" ht="14.3" customHeight="1"/>
    <row r="306" ht="14.3" customHeight="1"/>
    <row r="307" ht="14.3" customHeight="1"/>
    <row r="308" ht="14.3" customHeight="1"/>
    <row r="309" ht="14.3" customHeight="1"/>
    <row r="310" ht="14.3" customHeight="1"/>
    <row r="311" ht="14.3" customHeight="1"/>
    <row r="312" ht="14.3" customHeight="1"/>
    <row r="313" ht="14.3" customHeight="1"/>
    <row r="314" ht="14.3" customHeight="1"/>
    <row r="315" ht="14.3" customHeight="1"/>
    <row r="316" ht="14.3" customHeight="1"/>
    <row r="317" ht="14.3" customHeight="1"/>
    <row r="318" ht="14.3" customHeight="1"/>
    <row r="319" ht="14.3" customHeight="1"/>
    <row r="320" ht="14.3" customHeight="1"/>
    <row r="321" ht="14.3" customHeight="1"/>
    <row r="322" ht="14.3" customHeight="1"/>
    <row r="323" ht="14.3" customHeight="1"/>
    <row r="324" ht="14.3" customHeight="1"/>
    <row r="325" ht="14.3" customHeight="1"/>
    <row r="326" ht="14.3" customHeight="1"/>
    <row r="327" ht="14.3" customHeight="1"/>
    <row r="328" ht="14.3" customHeight="1"/>
    <row r="329" ht="14.3" customHeight="1"/>
    <row r="330" ht="14.3" customHeight="1"/>
    <row r="331" ht="14.3" customHeight="1"/>
    <row r="332" ht="14.3" customHeight="1"/>
    <row r="333" ht="14.3" customHeight="1"/>
    <row r="334" ht="14.3" customHeight="1"/>
    <row r="335" ht="14.3" customHeight="1"/>
    <row r="336" ht="14.3" customHeight="1"/>
    <row r="337" ht="14.3" customHeight="1"/>
    <row r="338" ht="14.3" customHeight="1"/>
    <row r="339" ht="14.3" customHeight="1"/>
    <row r="340" ht="14.3" customHeight="1"/>
    <row r="341" ht="14.3" customHeight="1"/>
    <row r="342" ht="14.3" customHeight="1"/>
    <row r="343" ht="14.3" customHeight="1"/>
    <row r="344" ht="14.3" customHeight="1"/>
    <row r="345" ht="14.3" customHeight="1"/>
    <row r="346" ht="14.3" customHeight="1"/>
    <row r="347" ht="14.3" customHeight="1"/>
    <row r="348" ht="14.3" customHeight="1"/>
    <row r="349" ht="14.3" customHeight="1"/>
    <row r="350" ht="14.3" customHeight="1"/>
    <row r="351" ht="14.3" customHeight="1"/>
    <row r="352" ht="14.3" customHeight="1"/>
    <row r="353" ht="14.3" customHeight="1"/>
    <row r="354" ht="14.3" customHeight="1"/>
    <row r="355" ht="14.3" customHeight="1"/>
    <row r="356" ht="14.3" customHeight="1"/>
    <row r="357" ht="14.3" customHeight="1"/>
    <row r="358" ht="14.3" customHeight="1"/>
    <row r="359" ht="14.3" customHeight="1"/>
    <row r="360" ht="14.3" customHeight="1"/>
    <row r="361" ht="14.3" customHeight="1"/>
    <row r="362" ht="14.3" customHeight="1"/>
    <row r="363" ht="14.3" customHeight="1"/>
    <row r="364" ht="14.3" customHeight="1"/>
    <row r="365" ht="14.3" customHeight="1"/>
    <row r="366" ht="14.3" customHeight="1"/>
    <row r="367" ht="14.3" customHeight="1"/>
    <row r="368" ht="14.3" customHeight="1"/>
    <row r="369" ht="14.3" customHeight="1"/>
    <row r="370" ht="14.3" customHeight="1"/>
    <row r="371" ht="14.3" customHeight="1"/>
    <row r="372" ht="14.3" customHeight="1"/>
    <row r="373" ht="14.3" customHeight="1"/>
    <row r="374" ht="14.3" customHeight="1"/>
    <row r="375" ht="14.3" customHeight="1"/>
    <row r="376" ht="14.3" customHeight="1"/>
    <row r="377" ht="14.3" customHeight="1"/>
    <row r="378" ht="14.3" customHeight="1"/>
    <row r="379" ht="14.3" customHeight="1"/>
    <row r="380" ht="14.3" customHeight="1"/>
    <row r="381" ht="14.3" customHeight="1"/>
    <row r="382" ht="14.3" customHeight="1"/>
    <row r="383" ht="14.3" customHeight="1"/>
    <row r="384" ht="14.3" customHeight="1"/>
    <row r="385" ht="14.3" customHeight="1"/>
    <row r="386" ht="14.3" customHeight="1"/>
    <row r="387" ht="14.3" customHeight="1"/>
    <row r="388" ht="14.3" customHeight="1"/>
    <row r="389" ht="14.3" customHeight="1"/>
    <row r="390" ht="14.3" customHeight="1"/>
    <row r="391" ht="14.3" customHeight="1"/>
    <row r="392" ht="14.3" customHeight="1"/>
    <row r="393" ht="14.3" customHeight="1"/>
    <row r="394" ht="14.3" customHeight="1"/>
    <row r="395" ht="14.3" customHeight="1"/>
    <row r="396" ht="14.3" customHeight="1"/>
    <row r="397" ht="14.3" customHeight="1"/>
    <row r="398" ht="14.3" customHeight="1"/>
    <row r="399" ht="14.3" customHeight="1"/>
    <row r="400" ht="14.3" customHeight="1"/>
    <row r="401" ht="14.3" customHeight="1"/>
    <row r="402" ht="14.3" customHeight="1"/>
    <row r="403" ht="14.3" customHeight="1"/>
    <row r="404" ht="14.3" customHeight="1"/>
    <row r="405" ht="14.3" customHeight="1"/>
    <row r="406" ht="14.3" customHeight="1"/>
    <row r="407" ht="14.3" customHeight="1"/>
    <row r="408" ht="14.3" customHeight="1"/>
    <row r="409" ht="14.3" customHeight="1"/>
    <row r="410" ht="14.3" customHeight="1"/>
    <row r="411" ht="14.3" customHeight="1"/>
    <row r="412" ht="14.3" customHeight="1"/>
    <row r="413" ht="14.3" customHeight="1"/>
    <row r="414" ht="14.3" customHeight="1"/>
    <row r="415" ht="14.3" customHeight="1"/>
    <row r="416" ht="14.3" customHeight="1"/>
    <row r="417" ht="14.3" customHeight="1"/>
    <row r="418" ht="14.3" customHeight="1"/>
    <row r="419" ht="14.3" customHeight="1"/>
    <row r="420" ht="14.3" customHeight="1"/>
    <row r="421" ht="14.3" customHeight="1"/>
    <row r="422" ht="14.3" customHeight="1"/>
    <row r="423" ht="14.3" customHeight="1"/>
    <row r="424" ht="14.3" customHeight="1"/>
    <row r="425" ht="14.3" customHeight="1"/>
    <row r="426" ht="14.3" customHeight="1"/>
    <row r="427" ht="14.3" customHeight="1"/>
    <row r="428" ht="14.3" customHeight="1"/>
    <row r="429" ht="14.3" customHeight="1"/>
    <row r="430" ht="14.3" customHeight="1"/>
    <row r="431" ht="14.3" customHeight="1"/>
    <row r="432" ht="14.3" customHeight="1"/>
    <row r="433" ht="14.3" customHeight="1"/>
    <row r="434" ht="14.3" customHeight="1"/>
    <row r="435" ht="14.3" customHeight="1"/>
    <row r="436" ht="14.3" customHeight="1"/>
    <row r="437" ht="14.3" customHeight="1"/>
    <row r="438" ht="14.3" customHeight="1"/>
    <row r="439" ht="14.3" customHeight="1"/>
    <row r="440" ht="14.3" customHeight="1"/>
    <row r="441" ht="14.3" customHeight="1"/>
    <row r="442" ht="14.3" customHeight="1"/>
    <row r="443" ht="14.3" customHeight="1"/>
    <row r="444" ht="14.3" customHeight="1"/>
    <row r="445" ht="14.3" customHeight="1"/>
    <row r="446" ht="14.3" customHeight="1"/>
    <row r="447" ht="14.3" customHeight="1"/>
    <row r="448" ht="14.3" customHeight="1"/>
    <row r="449" ht="14.3" customHeight="1"/>
    <row r="450" ht="14.3" customHeight="1"/>
    <row r="451" ht="14.3" customHeight="1"/>
    <row r="452" ht="14.3" customHeight="1"/>
    <row r="453" ht="14.3" customHeight="1"/>
    <row r="454" ht="14.3" customHeight="1"/>
    <row r="455" ht="14.3" customHeight="1"/>
    <row r="456" ht="14.3" customHeight="1"/>
    <row r="457" ht="14.3" customHeight="1"/>
    <row r="458" ht="14.3" customHeight="1"/>
    <row r="459" ht="14.3" customHeight="1"/>
    <row r="460" ht="14.3" customHeight="1"/>
    <row r="461" ht="14.3" customHeight="1"/>
    <row r="462" ht="14.3" customHeight="1"/>
    <row r="463" ht="14.3" customHeight="1"/>
    <row r="464" ht="14.3" customHeight="1"/>
    <row r="465" ht="14.3" customHeight="1"/>
    <row r="466" ht="14.3" customHeight="1"/>
    <row r="467" ht="14.3" customHeight="1"/>
    <row r="468" ht="14.3" customHeight="1"/>
    <row r="469" ht="14.3" customHeight="1"/>
    <row r="470" ht="14.3" customHeight="1"/>
    <row r="471" ht="14.3" customHeight="1"/>
    <row r="472" ht="14.3" customHeight="1"/>
    <row r="473" ht="14.3" customHeight="1"/>
    <row r="474" ht="14.3" customHeight="1"/>
    <row r="475" ht="14.3" customHeight="1"/>
    <row r="476" ht="14.3" customHeight="1"/>
    <row r="477" ht="14.3" customHeight="1"/>
    <row r="478" ht="14.3" customHeight="1"/>
    <row r="479" ht="14.3" customHeight="1"/>
    <row r="480" ht="14.3" customHeight="1"/>
    <row r="481" ht="14.3" customHeight="1"/>
    <row r="482" ht="14.3" customHeight="1"/>
    <row r="483" ht="14.3" customHeight="1"/>
    <row r="484" ht="14.3" customHeight="1"/>
    <row r="485" ht="14.3" customHeight="1"/>
    <row r="486" ht="14.3" customHeight="1"/>
    <row r="487" ht="14.3" customHeight="1"/>
    <row r="488" ht="14.3" customHeight="1"/>
    <row r="489" ht="14.3" customHeight="1"/>
    <row r="490" ht="14.3" customHeight="1"/>
    <row r="491" ht="14.3" customHeight="1"/>
    <row r="492" ht="14.3" customHeight="1"/>
    <row r="493" ht="14.3" customHeight="1"/>
    <row r="494" ht="14.3" customHeight="1"/>
    <row r="495" ht="14.3" customHeight="1"/>
    <row r="496" ht="14.3" customHeight="1"/>
    <row r="497" ht="14.3" customHeight="1"/>
    <row r="498" ht="14.3" customHeight="1"/>
    <row r="499" ht="14.3" customHeight="1"/>
    <row r="500" ht="14.3" customHeight="1"/>
    <row r="501" ht="14.3" customHeight="1"/>
    <row r="502" ht="14.3" customHeight="1"/>
    <row r="503" ht="14.3" customHeight="1"/>
    <row r="504" ht="14.3" customHeight="1"/>
    <row r="505" ht="14.3" customHeight="1"/>
    <row r="506" ht="14.3" customHeight="1"/>
    <row r="507" ht="14.3" customHeight="1"/>
    <row r="508" ht="14.3" customHeight="1"/>
    <row r="509" ht="14.3" customHeight="1"/>
    <row r="510" ht="14.3" customHeight="1"/>
    <row r="511" ht="14.3" customHeight="1"/>
    <row r="512" ht="14.3" customHeight="1"/>
    <row r="513" ht="14.3" customHeight="1"/>
    <row r="514" ht="14.3" customHeight="1"/>
    <row r="515" ht="14.3" customHeight="1"/>
    <row r="516" ht="14.3" customHeight="1"/>
    <row r="517" ht="14.3" customHeight="1"/>
    <row r="518" ht="14.3" customHeight="1"/>
    <row r="519" ht="14.3" customHeight="1"/>
    <row r="520" ht="14.3" customHeight="1"/>
    <row r="521" ht="14.3" customHeight="1"/>
    <row r="522" ht="14.3" customHeight="1"/>
    <row r="523" ht="14.3" customHeight="1"/>
    <row r="524" ht="14.3" customHeight="1"/>
    <row r="525" ht="14.3" customHeight="1"/>
    <row r="526" ht="14.3" customHeight="1"/>
    <row r="527" ht="14.3" customHeight="1"/>
    <row r="528" ht="14.3" customHeight="1"/>
    <row r="529" ht="14.3" customHeight="1"/>
    <row r="530" ht="14.3" customHeight="1"/>
    <row r="531" ht="14.3" customHeight="1"/>
    <row r="532" ht="14.3" customHeight="1"/>
    <row r="533" ht="14.3" customHeight="1"/>
    <row r="534" ht="14.3" customHeight="1"/>
    <row r="535" ht="14.3" customHeight="1"/>
    <row r="536" ht="14.3" customHeight="1"/>
    <row r="537" ht="14.3" customHeight="1"/>
    <row r="538" ht="14.3" customHeight="1"/>
    <row r="539" ht="14.3" customHeight="1"/>
    <row r="540" ht="14.3" customHeight="1"/>
    <row r="541" ht="14.3" customHeight="1"/>
    <row r="542" ht="14.3" customHeight="1"/>
    <row r="543" ht="14.3" customHeight="1"/>
    <row r="544" ht="14.3" customHeight="1"/>
    <row r="545" ht="14.3" customHeight="1"/>
    <row r="546" ht="14.3" customHeight="1"/>
    <row r="547" ht="14.3" customHeight="1"/>
    <row r="548" ht="14.3" customHeight="1"/>
    <row r="549" ht="14.3" customHeight="1"/>
    <row r="550" ht="14.3" customHeight="1"/>
    <row r="551" ht="14.3" customHeight="1"/>
    <row r="552" ht="14.3" customHeight="1"/>
    <row r="553" ht="14.3" customHeight="1"/>
    <row r="554" ht="14.3" customHeight="1"/>
    <row r="555" ht="14.3" customHeight="1"/>
    <row r="556" ht="14.3" customHeight="1"/>
    <row r="557" ht="14.3" customHeight="1"/>
    <row r="558" ht="14.3" customHeight="1"/>
    <row r="559" ht="14.3" customHeight="1"/>
    <row r="560" ht="14.3" customHeight="1"/>
    <row r="561" ht="14.3" customHeight="1"/>
    <row r="562" ht="14.3" customHeight="1"/>
    <row r="563" ht="14.3" customHeight="1"/>
    <row r="564" ht="14.3" customHeight="1"/>
    <row r="565" ht="14.3" customHeight="1"/>
    <row r="566" ht="14.3" customHeight="1"/>
    <row r="567" ht="14.3" customHeight="1"/>
    <row r="568" ht="14.3" customHeight="1"/>
    <row r="569" ht="14.3" customHeight="1"/>
    <row r="570" ht="14.3" customHeight="1"/>
    <row r="571" ht="14.3" customHeight="1"/>
    <row r="572" ht="14.3" customHeight="1"/>
    <row r="573" ht="14.3" customHeight="1"/>
    <row r="574" ht="14.3" customHeight="1"/>
    <row r="575" ht="14.3" customHeight="1"/>
    <row r="576" ht="14.3" customHeight="1"/>
    <row r="577" ht="14.3" customHeight="1"/>
    <row r="578" ht="14.3" customHeight="1"/>
    <row r="579" ht="14.3" customHeight="1"/>
    <row r="580" ht="14.3" customHeight="1"/>
    <row r="581" ht="14.3" customHeight="1"/>
    <row r="582" ht="14.3" customHeight="1"/>
    <row r="583" ht="14.3" customHeight="1"/>
    <row r="584" ht="14.3" customHeight="1"/>
    <row r="585" ht="14.3" customHeight="1"/>
    <row r="586" ht="14.3" customHeight="1"/>
    <row r="587" ht="14.3" customHeight="1"/>
    <row r="588" ht="14.3" customHeight="1"/>
    <row r="589" ht="14.3" customHeight="1"/>
    <row r="590" ht="14.3" customHeight="1"/>
    <row r="591" ht="14.3" customHeight="1"/>
    <row r="592" ht="14.3" customHeight="1"/>
    <row r="593" ht="14.3" customHeight="1"/>
    <row r="594" ht="14.3" customHeight="1"/>
    <row r="595" ht="14.3" customHeight="1"/>
    <row r="596" ht="14.3" customHeight="1"/>
    <row r="597" ht="14.3" customHeight="1"/>
    <row r="598" ht="14.3" customHeight="1"/>
    <row r="599" ht="14.3" customHeight="1"/>
    <row r="600" ht="14.3" customHeight="1"/>
    <row r="601" ht="14.3" customHeight="1"/>
    <row r="602" ht="14.3" customHeight="1"/>
    <row r="603" ht="14.3" customHeight="1"/>
    <row r="604" ht="14.3" customHeight="1"/>
    <row r="605" ht="14.3" customHeight="1"/>
    <row r="606" ht="14.3" customHeight="1"/>
    <row r="607" ht="14.3" customHeight="1"/>
    <row r="608" ht="14.3" customHeight="1"/>
    <row r="609" ht="14.3" customHeight="1"/>
    <row r="610" ht="14.3" customHeight="1"/>
    <row r="611" ht="14.3" customHeight="1"/>
    <row r="612" ht="14.3" customHeight="1"/>
    <row r="613" ht="14.3" customHeight="1"/>
    <row r="614" ht="14.3" customHeight="1"/>
    <row r="615" ht="14.3" customHeight="1"/>
    <row r="616" ht="14.3" customHeight="1"/>
    <row r="617" ht="14.3" customHeight="1"/>
    <row r="618" ht="14.3" customHeight="1"/>
    <row r="619" ht="14.3" customHeight="1"/>
    <row r="620" ht="14.3" customHeight="1"/>
    <row r="621" ht="14.3" customHeight="1"/>
    <row r="622" ht="14.3" customHeight="1"/>
    <row r="623" ht="14.3" customHeight="1"/>
    <row r="624" ht="14.3" customHeight="1"/>
    <row r="625" ht="14.3" customHeight="1"/>
    <row r="626" ht="14.3" customHeight="1"/>
    <row r="627" ht="14.3" customHeight="1"/>
    <row r="628" ht="14.3" customHeight="1"/>
    <row r="629" ht="14.3" customHeight="1"/>
    <row r="630" ht="14.3" customHeight="1"/>
    <row r="631" ht="14.3" customHeight="1"/>
    <row r="632" ht="14.3" customHeight="1"/>
    <row r="633" ht="14.3" customHeight="1"/>
    <row r="634" ht="14.3" customHeight="1"/>
    <row r="635" ht="14.3" customHeight="1"/>
    <row r="636" ht="14.3" customHeight="1"/>
    <row r="637" ht="14.3" customHeight="1"/>
    <row r="638" ht="14.3" customHeight="1"/>
    <row r="639" ht="14.3" customHeight="1"/>
    <row r="640" ht="14.3" customHeight="1"/>
    <row r="641" ht="14.3" customHeight="1"/>
    <row r="642" ht="14.3" customHeight="1"/>
    <row r="643" ht="14.3" customHeight="1"/>
    <row r="644" ht="14.3" customHeight="1"/>
    <row r="645" ht="14.3" customHeight="1"/>
    <row r="646" ht="14.3" customHeight="1"/>
    <row r="647" ht="14.3" customHeight="1"/>
    <row r="648" ht="14.3" customHeight="1"/>
    <row r="649" ht="14.3" customHeight="1"/>
    <row r="650" ht="14.3" customHeight="1"/>
    <row r="651" ht="14.3" customHeight="1"/>
    <row r="652" ht="14.3" customHeight="1"/>
    <row r="653" ht="14.3" customHeight="1"/>
    <row r="654" ht="14.3" customHeight="1"/>
    <row r="655" ht="14.3" customHeight="1"/>
    <row r="656" ht="14.3" customHeight="1"/>
    <row r="657" ht="14.3" customHeight="1"/>
    <row r="658" ht="14.3" customHeight="1"/>
    <row r="659" ht="14.3" customHeight="1"/>
    <row r="660" ht="14.3" customHeight="1"/>
    <row r="661" ht="14.3" customHeight="1"/>
    <row r="662" ht="14.3" customHeight="1"/>
    <row r="663" ht="14.3" customHeight="1"/>
    <row r="664" ht="14.3" customHeight="1"/>
    <row r="665" ht="14.3" customHeight="1"/>
    <row r="666" ht="14.3" customHeight="1"/>
    <row r="667" ht="14.3" customHeight="1"/>
    <row r="668" ht="14.3" customHeight="1"/>
    <row r="669" ht="14.3" customHeight="1"/>
    <row r="670" ht="14.3" customHeight="1"/>
    <row r="671" ht="14.3" customHeight="1"/>
    <row r="672" ht="14.3" customHeight="1"/>
    <row r="673" ht="14.3" customHeight="1"/>
    <row r="674" ht="14.3" customHeight="1"/>
    <row r="675" ht="14.3" customHeight="1"/>
    <row r="676" ht="14.3" customHeight="1"/>
    <row r="677" ht="14.3" customHeight="1"/>
    <row r="678" ht="14.3" customHeight="1"/>
    <row r="679" ht="14.3" customHeight="1"/>
    <row r="680" ht="14.3" customHeight="1"/>
    <row r="681" ht="14.3" customHeight="1"/>
    <row r="682" ht="14.3" customHeight="1"/>
    <row r="683" ht="14.3" customHeight="1"/>
    <row r="684" ht="14.3" customHeight="1"/>
    <row r="685" ht="14.3" customHeight="1"/>
    <row r="686" ht="14.3" customHeight="1"/>
    <row r="687" ht="14.3" customHeight="1"/>
    <row r="688" ht="14.3" customHeight="1"/>
    <row r="689" ht="14.3" customHeight="1"/>
    <row r="690" ht="14.3" customHeight="1"/>
    <row r="691" ht="14.3" customHeight="1"/>
    <row r="692" ht="14.3" customHeight="1"/>
    <row r="693" ht="14.3" customHeight="1"/>
    <row r="694" ht="14.3" customHeight="1"/>
    <row r="695" ht="14.3" customHeight="1"/>
    <row r="696" ht="14.3" customHeight="1"/>
    <row r="697" ht="14.3" customHeight="1"/>
    <row r="698" ht="14.3" customHeight="1"/>
    <row r="699" ht="14.3" customHeight="1"/>
    <row r="700" ht="14.3" customHeight="1"/>
    <row r="701" ht="14.3" customHeight="1"/>
    <row r="702" ht="14.3" customHeight="1"/>
    <row r="703" ht="14.3" customHeight="1"/>
    <row r="704" ht="14.3" customHeight="1"/>
    <row r="705" ht="14.3" customHeight="1"/>
    <row r="706" ht="14.3" customHeight="1"/>
    <row r="707" ht="14.3" customHeight="1"/>
    <row r="708" ht="14.3" customHeight="1"/>
    <row r="709" ht="14.3" customHeight="1"/>
    <row r="710" ht="14.3" customHeight="1"/>
    <row r="711" ht="14.3" customHeight="1"/>
    <row r="712" ht="14.3" customHeight="1"/>
    <row r="713" ht="14.3" customHeight="1"/>
    <row r="714" ht="14.3" customHeight="1"/>
    <row r="715" ht="14.3" customHeight="1"/>
    <row r="716" ht="14.3" customHeight="1"/>
    <row r="717" ht="14.3" customHeight="1"/>
    <row r="718" ht="14.3" customHeight="1"/>
    <row r="719" ht="14.3" customHeight="1"/>
    <row r="720" ht="14.3" customHeight="1"/>
    <row r="721" ht="14.3" customHeight="1"/>
    <row r="722" ht="14.3" customHeight="1"/>
    <row r="723" ht="14.3" customHeight="1"/>
    <row r="724" ht="14.3" customHeight="1"/>
    <row r="725" ht="14.3" customHeight="1"/>
    <row r="726" ht="14.3" customHeight="1"/>
    <row r="727" ht="14.3" customHeight="1"/>
    <row r="728" ht="14.3" customHeight="1"/>
    <row r="729" ht="14.3" customHeight="1"/>
    <row r="730" ht="14.3" customHeight="1"/>
    <row r="731" ht="14.3" customHeight="1"/>
    <row r="732" ht="14.3" customHeight="1"/>
    <row r="733" ht="14.3" customHeight="1"/>
    <row r="734" ht="14.3" customHeight="1"/>
    <row r="735" ht="14.3" customHeight="1"/>
    <row r="736" ht="14.3" customHeight="1"/>
    <row r="737" ht="14.3" customHeight="1"/>
    <row r="738" ht="14.3" customHeight="1"/>
    <row r="739" ht="14.3" customHeight="1"/>
    <row r="740" ht="14.3" customHeight="1"/>
    <row r="741" ht="14.3" customHeight="1"/>
    <row r="742" ht="14.3" customHeight="1"/>
    <row r="743" ht="14.3" customHeight="1"/>
    <row r="744" ht="14.3" customHeight="1"/>
    <row r="745" ht="14.3" customHeight="1"/>
    <row r="746" ht="14.3" customHeight="1"/>
    <row r="747" ht="14.3" customHeight="1"/>
    <row r="748" ht="14.3" customHeight="1"/>
    <row r="749" ht="14.3" customHeight="1"/>
    <row r="750" ht="14.3" customHeight="1"/>
    <row r="751" ht="14.3" customHeight="1"/>
    <row r="752" ht="14.3" customHeight="1"/>
    <row r="753" ht="14.3" customHeight="1"/>
    <row r="754" ht="14.3" customHeight="1"/>
    <row r="755" ht="14.3" customHeight="1"/>
    <row r="756" ht="14.3" customHeight="1"/>
    <row r="757" ht="14.3" customHeight="1"/>
    <row r="758" ht="14.3" customHeight="1"/>
    <row r="759" ht="14.3" customHeight="1"/>
    <row r="760" ht="14.3" customHeight="1"/>
    <row r="761" ht="14.3" customHeight="1"/>
    <row r="762" ht="14.3" customHeight="1"/>
    <row r="763" ht="14.3" customHeight="1"/>
    <row r="764" ht="14.3" customHeight="1"/>
    <row r="765" ht="14.3" customHeight="1"/>
    <row r="766" ht="14.3" customHeight="1"/>
    <row r="767" ht="14.3" customHeight="1"/>
    <row r="768" ht="14.3" customHeight="1"/>
    <row r="769" ht="14.3" customHeight="1"/>
    <row r="770" ht="14.3" customHeight="1"/>
    <row r="771" ht="14.3" customHeight="1"/>
    <row r="772" ht="14.3" customHeight="1"/>
    <row r="773" ht="14.3" customHeight="1"/>
    <row r="774" ht="14.3" customHeight="1"/>
    <row r="775" ht="14.3" customHeight="1"/>
    <row r="776" ht="14.3" customHeight="1"/>
    <row r="777" ht="14.3" customHeight="1"/>
    <row r="778" ht="14.3" customHeight="1"/>
    <row r="779" ht="14.3" customHeight="1"/>
    <row r="780" ht="14.3" customHeight="1"/>
    <row r="781" ht="14.3" customHeight="1"/>
    <row r="782" ht="14.3" customHeight="1"/>
    <row r="783" ht="14.3" customHeight="1"/>
    <row r="784" ht="14.3" customHeight="1"/>
    <row r="785" ht="14.3" customHeight="1"/>
    <row r="786" ht="14.3" customHeight="1"/>
    <row r="787" ht="14.3" customHeight="1"/>
    <row r="788" ht="14.3" customHeight="1"/>
    <row r="789" ht="14.3" customHeight="1"/>
    <row r="790" ht="14.3" customHeight="1"/>
    <row r="791" ht="14.3" customHeight="1"/>
    <row r="792" ht="14.3" customHeight="1"/>
    <row r="793" ht="14.3" customHeight="1"/>
    <row r="794" ht="14.3" customHeight="1"/>
    <row r="795" ht="14.3" customHeight="1"/>
    <row r="796" ht="14.3" customHeight="1"/>
    <row r="797" ht="14.3" customHeight="1"/>
    <row r="798" ht="14.3" customHeight="1"/>
    <row r="799" ht="14.3" customHeight="1"/>
    <row r="800" ht="14.3" customHeight="1"/>
    <row r="801" ht="14.3" customHeight="1"/>
    <row r="802" ht="14.3" customHeight="1"/>
    <row r="803" ht="14.3" customHeight="1"/>
    <row r="804" ht="14.3" customHeight="1"/>
    <row r="805" ht="14.3" customHeight="1"/>
    <row r="806" ht="14.3" customHeight="1"/>
    <row r="807" ht="14.3" customHeight="1"/>
    <row r="808" ht="14.3" customHeight="1"/>
    <row r="809" ht="14.3" customHeight="1"/>
    <row r="810" ht="14.3" customHeight="1"/>
    <row r="811" ht="14.3" customHeight="1"/>
    <row r="812" ht="14.3" customHeight="1"/>
    <row r="813" ht="14.3" customHeight="1"/>
    <row r="814" ht="14.3" customHeight="1"/>
    <row r="815" ht="14.3" customHeight="1"/>
    <row r="816" ht="14.3" customHeight="1"/>
    <row r="817" ht="14.3" customHeight="1"/>
    <row r="818" ht="14.3" customHeight="1"/>
    <row r="819" ht="14.3" customHeight="1"/>
    <row r="820" ht="14.3" customHeight="1"/>
    <row r="821" ht="14.3" customHeight="1"/>
    <row r="822" ht="14.3" customHeight="1"/>
    <row r="823" ht="14.3" customHeight="1"/>
    <row r="824" ht="14.3" customHeight="1"/>
    <row r="825" ht="14.3" customHeight="1"/>
    <row r="826" ht="14.3" customHeight="1"/>
    <row r="827" ht="14.3" customHeight="1"/>
    <row r="828" ht="14.3" customHeight="1"/>
    <row r="829" ht="14.3" customHeight="1"/>
    <row r="830" ht="14.3" customHeight="1"/>
    <row r="831" ht="14.3" customHeight="1"/>
    <row r="832" ht="14.3" customHeight="1"/>
    <row r="833" ht="14.3" customHeight="1"/>
    <row r="834" ht="14.3" customHeight="1"/>
    <row r="835" ht="14.3" customHeight="1"/>
    <row r="836" ht="14.3" customHeight="1"/>
    <row r="837" ht="14.3" customHeight="1"/>
    <row r="838" ht="14.3" customHeight="1"/>
    <row r="839" ht="14.3" customHeight="1"/>
    <row r="840" ht="14.3" customHeight="1"/>
    <row r="841" ht="14.3" customHeight="1"/>
    <row r="842" ht="14.3" customHeight="1"/>
    <row r="843" ht="14.3" customHeight="1"/>
    <row r="844" ht="14.3" customHeight="1"/>
    <row r="845" ht="14.3" customHeight="1"/>
    <row r="846" ht="14.3" customHeight="1"/>
    <row r="847" ht="14.3" customHeight="1"/>
    <row r="848" ht="14.3" customHeight="1"/>
    <row r="849" ht="14.3" customHeight="1"/>
    <row r="850" ht="14.3" customHeight="1"/>
    <row r="851" ht="14.3" customHeight="1"/>
    <row r="852" ht="14.3" customHeight="1"/>
    <row r="853" ht="14.3" customHeight="1"/>
    <row r="854" ht="14.3" customHeight="1"/>
    <row r="855" ht="14.3" customHeight="1"/>
    <row r="856" ht="14.3" customHeight="1"/>
    <row r="857" ht="14.3" customHeight="1"/>
    <row r="858" ht="14.3" customHeight="1"/>
    <row r="859" ht="14.3" customHeight="1"/>
    <row r="860" ht="14.3" customHeight="1"/>
    <row r="861" ht="14.3" customHeight="1"/>
    <row r="862" ht="14.3" customHeight="1"/>
    <row r="863" ht="14.3" customHeight="1"/>
    <row r="864" ht="14.3" customHeight="1"/>
    <row r="865" ht="14.3" customHeight="1"/>
    <row r="866" ht="14.3" customHeight="1"/>
    <row r="867" ht="14.3" customHeight="1"/>
    <row r="868" ht="14.3" customHeight="1"/>
    <row r="869" ht="14.3" customHeight="1"/>
    <row r="870" ht="14.3" customHeight="1"/>
    <row r="871" ht="14.3" customHeight="1"/>
    <row r="872" ht="14.3" customHeight="1"/>
    <row r="873" ht="14.3" customHeight="1"/>
    <row r="874" ht="14.3" customHeight="1"/>
    <row r="875" ht="14.3" customHeight="1"/>
    <row r="876" ht="14.3" customHeight="1"/>
    <row r="877" ht="14.3" customHeight="1"/>
    <row r="878" ht="14.3" customHeight="1"/>
    <row r="879" ht="14.3" customHeight="1"/>
    <row r="880" ht="14.3" customHeight="1"/>
    <row r="881" ht="14.3" customHeight="1"/>
    <row r="882" ht="14.3" customHeight="1"/>
    <row r="883" ht="14.3" customHeight="1"/>
    <row r="884" ht="14.3" customHeight="1"/>
    <row r="885" ht="14.3" customHeight="1"/>
    <row r="886" ht="14.3" customHeight="1"/>
    <row r="887" ht="14.3" customHeight="1"/>
    <row r="888" ht="14.3" customHeight="1"/>
    <row r="889" ht="14.3" customHeight="1"/>
    <row r="890" ht="14.3" customHeight="1"/>
    <row r="891" ht="14.3" customHeight="1"/>
    <row r="892" ht="14.3" customHeight="1"/>
    <row r="893" ht="14.3" customHeight="1"/>
    <row r="894" ht="14.3" customHeight="1"/>
    <row r="895" ht="14.3" customHeight="1"/>
    <row r="896" ht="14.3" customHeight="1"/>
    <row r="897" ht="14.3" customHeight="1"/>
    <row r="898" ht="14.3" customHeight="1"/>
    <row r="899" ht="14.3" customHeight="1"/>
    <row r="900" ht="14.3" customHeight="1"/>
    <row r="901" ht="14.3" customHeight="1"/>
    <row r="902" ht="14.3" customHeight="1"/>
    <row r="903" ht="14.3" customHeight="1"/>
    <row r="904" ht="14.3" customHeight="1"/>
    <row r="905" ht="14.3" customHeight="1"/>
    <row r="906" ht="14.3" customHeight="1"/>
    <row r="907" ht="14.3" customHeight="1"/>
    <row r="908" ht="14.3" customHeight="1"/>
    <row r="909" ht="14.3" customHeight="1"/>
    <row r="910" ht="14.3" customHeight="1"/>
    <row r="911" ht="14.3" customHeight="1"/>
    <row r="912" ht="14.3" customHeight="1"/>
    <row r="913" ht="14.3" customHeight="1"/>
    <row r="914" ht="14.3" customHeight="1"/>
    <row r="915" ht="14.3" customHeight="1"/>
    <row r="916" ht="14.3" customHeight="1"/>
    <row r="917" ht="14.3" customHeight="1"/>
    <row r="918" ht="14.3" customHeight="1"/>
    <row r="919" ht="14.3" customHeight="1"/>
    <row r="920" ht="14.3" customHeight="1"/>
    <row r="921" ht="14.3" customHeight="1"/>
    <row r="922" ht="14.3" customHeight="1"/>
    <row r="923" ht="14.3" customHeight="1"/>
    <row r="924" ht="14.3" customHeight="1"/>
    <row r="925" ht="14.3" customHeight="1"/>
    <row r="926" ht="14.3" customHeight="1"/>
    <row r="927" ht="14.3" customHeight="1"/>
    <row r="928" ht="14.3" customHeight="1"/>
    <row r="929" ht="14.3" customHeight="1"/>
    <row r="930" ht="14.3" customHeight="1"/>
    <row r="931" ht="14.3" customHeight="1"/>
    <row r="932" ht="14.3" customHeight="1"/>
    <row r="933" ht="14.3" customHeight="1"/>
    <row r="934" ht="14.3" customHeight="1"/>
    <row r="935" ht="14.3" customHeight="1"/>
    <row r="936" ht="14.3" customHeight="1"/>
    <row r="937" ht="14.3" customHeight="1"/>
    <row r="938" ht="14.3" customHeight="1"/>
    <row r="939" ht="14.3" customHeight="1"/>
    <row r="940" ht="14.3" customHeight="1"/>
    <row r="941" ht="14.3" customHeight="1"/>
    <row r="942" ht="14.3" customHeight="1"/>
    <row r="943" ht="14.3" customHeight="1"/>
    <row r="944" ht="14.3" customHeight="1"/>
    <row r="945" ht="14.3" customHeight="1"/>
    <row r="946" ht="14.3" customHeight="1"/>
    <row r="947" ht="14.3" customHeight="1"/>
    <row r="948" ht="14.3" customHeight="1"/>
    <row r="949" ht="14.3" customHeight="1"/>
    <row r="950" ht="14.3" customHeight="1"/>
    <row r="951" ht="14.3" customHeight="1"/>
    <row r="952" ht="14.3" customHeight="1"/>
    <row r="953" ht="14.3" customHeight="1"/>
    <row r="954" ht="14.3" customHeight="1"/>
    <row r="955" ht="14.3" customHeight="1"/>
    <row r="956" ht="14.3" customHeight="1"/>
    <row r="957" ht="14.3" customHeight="1"/>
    <row r="958" ht="14.3" customHeight="1"/>
    <row r="959" ht="14.3" customHeight="1"/>
    <row r="960" ht="14.3" customHeight="1"/>
    <row r="961" ht="14.3" customHeight="1"/>
    <row r="962" ht="14.3" customHeight="1"/>
    <row r="963" ht="14.3" customHeight="1"/>
    <row r="964" ht="14.3" customHeight="1"/>
    <row r="965" ht="14.3" customHeight="1"/>
    <row r="966" ht="14.3" customHeight="1"/>
    <row r="967" ht="14.3" customHeight="1"/>
    <row r="968" ht="14.3" customHeight="1"/>
    <row r="969" ht="14.3" customHeight="1"/>
    <row r="970" ht="14.3" customHeight="1"/>
    <row r="971" ht="14.3" customHeight="1"/>
    <row r="972" ht="14.3" customHeight="1"/>
    <row r="973" ht="14.3" customHeight="1"/>
    <row r="974" ht="14.3" customHeight="1"/>
    <row r="975" ht="14.3" customHeight="1"/>
    <row r="976" ht="14.3" customHeight="1"/>
    <row r="977" ht="14.3" customHeight="1"/>
    <row r="978" ht="14.3" customHeight="1"/>
    <row r="979" ht="14.3" customHeight="1"/>
    <row r="980" ht="14.3" customHeight="1"/>
    <row r="981" ht="14.3" customHeight="1"/>
    <row r="982" ht="14.3" customHeight="1"/>
    <row r="983" ht="14.3" customHeight="1"/>
    <row r="984" ht="14.3" customHeight="1"/>
    <row r="985" ht="14.3" customHeight="1"/>
    <row r="986" ht="14.3" customHeight="1"/>
    <row r="987" ht="14.3" customHeight="1"/>
    <row r="988" ht="14.3" customHeight="1"/>
    <row r="989" ht="14.3" customHeight="1"/>
    <row r="990" ht="14.3" customHeight="1"/>
    <row r="991" ht="14.3" customHeight="1"/>
    <row r="992" ht="14.3" customHeight="1"/>
    <row r="993" ht="14.3" customHeight="1"/>
    <row r="994" ht="14.3" customHeight="1"/>
    <row r="995" ht="14.3" customHeight="1"/>
    <row r="996" ht="14.3" customHeight="1"/>
    <row r="997" ht="14.3" customHeight="1"/>
    <row r="998" ht="14.3" customHeight="1"/>
    <row r="999" ht="14.3" customHeight="1"/>
    <row r="1000" ht="14.3" customHeight="1"/>
  </sheetData>
  <pageMargins left="0.7" right="0.7" top="0.75" bottom="0.75" header="0" footer="0"/>
  <pageSetup orientation="portrait"/>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Combo Chart</vt:lpstr>
      <vt:lpstr>Sheet8</vt:lpstr>
      <vt:lpstr>Sheet9</vt:lpstr>
      <vt:lpstr>Profit By Category</vt:lpstr>
      <vt:lpstr>Sales by Category</vt:lpstr>
      <vt:lpstr> state and salse</vt:lpstr>
      <vt:lpstr>Top 5 sales</vt:lpstr>
      <vt:lpstr>KPI</vt:lpstr>
      <vt:lpstr>KPI YOY</vt:lpstr>
      <vt:lpstr>Data</vt:lpstr>
      <vt:lpstr>Dasgboard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Tipu Sultan</cp:lastModifiedBy>
  <dcterms:created xsi:type="dcterms:W3CDTF">2015-06-05T18:17:20Z</dcterms:created>
  <dcterms:modified xsi:type="dcterms:W3CDTF">2023-11-26T01:06:33Z</dcterms:modified>
</cp:coreProperties>
</file>