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rthoza/Desktop/NTU/FYP/report/"/>
    </mc:Choice>
  </mc:AlternateContent>
  <xr:revisionPtr revIDLastSave="0" documentId="13_ncr:1_{B3CE6901-977E-DE4E-891B-C14A8AB2705B}" xr6:coauthVersionLast="47" xr6:coauthVersionMax="47" xr10:uidLastSave="{00000000-0000-0000-0000-000000000000}"/>
  <bookViews>
    <workbookView xWindow="0" yWindow="500" windowWidth="38400" windowHeight="19980" xr2:uid="{807C52B0-4D9D-4446-9863-7946E86928AA}"/>
  </bookViews>
  <sheets>
    <sheet name="Sheet1" sheetId="1" r:id="rId1"/>
  </sheets>
  <definedNames>
    <definedName name="_xlchart.v1.3" hidden="1">Sheet1!$A$1:$B$21</definedName>
    <definedName name="_xlchart.v1.4" hidden="1">Sheet1!$I$1</definedName>
    <definedName name="_xlchart.v1.5" hidden="1">Sheet1!$I$2:$I$21</definedName>
    <definedName name="_xlchart.v2.0" hidden="1">Sheet1!$A$1:$B$21</definedName>
    <definedName name="_xlchart.v2.1" hidden="1">Sheet1!$I$1</definedName>
    <definedName name="_xlchart.v2.2" hidden="1">Sheet1!$I$2:$I$21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1" l="1"/>
  <c r="I18" i="1"/>
  <c r="I16" i="1"/>
  <c r="I14" i="1"/>
  <c r="I12" i="1"/>
  <c r="I10" i="1"/>
  <c r="I8" i="1"/>
  <c r="I6" i="1"/>
  <c r="I4" i="1"/>
  <c r="G20" i="1"/>
  <c r="G18" i="1"/>
  <c r="G16" i="1"/>
  <c r="G14" i="1"/>
  <c r="G12" i="1"/>
  <c r="G10" i="1"/>
  <c r="G8" i="1"/>
  <c r="G6" i="1"/>
  <c r="G4" i="1"/>
  <c r="E20" i="1"/>
  <c r="E18" i="1"/>
  <c r="E16" i="1"/>
  <c r="E14" i="1"/>
  <c r="E12" i="1"/>
  <c r="E10" i="1"/>
  <c r="E8" i="1"/>
  <c r="E6" i="1"/>
  <c r="E4" i="1"/>
</calcChain>
</file>

<file path=xl/sharedStrings.xml><?xml version="1.0" encoding="utf-8"?>
<sst xmlns="http://schemas.openxmlformats.org/spreadsheetml/2006/main" count="50" uniqueCount="38">
  <si>
    <t>Scheduling Algorithm</t>
  </si>
  <si>
    <t>Packet Size (bytes)</t>
  </si>
  <si>
    <t>Number of Packets per RPi </t>
  </si>
  <si>
    <t>Latency </t>
  </si>
  <si>
    <t>(min/avg/max) (ms)</t>
  </si>
  <si>
    <t>Jitter</t>
  </si>
  <si>
    <t>(avg/max)</t>
  </si>
  <si>
    <t>(ms)</t>
  </si>
  <si>
    <t>Throughput (bytes/s)</t>
  </si>
  <si>
    <t>Jain’s Fairness Index</t>
  </si>
  <si>
    <t>Packet Loss Rate (%)</t>
  </si>
  <si>
    <t>FIFO</t>
  </si>
  <si>
    <t>256-512</t>
  </si>
  <si>
    <t>125.034/132.246/329.390</t>
  </si>
  <si>
    <t>10.372/</t>
  </si>
  <si>
    <t>SJF</t>
  </si>
  <si>
    <t>50 </t>
  </si>
  <si>
    <t>124.844/136.378/345.967</t>
  </si>
  <si>
    <t>11.851/</t>
  </si>
  <si>
    <t>RR</t>
  </si>
  <si>
    <t>124.687/133.363/178.523</t>
  </si>
  <si>
    <t>7.383/</t>
  </si>
  <si>
    <t>1024-1280</t>
  </si>
  <si>
    <t>126.184/132.882/365.034</t>
  </si>
  <si>
    <t>5.057/</t>
  </si>
  <si>
    <t>16.357/</t>
  </si>
  <si>
    <t>126.338/136.350/334.827</t>
  </si>
  <si>
    <t>9.113/</t>
  </si>
  <si>
    <t>1536-1792</t>
  </si>
  <si>
    <t>127.884/134.651/363.163</t>
  </si>
  <si>
    <t>3.764/</t>
  </si>
  <si>
    <t>128.963/147.338/381.025</t>
  </si>
  <si>
    <t>21.337/</t>
  </si>
  <si>
    <t>128.847/138.769/364.613</t>
  </si>
  <si>
    <t>9.580/</t>
  </si>
  <si>
    <t>Avg Latency (ms)</t>
  </si>
  <si>
    <t>124.054/141.587/369.618</t>
  </si>
  <si>
    <t>Avg Jitter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</si>
</sst>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Throughput (bytes/s)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Sheet1!$A$2:$B$21</c:f>
              <c:multiLvlStrCache>
                <c:ptCount val="19"/>
                <c:lvl>
                  <c:pt idx="2">
                    <c:v>256-512</c:v>
                  </c:pt>
                  <c:pt idx="4">
                    <c:v>256-512</c:v>
                  </c:pt>
                  <c:pt idx="6">
                    <c:v>256-512</c:v>
                  </c:pt>
                  <c:pt idx="8">
                    <c:v>1024-1280</c:v>
                  </c:pt>
                  <c:pt idx="10">
                    <c:v>1024-1280</c:v>
                  </c:pt>
                  <c:pt idx="12">
                    <c:v>1024-1280</c:v>
                  </c:pt>
                  <c:pt idx="14">
                    <c:v>1536-1792</c:v>
                  </c:pt>
                  <c:pt idx="16">
                    <c:v>1536-1792</c:v>
                  </c:pt>
                  <c:pt idx="18">
                    <c:v>1536-1792</c:v>
                  </c:pt>
                </c:lvl>
                <c:lvl>
                  <c:pt idx="2">
                    <c:v>FIFO</c:v>
                  </c:pt>
                  <c:pt idx="4">
                    <c:v>SJF</c:v>
                  </c:pt>
                  <c:pt idx="6">
                    <c:v>RR</c:v>
                  </c:pt>
                  <c:pt idx="8">
                    <c:v>FIFO</c:v>
                  </c:pt>
                  <c:pt idx="10">
                    <c:v>SJF</c:v>
                  </c:pt>
                  <c:pt idx="12">
                    <c:v>RR</c:v>
                  </c:pt>
                  <c:pt idx="14">
                    <c:v>FIFO</c:v>
                  </c:pt>
                  <c:pt idx="16">
                    <c:v>SJF</c:v>
                  </c:pt>
                  <c:pt idx="18">
                    <c:v>RR</c:v>
                  </c:pt>
                </c:lvl>
              </c:multiLvlStrCache>
            </c:multiLvlStrRef>
          </c:cat>
          <c:val>
            <c:numRef>
              <c:f>Sheet1!$H$2:$H$21</c:f>
              <c:numCache>
                <c:formatCode>General</c:formatCode>
                <c:ptCount val="20"/>
                <c:pt idx="2">
                  <c:v>3542.7060000000001</c:v>
                </c:pt>
                <c:pt idx="4">
                  <c:v>3537.5509999999999</c:v>
                </c:pt>
                <c:pt idx="6">
                  <c:v>3521.3290000000002</c:v>
                </c:pt>
                <c:pt idx="8">
                  <c:v>9356.2780000000002</c:v>
                </c:pt>
                <c:pt idx="10">
                  <c:v>8819.4670000000006</c:v>
                </c:pt>
                <c:pt idx="12">
                  <c:v>9155.8529999999992</c:v>
                </c:pt>
                <c:pt idx="14">
                  <c:v>13066.102000000001</c:v>
                </c:pt>
                <c:pt idx="16">
                  <c:v>11949.377</c:v>
                </c:pt>
                <c:pt idx="18">
                  <c:v>12675.054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A-F947-A7A9-953CBFCE9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800272"/>
        <c:axId val="1886801920"/>
      </c:barChart>
      <c:catAx>
        <c:axId val="18868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01920"/>
        <c:crosses val="autoZero"/>
        <c:auto val="1"/>
        <c:lblAlgn val="ctr"/>
        <c:lblOffset val="100"/>
        <c:noMultiLvlLbl val="0"/>
      </c:catAx>
      <c:valAx>
        <c:axId val="18868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0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Avg Latency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Sheet1!$A$2:$B$21</c:f>
              <c:multiLvlStrCache>
                <c:ptCount val="19"/>
                <c:lvl>
                  <c:pt idx="2">
                    <c:v>256-512</c:v>
                  </c:pt>
                  <c:pt idx="4">
                    <c:v>256-512</c:v>
                  </c:pt>
                  <c:pt idx="6">
                    <c:v>256-512</c:v>
                  </c:pt>
                  <c:pt idx="8">
                    <c:v>1024-1280</c:v>
                  </c:pt>
                  <c:pt idx="10">
                    <c:v>1024-1280</c:v>
                  </c:pt>
                  <c:pt idx="12">
                    <c:v>1024-1280</c:v>
                  </c:pt>
                  <c:pt idx="14">
                    <c:v>1536-1792</c:v>
                  </c:pt>
                  <c:pt idx="16">
                    <c:v>1536-1792</c:v>
                  </c:pt>
                  <c:pt idx="18">
                    <c:v>1536-1792</c:v>
                  </c:pt>
                </c:lvl>
                <c:lvl>
                  <c:pt idx="2">
                    <c:v>FIFO</c:v>
                  </c:pt>
                  <c:pt idx="4">
                    <c:v>SJF</c:v>
                  </c:pt>
                  <c:pt idx="6">
                    <c:v>RR</c:v>
                  </c:pt>
                  <c:pt idx="8">
                    <c:v>FIFO</c:v>
                  </c:pt>
                  <c:pt idx="10">
                    <c:v>SJF</c:v>
                  </c:pt>
                  <c:pt idx="12">
                    <c:v>RR</c:v>
                  </c:pt>
                  <c:pt idx="14">
                    <c:v>FIFO</c:v>
                  </c:pt>
                  <c:pt idx="16">
                    <c:v>SJF</c:v>
                  </c:pt>
                  <c:pt idx="18">
                    <c:v>RR</c:v>
                  </c:pt>
                </c:lvl>
              </c:multiLvlStrCache>
            </c:multiLvlStrRef>
          </c:cat>
          <c:val>
            <c:numRef>
              <c:f>Sheet1!$E$2:$E$21</c:f>
              <c:numCache>
                <c:formatCode>General</c:formatCode>
                <c:ptCount val="20"/>
                <c:pt idx="2">
                  <c:v>132.24600000000001</c:v>
                </c:pt>
                <c:pt idx="4">
                  <c:v>136.37799999999999</c:v>
                </c:pt>
                <c:pt idx="6">
                  <c:v>133.363</c:v>
                </c:pt>
                <c:pt idx="8">
                  <c:v>132.88200000000001</c:v>
                </c:pt>
                <c:pt idx="10">
                  <c:v>141.58699999999999</c:v>
                </c:pt>
                <c:pt idx="12">
                  <c:v>136.35</c:v>
                </c:pt>
                <c:pt idx="14">
                  <c:v>134.65100000000001</c:v>
                </c:pt>
                <c:pt idx="16">
                  <c:v>147.33799999999999</c:v>
                </c:pt>
                <c:pt idx="18">
                  <c:v>138.76900000000001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3-6149-9727-11A1BEC92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031728"/>
        <c:axId val="1885527616"/>
      </c:barChart>
      <c:catAx>
        <c:axId val="18860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527616"/>
        <c:crosses val="autoZero"/>
        <c:auto val="1"/>
        <c:lblAlgn val="ctr"/>
        <c:lblOffset val="100"/>
        <c:noMultiLvlLbl val="0"/>
      </c:catAx>
      <c:valAx>
        <c:axId val="18855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3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Jitter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Sheet1!$A$2:$B$21</c:f>
              <c:multiLvlStrCache>
                <c:ptCount val="19"/>
                <c:lvl>
                  <c:pt idx="2">
                    <c:v>256-512</c:v>
                  </c:pt>
                  <c:pt idx="4">
                    <c:v>256-512</c:v>
                  </c:pt>
                  <c:pt idx="6">
                    <c:v>256-512</c:v>
                  </c:pt>
                  <c:pt idx="8">
                    <c:v>1024-1280</c:v>
                  </c:pt>
                  <c:pt idx="10">
                    <c:v>1024-1280</c:v>
                  </c:pt>
                  <c:pt idx="12">
                    <c:v>1024-1280</c:v>
                  </c:pt>
                  <c:pt idx="14">
                    <c:v>1536-1792</c:v>
                  </c:pt>
                  <c:pt idx="16">
                    <c:v>1536-1792</c:v>
                  </c:pt>
                  <c:pt idx="18">
                    <c:v>1536-1792</c:v>
                  </c:pt>
                </c:lvl>
                <c:lvl>
                  <c:pt idx="2">
                    <c:v>FIFO</c:v>
                  </c:pt>
                  <c:pt idx="4">
                    <c:v>SJF</c:v>
                  </c:pt>
                  <c:pt idx="6">
                    <c:v>RR</c:v>
                  </c:pt>
                  <c:pt idx="8">
                    <c:v>FIFO</c:v>
                  </c:pt>
                  <c:pt idx="10">
                    <c:v>SJF</c:v>
                  </c:pt>
                  <c:pt idx="12">
                    <c:v>RR</c:v>
                  </c:pt>
                  <c:pt idx="14">
                    <c:v>FIFO</c:v>
                  </c:pt>
                  <c:pt idx="16">
                    <c:v>SJF</c:v>
                  </c:pt>
                  <c:pt idx="18">
                    <c:v>RR</c:v>
                  </c:pt>
                </c:lvl>
              </c:multiLvlStrCache>
            </c:multiLvlStrRef>
          </c:cat>
          <c:val>
            <c:numRef>
              <c:f>Sheet1!$G$2:$G$21</c:f>
              <c:numCache>
                <c:formatCode>General</c:formatCode>
                <c:ptCount val="20"/>
                <c:pt idx="2">
                  <c:v>10.372</c:v>
                </c:pt>
                <c:pt idx="4">
                  <c:v>11.851000000000001</c:v>
                </c:pt>
                <c:pt idx="6">
                  <c:v>7.383</c:v>
                </c:pt>
                <c:pt idx="8">
                  <c:v>5.0570000000000004</c:v>
                </c:pt>
                <c:pt idx="10">
                  <c:v>16.356999999999999</c:v>
                </c:pt>
                <c:pt idx="12">
                  <c:v>9.1129999999999995</c:v>
                </c:pt>
                <c:pt idx="14">
                  <c:v>3.7639999999999998</c:v>
                </c:pt>
                <c:pt idx="16">
                  <c:v>21.337</c:v>
                </c:pt>
                <c:pt idx="18">
                  <c:v>9.58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C-DD42-8700-474424FE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193312"/>
        <c:axId val="621155408"/>
      </c:barChart>
      <c:catAx>
        <c:axId val="6211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55408"/>
        <c:crosses val="autoZero"/>
        <c:auto val="1"/>
        <c:lblAlgn val="ctr"/>
        <c:lblOffset val="100"/>
        <c:noMultiLvlLbl val="0"/>
      </c:catAx>
      <c:valAx>
        <c:axId val="6211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9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Jain’s Fairness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Sheet1!$A$2:$B$21</c:f>
              <c:multiLvlStrCache>
                <c:ptCount val="19"/>
                <c:lvl>
                  <c:pt idx="2">
                    <c:v>256-512</c:v>
                  </c:pt>
                  <c:pt idx="4">
                    <c:v>256-512</c:v>
                  </c:pt>
                  <c:pt idx="6">
                    <c:v>256-512</c:v>
                  </c:pt>
                  <c:pt idx="8">
                    <c:v>1024-1280</c:v>
                  </c:pt>
                  <c:pt idx="10">
                    <c:v>1024-1280</c:v>
                  </c:pt>
                  <c:pt idx="12">
                    <c:v>1024-1280</c:v>
                  </c:pt>
                  <c:pt idx="14">
                    <c:v>1536-1792</c:v>
                  </c:pt>
                  <c:pt idx="16">
                    <c:v>1536-1792</c:v>
                  </c:pt>
                  <c:pt idx="18">
                    <c:v>1536-1792</c:v>
                  </c:pt>
                </c:lvl>
                <c:lvl>
                  <c:pt idx="2">
                    <c:v>FIFO</c:v>
                  </c:pt>
                  <c:pt idx="4">
                    <c:v>SJF</c:v>
                  </c:pt>
                  <c:pt idx="6">
                    <c:v>RR</c:v>
                  </c:pt>
                  <c:pt idx="8">
                    <c:v>FIFO</c:v>
                  </c:pt>
                  <c:pt idx="10">
                    <c:v>SJF</c:v>
                  </c:pt>
                  <c:pt idx="12">
                    <c:v>RR</c:v>
                  </c:pt>
                  <c:pt idx="14">
                    <c:v>FIFO</c:v>
                  </c:pt>
                  <c:pt idx="16">
                    <c:v>SJF</c:v>
                  </c:pt>
                  <c:pt idx="18">
                    <c:v>RR</c:v>
                  </c:pt>
                </c:lvl>
              </c:multiLvlStrCache>
            </c:multiLvlStrRef>
          </c:cat>
          <c:val>
            <c:numRef>
              <c:f>Sheet1!$I$2:$I$21</c:f>
              <c:numCache>
                <c:formatCode>General</c:formatCode>
                <c:ptCount val="20"/>
                <c:pt idx="2">
                  <c:v>0.99964500000000001</c:v>
                </c:pt>
                <c:pt idx="4">
                  <c:v>0.99914599999999998</c:v>
                </c:pt>
                <c:pt idx="6">
                  <c:v>0.999664</c:v>
                </c:pt>
                <c:pt idx="8">
                  <c:v>0.99998299999999996</c:v>
                </c:pt>
                <c:pt idx="10">
                  <c:v>0.99992300000000001</c:v>
                </c:pt>
                <c:pt idx="12">
                  <c:v>0.99995000000000001</c:v>
                </c:pt>
                <c:pt idx="14">
                  <c:v>0.99999300000000002</c:v>
                </c:pt>
                <c:pt idx="16">
                  <c:v>0.99976500000000001</c:v>
                </c:pt>
                <c:pt idx="18">
                  <c:v>0.99999800000000005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2-884E-9F19-22701AB8A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075136"/>
        <c:axId val="1322076784"/>
      </c:barChart>
      <c:catAx>
        <c:axId val="132207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76784"/>
        <c:crosses val="autoZero"/>
        <c:auto val="1"/>
        <c:lblAlgn val="ctr"/>
        <c:lblOffset val="100"/>
        <c:noMultiLvlLbl val="0"/>
      </c:catAx>
      <c:valAx>
        <c:axId val="1322076784"/>
        <c:scaling>
          <c:orientation val="minMax"/>
          <c:min val="0.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7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26</xdr:row>
      <xdr:rowOff>190500</xdr:rowOff>
    </xdr:from>
    <xdr:to>
      <xdr:col>9</xdr:col>
      <xdr:colOff>660400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EED83-6A9F-C18D-9DB2-7EC6528A7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819150</xdr:colOff>
      <xdr:row>27</xdr:row>
      <xdr:rowOff>25400</xdr:rowOff>
    </xdr:from>
    <xdr:to>
      <xdr:col>17</xdr:col>
      <xdr:colOff>152400</xdr:colOff>
      <xdr:row>44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1C4222-DD09-8AFF-6FDE-E0A5601E6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806450</xdr:colOff>
      <xdr:row>46</xdr:row>
      <xdr:rowOff>12700</xdr:rowOff>
    </xdr:from>
    <xdr:to>
      <xdr:col>9</xdr:col>
      <xdr:colOff>546100</xdr:colOff>
      <xdr:row>64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0047EF-9A4F-51B3-56E4-08E3A5E1F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46</xdr:row>
      <xdr:rowOff>6350</xdr:rowOff>
    </xdr:from>
    <xdr:to>
      <xdr:col>17</xdr:col>
      <xdr:colOff>457200</xdr:colOff>
      <xdr:row>64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81884F-990D-9C4F-DA84-F27FC93C3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D1648-2C43-8749-A3E4-0100F4C9BA5F}">
  <dimension ref="A1:J21"/>
  <sheetViews>
    <sheetView tabSelected="1" topLeftCell="A36" zoomScaleNormal="100" workbookViewId="0">
      <selection activeCell="Q77" sqref="Q77"/>
    </sheetView>
  </sheetViews>
  <sheetFormatPr baseColWidth="10" defaultRowHeight="16" x14ac:dyDescent="0.2"/>
  <sheetData>
    <row r="1" spans="1:10" x14ac:dyDescent="0.2">
      <c r="A1" s="2" t="s">
        <v>0</v>
      </c>
      <c r="B1" s="2" t="s">
        <v>1</v>
      </c>
      <c r="C1" s="2" t="s">
        <v>2</v>
      </c>
      <c r="D1" s="1" t="s">
        <v>3</v>
      </c>
      <c r="E1" s="3" t="s">
        <v>35</v>
      </c>
      <c r="F1" s="1" t="s">
        <v>5</v>
      </c>
      <c r="G1" s="3" t="s">
        <v>37</v>
      </c>
      <c r="H1" s="2" t="s">
        <v>8</v>
      </c>
      <c r="I1" s="2" t="s">
        <v>9</v>
      </c>
      <c r="J1" s="2" t="s">
        <v>10</v>
      </c>
    </row>
    <row r="2" spans="1:10" x14ac:dyDescent="0.2">
      <c r="A2" s="2"/>
      <c r="B2" s="2"/>
      <c r="C2" s="2"/>
      <c r="D2" s="1" t="s">
        <v>4</v>
      </c>
      <c r="E2" s="3"/>
      <c r="F2" s="1" t="s">
        <v>6</v>
      </c>
      <c r="G2" s="3"/>
      <c r="H2" s="2"/>
      <c r="I2" s="2"/>
      <c r="J2" s="2"/>
    </row>
    <row r="3" spans="1:10" x14ac:dyDescent="0.2">
      <c r="A3" s="2"/>
      <c r="B3" s="2"/>
      <c r="C3" s="2"/>
      <c r="E3" s="3"/>
      <c r="F3" s="1" t="s">
        <v>7</v>
      </c>
      <c r="G3" s="3"/>
      <c r="H3" s="2"/>
      <c r="I3" s="2"/>
      <c r="J3" s="2"/>
    </row>
    <row r="4" spans="1:10" x14ac:dyDescent="0.2">
      <c r="A4" s="2" t="s">
        <v>11</v>
      </c>
      <c r="B4" s="2" t="s">
        <v>12</v>
      </c>
      <c r="C4" s="2">
        <v>50</v>
      </c>
      <c r="D4" s="2" t="s">
        <v>13</v>
      </c>
      <c r="E4" s="3">
        <f>132.246</f>
        <v>132.24600000000001</v>
      </c>
      <c r="F4" s="1" t="s">
        <v>14</v>
      </c>
      <c r="G4" s="3">
        <f>10.372</f>
        <v>10.372</v>
      </c>
      <c r="H4" s="2">
        <v>3542.7060000000001</v>
      </c>
      <c r="I4" s="2">
        <f>0.999645</f>
        <v>0.99964500000000001</v>
      </c>
      <c r="J4" s="2">
        <v>0</v>
      </c>
    </row>
    <row r="5" spans="1:10" x14ac:dyDescent="0.2">
      <c r="A5" s="2"/>
      <c r="B5" s="2"/>
      <c r="C5" s="2"/>
      <c r="D5" s="2"/>
      <c r="E5" s="3"/>
      <c r="F5" s="1">
        <v>100.196</v>
      </c>
      <c r="G5" s="3"/>
      <c r="H5" s="2"/>
      <c r="I5" s="2"/>
      <c r="J5" s="2"/>
    </row>
    <row r="6" spans="1:10" x14ac:dyDescent="0.2">
      <c r="A6" s="2" t="s">
        <v>15</v>
      </c>
      <c r="B6" s="2" t="s">
        <v>12</v>
      </c>
      <c r="C6" s="2" t="s">
        <v>16</v>
      </c>
      <c r="D6" s="2" t="s">
        <v>17</v>
      </c>
      <c r="E6" s="3">
        <f>136.378</f>
        <v>136.37799999999999</v>
      </c>
      <c r="F6" s="1" t="s">
        <v>18</v>
      </c>
      <c r="G6" s="3">
        <f>11.851</f>
        <v>11.851000000000001</v>
      </c>
      <c r="H6" s="2">
        <v>3537.5509999999999</v>
      </c>
      <c r="I6" s="2">
        <f>0.999146</f>
        <v>0.99914599999999998</v>
      </c>
      <c r="J6" s="2">
        <v>0</v>
      </c>
    </row>
    <row r="7" spans="1:10" x14ac:dyDescent="0.2">
      <c r="A7" s="2"/>
      <c r="B7" s="2"/>
      <c r="C7" s="2"/>
      <c r="D7" s="2"/>
      <c r="E7" s="3"/>
      <c r="F7" s="1">
        <v>206.596</v>
      </c>
      <c r="G7" s="3"/>
      <c r="H7" s="2"/>
      <c r="I7" s="2"/>
      <c r="J7" s="2"/>
    </row>
    <row r="8" spans="1:10" x14ac:dyDescent="0.2">
      <c r="A8" s="2" t="s">
        <v>19</v>
      </c>
      <c r="B8" s="2" t="s">
        <v>12</v>
      </c>
      <c r="C8" s="2">
        <v>50</v>
      </c>
      <c r="D8" s="2" t="s">
        <v>20</v>
      </c>
      <c r="E8" s="3">
        <f>133.363</f>
        <v>133.363</v>
      </c>
      <c r="F8" s="1" t="s">
        <v>21</v>
      </c>
      <c r="G8" s="3">
        <f>7.383</f>
        <v>7.383</v>
      </c>
      <c r="H8" s="2">
        <v>3521.3290000000002</v>
      </c>
      <c r="I8" s="2">
        <f>0.999664</f>
        <v>0.999664</v>
      </c>
      <c r="J8" s="2">
        <v>0</v>
      </c>
    </row>
    <row r="9" spans="1:10" x14ac:dyDescent="0.2">
      <c r="A9" s="2"/>
      <c r="B9" s="2"/>
      <c r="C9" s="2"/>
      <c r="D9" s="2"/>
      <c r="E9" s="3"/>
      <c r="F9" s="1">
        <v>41.738</v>
      </c>
      <c r="G9" s="3"/>
      <c r="H9" s="2"/>
      <c r="I9" s="2"/>
      <c r="J9" s="2"/>
    </row>
    <row r="10" spans="1:10" x14ac:dyDescent="0.2">
      <c r="A10" s="2" t="s">
        <v>11</v>
      </c>
      <c r="B10" s="2" t="s">
        <v>22</v>
      </c>
      <c r="C10" s="2">
        <v>300</v>
      </c>
      <c r="D10" s="2" t="s">
        <v>23</v>
      </c>
      <c r="E10" s="3">
        <f>132.882</f>
        <v>132.88200000000001</v>
      </c>
      <c r="F10" s="1" t="s">
        <v>24</v>
      </c>
      <c r="G10" s="3">
        <f>5.057</f>
        <v>5.0570000000000004</v>
      </c>
      <c r="H10" s="2">
        <v>9356.2780000000002</v>
      </c>
      <c r="I10" s="2">
        <f>0.999983</f>
        <v>0.99998299999999996</v>
      </c>
      <c r="J10" s="2">
        <v>0</v>
      </c>
    </row>
    <row r="11" spans="1:10" x14ac:dyDescent="0.2">
      <c r="A11" s="2"/>
      <c r="B11" s="2"/>
      <c r="C11" s="2"/>
      <c r="D11" s="2"/>
      <c r="E11" s="3"/>
      <c r="F11" s="1">
        <v>117.417</v>
      </c>
      <c r="G11" s="3"/>
      <c r="H11" s="2"/>
      <c r="I11" s="2"/>
      <c r="J11" s="2"/>
    </row>
    <row r="12" spans="1:10" x14ac:dyDescent="0.2">
      <c r="A12" s="2" t="s">
        <v>15</v>
      </c>
      <c r="B12" s="2" t="s">
        <v>22</v>
      </c>
      <c r="C12" s="2">
        <v>300</v>
      </c>
      <c r="D12" s="2" t="s">
        <v>36</v>
      </c>
      <c r="E12" s="3">
        <f>141.587</f>
        <v>141.58699999999999</v>
      </c>
      <c r="F12" s="1" t="s">
        <v>25</v>
      </c>
      <c r="G12" s="3">
        <f>16.357</f>
        <v>16.356999999999999</v>
      </c>
      <c r="H12" s="2">
        <v>8819.4670000000006</v>
      </c>
      <c r="I12" s="2">
        <f>0.999923</f>
        <v>0.99992300000000001</v>
      </c>
      <c r="J12" s="2">
        <v>0</v>
      </c>
    </row>
    <row r="13" spans="1:10" x14ac:dyDescent="0.2">
      <c r="A13" s="2"/>
      <c r="B13" s="2"/>
      <c r="C13" s="2"/>
      <c r="D13" s="2"/>
      <c r="E13" s="3"/>
      <c r="F13" s="1">
        <v>227.87299999999999</v>
      </c>
      <c r="G13" s="3"/>
      <c r="H13" s="2"/>
      <c r="I13" s="2"/>
      <c r="J13" s="2"/>
    </row>
    <row r="14" spans="1:10" x14ac:dyDescent="0.2">
      <c r="A14" s="2" t="s">
        <v>19</v>
      </c>
      <c r="B14" s="2" t="s">
        <v>22</v>
      </c>
      <c r="C14" s="2">
        <v>300</v>
      </c>
      <c r="D14" s="2" t="s">
        <v>26</v>
      </c>
      <c r="E14" s="3">
        <f>136.35</f>
        <v>136.35</v>
      </c>
      <c r="F14" s="1" t="s">
        <v>27</v>
      </c>
      <c r="G14" s="3">
        <f>9.113</f>
        <v>9.1129999999999995</v>
      </c>
      <c r="H14" s="2">
        <v>9155.8529999999992</v>
      </c>
      <c r="I14" s="2">
        <f>0.99995</f>
        <v>0.99995000000000001</v>
      </c>
      <c r="J14" s="2">
        <v>0</v>
      </c>
    </row>
    <row r="15" spans="1:10" x14ac:dyDescent="0.2">
      <c r="A15" s="2"/>
      <c r="B15" s="2"/>
      <c r="C15" s="2"/>
      <c r="D15" s="2"/>
      <c r="E15" s="3"/>
      <c r="F15" s="1">
        <v>101.33199999999999</v>
      </c>
      <c r="G15" s="3"/>
      <c r="H15" s="2"/>
      <c r="I15" s="2"/>
      <c r="J15" s="2"/>
    </row>
    <row r="16" spans="1:10" x14ac:dyDescent="0.2">
      <c r="A16" s="2" t="s">
        <v>11</v>
      </c>
      <c r="B16" s="2" t="s">
        <v>28</v>
      </c>
      <c r="C16" s="2">
        <v>1000</v>
      </c>
      <c r="D16" s="2" t="s">
        <v>29</v>
      </c>
      <c r="E16" s="3">
        <f>134.651</f>
        <v>134.65100000000001</v>
      </c>
      <c r="F16" s="1" t="s">
        <v>30</v>
      </c>
      <c r="G16" s="3">
        <f>3.764</f>
        <v>3.7639999999999998</v>
      </c>
      <c r="H16" s="2">
        <v>13066.102000000001</v>
      </c>
      <c r="I16" s="2">
        <f>0.999993</f>
        <v>0.99999300000000002</v>
      </c>
      <c r="J16" s="2">
        <v>0</v>
      </c>
    </row>
    <row r="17" spans="1:10" x14ac:dyDescent="0.2">
      <c r="A17" s="2"/>
      <c r="B17" s="2"/>
      <c r="C17" s="2"/>
      <c r="D17" s="2"/>
      <c r="E17" s="3"/>
      <c r="F17" s="1">
        <v>116.413</v>
      </c>
      <c r="G17" s="3"/>
      <c r="H17" s="2"/>
      <c r="I17" s="2"/>
      <c r="J17" s="2"/>
    </row>
    <row r="18" spans="1:10" x14ac:dyDescent="0.2">
      <c r="A18" s="2" t="s">
        <v>15</v>
      </c>
      <c r="B18" s="2" t="s">
        <v>28</v>
      </c>
      <c r="C18" s="2">
        <v>1000</v>
      </c>
      <c r="D18" s="2" t="s">
        <v>31</v>
      </c>
      <c r="E18" s="3">
        <f>147.338</f>
        <v>147.33799999999999</v>
      </c>
      <c r="F18" s="1" t="s">
        <v>32</v>
      </c>
      <c r="G18" s="3">
        <f>21.337</f>
        <v>21.337</v>
      </c>
      <c r="H18" s="2">
        <v>11949.377</v>
      </c>
      <c r="I18" s="2">
        <f>0.999765</f>
        <v>0.99976500000000001</v>
      </c>
      <c r="J18" s="2">
        <v>0</v>
      </c>
    </row>
    <row r="19" spans="1:10" x14ac:dyDescent="0.2">
      <c r="A19" s="2"/>
      <c r="B19" s="2"/>
      <c r="C19" s="2"/>
      <c r="D19" s="2"/>
      <c r="E19" s="3"/>
      <c r="F19" s="1">
        <v>236.608</v>
      </c>
      <c r="G19" s="3"/>
      <c r="H19" s="2"/>
      <c r="I19" s="2"/>
      <c r="J19" s="2"/>
    </row>
    <row r="20" spans="1:10" x14ac:dyDescent="0.2">
      <c r="A20" s="2" t="s">
        <v>19</v>
      </c>
      <c r="B20" s="2" t="s">
        <v>28</v>
      </c>
      <c r="C20" s="2">
        <v>1000</v>
      </c>
      <c r="D20" s="2" t="s">
        <v>33</v>
      </c>
      <c r="E20" s="3">
        <f>138.769</f>
        <v>138.76900000000001</v>
      </c>
      <c r="F20" s="1" t="s">
        <v>34</v>
      </c>
      <c r="G20" s="3">
        <f>9.58</f>
        <v>9.58</v>
      </c>
      <c r="H20" s="2">
        <v>12675.054</v>
      </c>
      <c r="I20" s="2">
        <f>0.999998</f>
        <v>0.99999800000000005</v>
      </c>
      <c r="J20" s="2">
        <v>0</v>
      </c>
    </row>
    <row r="21" spans="1:10" x14ac:dyDescent="0.2">
      <c r="A21" s="2"/>
      <c r="B21" s="2"/>
      <c r="C21" s="2"/>
      <c r="D21" s="2"/>
      <c r="E21" s="3"/>
      <c r="F21" s="1">
        <v>115.91500000000001</v>
      </c>
      <c r="G21" s="3"/>
      <c r="H21" s="2"/>
      <c r="I21" s="2"/>
      <c r="J21" s="2"/>
    </row>
  </sheetData>
  <mergeCells count="89">
    <mergeCell ref="G18:G19"/>
    <mergeCell ref="G20:G21"/>
    <mergeCell ref="J20:J21"/>
    <mergeCell ref="E1:E3"/>
    <mergeCell ref="E4:E5"/>
    <mergeCell ref="E6:E7"/>
    <mergeCell ref="E8:E9"/>
    <mergeCell ref="E10:E11"/>
    <mergeCell ref="E12:E13"/>
    <mergeCell ref="E14:E15"/>
    <mergeCell ref="E16:E17"/>
    <mergeCell ref="A20:A21"/>
    <mergeCell ref="B20:B21"/>
    <mergeCell ref="C20:C21"/>
    <mergeCell ref="D20:D21"/>
    <mergeCell ref="H20:H21"/>
    <mergeCell ref="I20:I21"/>
    <mergeCell ref="E20:E21"/>
    <mergeCell ref="J16:J17"/>
    <mergeCell ref="A18:A19"/>
    <mergeCell ref="B18:B19"/>
    <mergeCell ref="C18:C19"/>
    <mergeCell ref="D18:D19"/>
    <mergeCell ref="H18:H19"/>
    <mergeCell ref="I18:I19"/>
    <mergeCell ref="J18:J19"/>
    <mergeCell ref="E18:E19"/>
    <mergeCell ref="G16:G17"/>
    <mergeCell ref="A16:A17"/>
    <mergeCell ref="B16:B17"/>
    <mergeCell ref="C16:C17"/>
    <mergeCell ref="D16:D17"/>
    <mergeCell ref="H16:H17"/>
    <mergeCell ref="I16:I17"/>
    <mergeCell ref="J12:J13"/>
    <mergeCell ref="A14:A15"/>
    <mergeCell ref="B14:B15"/>
    <mergeCell ref="C14:C15"/>
    <mergeCell ref="D14:D15"/>
    <mergeCell ref="H14:H15"/>
    <mergeCell ref="I14:I15"/>
    <mergeCell ref="J14:J15"/>
    <mergeCell ref="G12:G13"/>
    <mergeCell ref="G14:G15"/>
    <mergeCell ref="A12:A13"/>
    <mergeCell ref="B12:B13"/>
    <mergeCell ref="C12:C13"/>
    <mergeCell ref="D12:D13"/>
    <mergeCell ref="H12:H13"/>
    <mergeCell ref="I12:I13"/>
    <mergeCell ref="J8:J9"/>
    <mergeCell ref="A10:A11"/>
    <mergeCell ref="B10:B11"/>
    <mergeCell ref="C10:C11"/>
    <mergeCell ref="D10:D11"/>
    <mergeCell ref="H10:H11"/>
    <mergeCell ref="I10:I11"/>
    <mergeCell ref="J10:J11"/>
    <mergeCell ref="G8:G9"/>
    <mergeCell ref="G10:G11"/>
    <mergeCell ref="A8:A9"/>
    <mergeCell ref="B8:B9"/>
    <mergeCell ref="C8:C9"/>
    <mergeCell ref="D8:D9"/>
    <mergeCell ref="H8:H9"/>
    <mergeCell ref="I8:I9"/>
    <mergeCell ref="J4:J5"/>
    <mergeCell ref="A6:A7"/>
    <mergeCell ref="B6:B7"/>
    <mergeCell ref="C6:C7"/>
    <mergeCell ref="D6:D7"/>
    <mergeCell ref="H6:H7"/>
    <mergeCell ref="I6:I7"/>
    <mergeCell ref="J6:J7"/>
    <mergeCell ref="G4:G5"/>
    <mergeCell ref="G6:G7"/>
    <mergeCell ref="A4:A5"/>
    <mergeCell ref="B4:B5"/>
    <mergeCell ref="C4:C5"/>
    <mergeCell ref="D4:D5"/>
    <mergeCell ref="H4:H5"/>
    <mergeCell ref="I4:I5"/>
    <mergeCell ref="A1:A3"/>
    <mergeCell ref="B1:B3"/>
    <mergeCell ref="C1:C3"/>
    <mergeCell ref="H1:H3"/>
    <mergeCell ref="I1:I3"/>
    <mergeCell ref="J1:J3"/>
    <mergeCell ref="G1:G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2025-04-03T19:53:40Z</dcterms:created>
  <dcterms:modified xsi:type="dcterms:W3CDTF">2025-04-03T20:51:30Z</dcterms:modified>
</cp:coreProperties>
</file>