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C:\Users\Tirthankar\Desktop\Projects\"/>
    </mc:Choice>
  </mc:AlternateContent>
  <xr:revisionPtr revIDLastSave="0" documentId="13_ncr:1_{7F723E19-18BB-46B2-BC22-02817C39B4FE}" xr6:coauthVersionLast="47" xr6:coauthVersionMax="47" xr10:uidLastSave="{00000000-0000-0000-0000-000000000000}"/>
  <bookViews>
    <workbookView xWindow="-120" yWindow="-120" windowWidth="15600" windowHeight="11160" activeTab="2" xr2:uid="{26D4546B-D2A1-4444-8EAF-A6228F96F0C1}"/>
  </bookViews>
  <sheets>
    <sheet name="Data" sheetId="1" r:id="rId1"/>
    <sheet name="EDA" sheetId="7" r:id="rId2"/>
    <sheet name="Quick Statistics" sheetId="2" r:id="rId3"/>
    <sheet name="Sales Report" sheetId="5" r:id="rId4"/>
    <sheet name="Dashboard" sheetId="8" r:id="rId5"/>
  </sheets>
  <definedNames>
    <definedName name="_xlnm._FilterDatabase" localSheetId="0" hidden="1">Data!$C$11:$G$11</definedName>
    <definedName name="_xlchart.v1.0" hidden="1">EDA!$E$12:$E$311</definedName>
    <definedName name="_xlchart.v1.1" hidden="1">EDA!$E$4:$E$303</definedName>
    <definedName name="_xlchart.v1.2" hidden="1">Dashboard!$F$19</definedName>
    <definedName name="_xlchart.v1.3" hidden="1">Dashboard!$J$5</definedName>
    <definedName name="_xlchart.v1.4" hidden="1">EDA!$E$4:$E$303</definedName>
    <definedName name="_xlchart.v1.5" hidden="1">Dashboard!$F$19</definedName>
    <definedName name="_xlchart.v1.6" hidden="1">EDA!$F$4:$F$303</definedName>
    <definedName name="Slicer_Geography">#N/A</definedName>
    <definedName name="Slicer_Sales_Person">#N/A</definedName>
  </definedNames>
  <calcPr calcId="181029"/>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10" i="7" l="1"/>
  <c r="E308"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J19" i="5"/>
  <c r="J20" i="5"/>
  <c r="J21" i="5"/>
  <c r="J22" i="5"/>
  <c r="J23" i="5"/>
  <c r="J24" i="5"/>
  <c r="J25" i="5"/>
  <c r="J26" i="5"/>
  <c r="J27" i="5"/>
  <c r="J28" i="5"/>
  <c r="J29" i="5"/>
  <c r="J30" i="5"/>
  <c r="J31" i="5"/>
  <c r="J32" i="5"/>
  <c r="J33" i="5"/>
  <c r="J34" i="5"/>
  <c r="J35" i="5"/>
  <c r="J36" i="5"/>
  <c r="J37" i="5"/>
  <c r="J38" i="5"/>
  <c r="J39" i="5"/>
  <c r="J18" i="5"/>
  <c r="E12" i="2"/>
  <c r="D12" i="2"/>
  <c r="E11" i="2"/>
  <c r="E10" i="2"/>
  <c r="D11" i="2"/>
  <c r="D10" i="2"/>
  <c r="E7" i="2"/>
  <c r="E8" i="2"/>
  <c r="D8" i="2"/>
  <c r="D7" i="2"/>
  <c r="E9" i="2"/>
  <c r="D9" i="2"/>
  <c r="E6" i="2"/>
  <c r="D6" i="2"/>
  <c r="E5" i="2"/>
  <c r="D5" i="2"/>
  <c r="F8" i="2" l="1"/>
  <c r="F7" i="2"/>
  <c r="F12" i="2"/>
  <c r="F6" i="2"/>
  <c r="F9" i="2"/>
  <c r="F10" i="2"/>
  <c r="F5" i="2"/>
  <c r="F11" i="2"/>
</calcChain>
</file>

<file path=xl/sharedStrings.xml><?xml version="1.0" encoding="utf-8"?>
<sst xmlns="http://schemas.openxmlformats.org/spreadsheetml/2006/main" count="1937" uniqueCount="80">
  <si>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</si>
  <si>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</si>
  <si>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</si>
  <si>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</si>
  <si>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</si>
  <si>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</si>
  <si>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</si>
  <si>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</si>
  <si>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</si>
  <si>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</si>
  <si>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</si>
  <si>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</si>
  <si>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</si>
  <si>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</si>
  <si>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</si>
  <si>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</si>
  <si>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</si>
  <si>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</si>
  <si>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</si>
  <si>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</si>
  <si>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</si>
  <si>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</si>
  <si>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</si>
  <si>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</si>
  <si>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</si>
  <si>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</si>
  <si>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</si>
  <si>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</si>
  <si>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</si>
  <si>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</si>
  <si>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</si>
  <si>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</si>
  <si>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</si>
  <si>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</si>
  <si>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</si>
  <si>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</si>
  <si>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</si>
  <si>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</si>
  <si>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</si>
  <si>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</si>
  <si>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</si>
  <si>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</si>
  <si>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</si>
  <si>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</si>
  <si>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Dynamic country-level Sales Report</t>
  </si>
  <si>
    <t>Which products to discontinue?</t>
  </si>
  <si>
    <t>Best Sales person by country</t>
  </si>
  <si>
    <t>Units</t>
  </si>
  <si>
    <t>Cost per unit</t>
  </si>
  <si>
    <t>Exploratory Data Analysis (EDA) with CF</t>
  </si>
  <si>
    <t>Top 5 products by $ per unit</t>
  </si>
  <si>
    <t>Are there any anomalies in the data?</t>
  </si>
  <si>
    <t>Quick Statistics</t>
  </si>
  <si>
    <t>Mean</t>
  </si>
  <si>
    <t>Median</t>
  </si>
  <si>
    <t>1st Quartile</t>
  </si>
  <si>
    <t>Variance</t>
  </si>
  <si>
    <t>3rd Quartile</t>
  </si>
  <si>
    <t>Max</t>
  </si>
  <si>
    <t>Min</t>
  </si>
  <si>
    <t>Sales Report</t>
  </si>
  <si>
    <t>Row Labels</t>
  </si>
  <si>
    <t>Grand Total</t>
  </si>
  <si>
    <t>Sum of Amount</t>
  </si>
  <si>
    <t>Sum of Units</t>
  </si>
  <si>
    <t>(All)</t>
  </si>
  <si>
    <t>Sales Data</t>
  </si>
  <si>
    <t>Count</t>
  </si>
  <si>
    <t>Sales by country</t>
  </si>
  <si>
    <t xml:space="preserve">Profits by product </t>
  </si>
  <si>
    <t>Sales per Unit</t>
  </si>
  <si>
    <t>Answers</t>
  </si>
  <si>
    <t>done</t>
  </si>
  <si>
    <t>Exploratory Data Analysis</t>
  </si>
  <si>
    <t>$ per unit</t>
  </si>
  <si>
    <t>Total</t>
  </si>
  <si>
    <t>Units Sold</t>
  </si>
  <si>
    <r>
      <t xml:space="preserve"> </t>
    </r>
    <r>
      <rPr>
        <b/>
        <sz val="11"/>
        <color theme="1"/>
        <rFont val="Calibri"/>
        <family val="2"/>
        <scheme val="minor"/>
      </rPr>
      <t>Amount sold</t>
    </r>
  </si>
  <si>
    <t>Dashboard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</si>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</sst>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quot;₹&quot;\ #,##0.00"/>
  </numFmts>
  <fonts count="8" x14ac:knownFonts="1">
    <font>
      <sz val="11"/>
      <color theme="1"/>
      <name val="Calibri"/>
      <family val="2"/>
      <scheme val="minor"/>
    </font>
    <font>
      <sz val="28"/>
      <color theme="1"/>
      <name val="Segoe UI Light"/>
      <family val="2"/>
    </font>
    <font>
      <b/>
      <sz val="11"/>
      <color theme="1"/>
      <name val="Calibri"/>
      <family val="2"/>
      <scheme val="minor"/>
    </font>
    <font>
      <b/>
      <sz val="24"/>
      <color theme="3" tint="-0.499984740745262"/>
      <name val="Calibri"/>
      <family val="2"/>
      <scheme val="minor"/>
    </font>
    <font>
      <b/>
      <sz val="24"/>
      <color theme="1"/>
      <name val="Calibri"/>
      <family val="2"/>
      <scheme val="minor"/>
    </font>
    <font>
      <b/>
      <sz val="16"/>
      <color theme="1"/>
      <name val="Calibri"/>
      <family val="2"/>
      <scheme val="minor"/>
    </font>
    <font>
      <sz val="12"/>
      <color theme="1"/>
      <name val="Calibri"/>
      <family val="2"/>
      <scheme val="minor"/>
    </font>
    <font>
      <b/>
      <sz val="22"/>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00B0F0"/>
        <bgColor indexed="64"/>
      </patternFill>
    </fill>
  </fills>
  <borders count="4">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3" fillId="4" borderId="0" xfId="0" applyFont="1" applyFill="1" applyAlignment="1">
      <alignment vertical="center"/>
    </xf>
    <xf numFmtId="0" fontId="0" fillId="0" borderId="0" xfId="0" applyNumberFormat="1"/>
    <xf numFmtId="0" fontId="0" fillId="0" borderId="0" xfId="0" pivotButton="1"/>
    <xf numFmtId="0" fontId="0" fillId="0" borderId="0" xfId="0" applyAlignment="1">
      <alignment horizontal="left"/>
    </xf>
    <xf numFmtId="0" fontId="4" fillId="4" borderId="0" xfId="0" applyFont="1" applyFill="1" applyAlignment="1">
      <alignment vertical="center"/>
    </xf>
    <xf numFmtId="0" fontId="0" fillId="0" borderId="0" xfId="0" applyBorder="1"/>
    <xf numFmtId="0" fontId="2" fillId="0" borderId="2" xfId="0" applyFont="1" applyBorder="1"/>
    <xf numFmtId="166" fontId="0" fillId="0" borderId="2" xfId="0" applyNumberFormat="1" applyBorder="1"/>
    <xf numFmtId="0" fontId="0" fillId="0" borderId="2" xfId="0" applyBorder="1"/>
    <xf numFmtId="0" fontId="0" fillId="0" borderId="2" xfId="0" applyNumberFormat="1" applyBorder="1"/>
    <xf numFmtId="0" fontId="2" fillId="0" borderId="3" xfId="0" applyFont="1" applyBorder="1"/>
    <xf numFmtId="0" fontId="0" fillId="0" borderId="3" xfId="0" applyBorder="1"/>
    <xf numFmtId="0" fontId="2" fillId="0" borderId="2" xfId="0" applyFont="1" applyFill="1" applyBorder="1"/>
    <xf numFmtId="0" fontId="0" fillId="5" borderId="0" xfId="0" applyFill="1"/>
    <xf numFmtId="2" fontId="0" fillId="0" borderId="0" xfId="0" applyNumberFormat="1"/>
    <xf numFmtId="0" fontId="2" fillId="5" borderId="0" xfId="0" applyFont="1" applyFill="1"/>
    <xf numFmtId="0" fontId="2" fillId="6" borderId="0" xfId="0" applyFont="1" applyFill="1"/>
    <xf numFmtId="0" fontId="2" fillId="0" borderId="0" xfId="0" applyFont="1" applyAlignment="1">
      <alignment horizontal="right" vertical="center"/>
    </xf>
    <xf numFmtId="0" fontId="5" fillId="6" borderId="0" xfId="0" applyFont="1" applyFill="1" applyAlignment="1">
      <alignment vertical="center"/>
    </xf>
    <xf numFmtId="0" fontId="0" fillId="6" borderId="0" xfId="0" applyFill="1"/>
    <xf numFmtId="1" fontId="0" fillId="0" borderId="0" xfId="0" applyNumberFormat="1" applyAlignment="1"/>
    <xf numFmtId="164" fontId="0" fillId="0" borderId="2" xfId="0" applyNumberFormat="1" applyBorder="1"/>
    <xf numFmtId="0" fontId="0" fillId="7" borderId="2" xfId="0" applyFill="1" applyBorder="1"/>
    <xf numFmtId="164" fontId="0" fillId="7" borderId="2" xfId="0" applyNumberFormat="1" applyFill="1" applyBorder="1"/>
    <xf numFmtId="0" fontId="0" fillId="8" borderId="0" xfId="0" applyFill="1"/>
    <xf numFmtId="0" fontId="7" fillId="8" borderId="0" xfId="0" applyFont="1" applyFill="1" applyAlignment="1">
      <alignment vertical="center"/>
    </xf>
    <xf numFmtId="0" fontId="6" fillId="0" borderId="2" xfId="0" applyNumberFormat="1" applyFont="1" applyBorder="1" applyAlignment="1"/>
    <xf numFmtId="1" fontId="2" fillId="9" borderId="0" xfId="0" applyNumberFormat="1" applyFont="1" applyFill="1" applyAlignment="1"/>
  </cellXfs>
  <cellStyles count="1">
    <cellStyle name="Normal" xfId="0" builtinId="0"/>
  </cellStyles>
  <dxfs count="31">
    <dxf>
      <font>
        <b/>
        <i val="0"/>
        <u/>
      </font>
    </dxf>
    <dxf>
      <font>
        <b/>
        <i val="0"/>
        <strike val="0"/>
      </font>
      <fill>
        <patternFill>
          <bgColor theme="9"/>
        </patternFill>
      </fill>
      <border>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font>
      <fill>
        <patternFill>
          <bgColor theme="9"/>
        </patternFill>
      </fill>
      <border>
        <vertical/>
        <horizontal/>
      </border>
    </dxf>
    <dxf>
      <font>
        <b/>
        <i val="0"/>
        <u/>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font>
      <fill>
        <patternFill>
          <bgColor theme="9"/>
        </patternFill>
      </fill>
      <border>
        <vertical/>
        <horizontal/>
      </border>
    </dxf>
    <dxf>
      <font>
        <b/>
        <i val="0"/>
        <u/>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 formatCode="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units</a:t>
            </a:r>
            <a:r>
              <a:rPr lang="en-IN" b="1" u="sng" baseline="0"/>
              <a:t> vs amount plot</a:t>
            </a:r>
            <a:r>
              <a:rPr lang="en-IN" b="1" u="sng"/>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EDA!$E$4:$E$303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EDA!$F$4:$F$303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BE0-4EE1-91D3-A79CC9BD277C}"/>
            </c:ext>
          </c:extLst>
        </c:ser>
        <c:dLbls>
          <c:showLegendKey val="0"/>
          <c:showVal val="0"/>
          <c:showCatName val="0"/>
          <c:showSerName val="0"/>
          <c:showPercent val="0"/>
          <c:showBubbleSize val="0"/>
        </c:dLbls>
        <c:axId val="479231952"/>
        <c:axId val="479227688"/>
      </c:scatterChart>
      <c:valAx>
        <c:axId val="479231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27688"/>
        <c:crosses val="autoZero"/>
        <c:crossBetween val="midCat"/>
      </c:valAx>
      <c:valAx>
        <c:axId val="479227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sold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31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EDA!$E$3</c:f>
              <c:strCache>
                <c:ptCount val="1"/>
                <c:pt idx="0">
                  <c:v>Amount</c:v>
                </c:pt>
              </c:strCache>
            </c:strRef>
          </c:tx>
          <c:spPr>
            <a:solidFill>
              <a:schemeClr val="accent1"/>
            </a:solidFill>
            <a:ln>
              <a:noFill/>
            </a:ln>
            <a:effectLst/>
          </c:spPr>
          <c:invertIfNegative val="0"/>
          <c:cat>
            <c:strRef>
              <c:f>EDA!$D$4:$D$303</c:f>
              <c:strCache>
                <c:ptCount val="300"/>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Peanut Butter Cubes</c:v>
                </c:pt>
                <c:pt idx="298">
                  <c:v>Raspberry Choco</c:v>
                </c:pt>
                <c:pt idx="299">
                  <c:v>White Choc</c:v>
                </c:pt>
              </c:strCache>
            </c:strRef>
          </c:cat>
          <c:val>
            <c:numRef>
              <c:f>EDA!$E$4:$E$303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val>
          <c:extLst>
            <c:ext xmlns:c16="http://schemas.microsoft.com/office/drawing/2014/chart" uri="{C3380CC4-5D6E-409C-BE32-E72D297353CC}">
              <c16:uniqueId val="{00000000-5DDF-4241-BF0D-34C3D92FB91E}"/>
            </c:ext>
          </c:extLst>
        </c:ser>
        <c:dLbls>
          <c:showLegendKey val="0"/>
          <c:showVal val="0"/>
          <c:showCatName val="0"/>
          <c:showSerName val="0"/>
          <c:showPercent val="0"/>
          <c:showBubbleSize val="0"/>
        </c:dLbls>
        <c:gapWidth val="219"/>
        <c:overlap val="-27"/>
        <c:axId val="512158080"/>
        <c:axId val="512151520"/>
      </c:barChart>
      <c:catAx>
        <c:axId val="51215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51520"/>
        <c:crosses val="autoZero"/>
        <c:auto val="1"/>
        <c:lblAlgn val="ctr"/>
        <c:lblOffset val="100"/>
        <c:noMultiLvlLbl val="0"/>
      </c:catAx>
      <c:valAx>
        <c:axId val="512151520"/>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EDA!$E$3</c:f>
              <c:strCache>
                <c:ptCount val="1"/>
                <c:pt idx="0">
                  <c:v>Amount</c:v>
                </c:pt>
              </c:strCache>
            </c:strRef>
          </c:tx>
          <c:spPr>
            <a:solidFill>
              <a:schemeClr val="accent1"/>
            </a:solidFill>
            <a:ln>
              <a:noFill/>
            </a:ln>
            <a:effectLst/>
          </c:spPr>
          <c:invertIfNegative val="0"/>
          <c:cat>
            <c:strRef>
              <c:f>EDA!$B$4:$B$303</c:f>
              <c:strCache>
                <c:ptCount val="300"/>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Barr Faughny</c:v>
                </c:pt>
                <c:pt idx="298">
                  <c:v>Carla Molina</c:v>
                </c:pt>
                <c:pt idx="299">
                  <c:v>Husein Augar</c:v>
                </c:pt>
              </c:strCache>
            </c:strRef>
          </c:cat>
          <c:val>
            <c:numRef>
              <c:f>EDA!$E$4:$E$303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val>
          <c:extLst>
            <c:ext xmlns:c16="http://schemas.microsoft.com/office/drawing/2014/chart" uri="{C3380CC4-5D6E-409C-BE32-E72D297353CC}">
              <c16:uniqueId val="{00000000-29B5-467F-8BDB-622030E4C447}"/>
            </c:ext>
          </c:extLst>
        </c:ser>
        <c:dLbls>
          <c:showLegendKey val="0"/>
          <c:showVal val="0"/>
          <c:showCatName val="0"/>
          <c:showSerName val="0"/>
          <c:showPercent val="0"/>
          <c:showBubbleSize val="0"/>
        </c:dLbls>
        <c:gapWidth val="219"/>
        <c:overlap val="-27"/>
        <c:axId val="512158080"/>
        <c:axId val="512151520"/>
        <c:extLst>
          <c:ext xmlns:c15="http://schemas.microsoft.com/office/drawing/2012/chart" uri="{02D57815-91ED-43cb-92C2-25804820EDAC}">
            <c15:filteredBarSeries>
              <c15:ser>
                <c:idx val="1"/>
                <c:order val="1"/>
                <c:tx>
                  <c:strRef>
                    <c:extLst>
                      <c:ext uri="{02D57815-91ED-43cb-92C2-25804820EDAC}">
                        <c15:formulaRef>
                          <c15:sqref>EDA!$E$4:$E$303</c15:sqref>
                        </c15:formulaRef>
                      </c:ext>
                    </c:extLst>
                    <c:strCache>
                      <c:ptCount val="300"/>
                      <c:pt idx="0">
                        <c:v>$1,624 </c:v>
                      </c:pt>
                      <c:pt idx="1">
                        <c:v>$6,706 </c:v>
                      </c:pt>
                      <c:pt idx="2">
                        <c:v>$959 </c:v>
                      </c:pt>
                      <c:pt idx="3">
                        <c:v>$9,632 </c:v>
                      </c:pt>
                      <c:pt idx="4">
                        <c:v>$2,100 </c:v>
                      </c:pt>
                      <c:pt idx="5">
                        <c:v>$8,869 </c:v>
                      </c:pt>
                      <c:pt idx="6">
                        <c:v>$2,681 </c:v>
                      </c:pt>
                      <c:pt idx="7">
                        <c:v>$5,012 </c:v>
                      </c:pt>
                      <c:pt idx="8">
                        <c:v>$1,281 </c:v>
                      </c:pt>
                      <c:pt idx="9">
                        <c:v>$4,991 </c:v>
                      </c:pt>
                      <c:pt idx="10">
                        <c:v>$1,785 </c:v>
                      </c:pt>
                      <c:pt idx="11">
                        <c:v>$3,983 </c:v>
                      </c:pt>
                      <c:pt idx="12">
                        <c:v>$2,646 </c:v>
                      </c:pt>
                      <c:pt idx="13">
                        <c:v>$252 </c:v>
                      </c:pt>
                      <c:pt idx="14">
                        <c:v>$2,464 </c:v>
                      </c:pt>
                      <c:pt idx="15">
                        <c:v>$2,114 </c:v>
                      </c:pt>
                      <c:pt idx="16">
                        <c:v>$7,693 </c:v>
                      </c:pt>
                      <c:pt idx="17">
                        <c:v>$15,610 </c:v>
                      </c:pt>
                      <c:pt idx="18">
                        <c:v>$336 </c:v>
                      </c:pt>
                      <c:pt idx="19">
                        <c:v>$9,443 </c:v>
                      </c:pt>
                      <c:pt idx="20">
                        <c:v>$8,155 </c:v>
                      </c:pt>
                      <c:pt idx="21">
                        <c:v>$1,701 </c:v>
                      </c:pt>
                      <c:pt idx="22">
                        <c:v>$2,205 </c:v>
                      </c:pt>
                      <c:pt idx="23">
                        <c:v>$1,771 </c:v>
                      </c:pt>
                      <c:pt idx="24">
                        <c:v>$2,114 </c:v>
                      </c:pt>
                      <c:pt idx="25">
                        <c:v>$10,311 </c:v>
                      </c:pt>
                      <c:pt idx="26">
                        <c:v>$21 </c:v>
                      </c:pt>
                      <c:pt idx="27">
                        <c:v>$1,974 </c:v>
                      </c:pt>
                      <c:pt idx="28">
                        <c:v>$6,314 </c:v>
                      </c:pt>
                      <c:pt idx="29">
                        <c:v>$4,683 </c:v>
                      </c:pt>
                      <c:pt idx="30">
                        <c:v>$6,398 </c:v>
                      </c:pt>
                      <c:pt idx="31">
                        <c:v>$553 </c:v>
                      </c:pt>
                      <c:pt idx="32">
                        <c:v>$7,021 </c:v>
                      </c:pt>
                      <c:pt idx="33">
                        <c:v>$5,817 </c:v>
                      </c:pt>
                      <c:pt idx="34">
                        <c:v>$3,976 </c:v>
                      </c:pt>
                      <c:pt idx="35">
                        <c:v>$1,134 </c:v>
                      </c:pt>
                      <c:pt idx="36">
                        <c:v>$6,027 </c:v>
                      </c:pt>
                      <c:pt idx="37">
                        <c:v>$1,904 </c:v>
                      </c:pt>
                      <c:pt idx="38">
                        <c:v>$3,262 </c:v>
                      </c:pt>
                      <c:pt idx="39">
                        <c:v>$2,289 </c:v>
                      </c:pt>
                      <c:pt idx="40">
                        <c:v>$6,986 </c:v>
                      </c:pt>
                      <c:pt idx="41">
                        <c:v>$4,417 </c:v>
                      </c:pt>
                      <c:pt idx="42">
                        <c:v>$1,442 </c:v>
                      </c:pt>
                      <c:pt idx="43">
                        <c:v>$2,415 </c:v>
                      </c:pt>
                      <c:pt idx="44">
                        <c:v>$238 </c:v>
                      </c:pt>
                      <c:pt idx="45">
                        <c:v>$4,949 </c:v>
                      </c:pt>
                      <c:pt idx="46">
                        <c:v>$5,075 </c:v>
                      </c:pt>
                      <c:pt idx="47">
                        <c:v>$9,198 </c:v>
                      </c:pt>
                      <c:pt idx="48">
                        <c:v>$3,339 </c:v>
                      </c:pt>
                      <c:pt idx="49">
                        <c:v>$5,019 </c:v>
                      </c:pt>
                      <c:pt idx="50">
                        <c:v>$16,184 </c:v>
                      </c:pt>
                      <c:pt idx="51">
                        <c:v>$497 </c:v>
                      </c:pt>
                      <c:pt idx="52">
                        <c:v>$8,211 </c:v>
                      </c:pt>
                      <c:pt idx="53">
                        <c:v>$6,580 </c:v>
                      </c:pt>
                      <c:pt idx="54">
                        <c:v>$4,760 </c:v>
                      </c:pt>
                      <c:pt idx="55">
                        <c:v>$5,439 </c:v>
                      </c:pt>
                      <c:pt idx="56">
                        <c:v>$1,463 </c:v>
                      </c:pt>
                      <c:pt idx="57">
                        <c:v>$7,777 </c:v>
                      </c:pt>
                      <c:pt idx="58">
                        <c:v>$1,085 </c:v>
                      </c:pt>
                      <c:pt idx="59">
                        <c:v>$182 </c:v>
                      </c:pt>
                      <c:pt idx="60">
                        <c:v>$4,242 </c:v>
                      </c:pt>
                      <c:pt idx="61">
                        <c:v>$6,118 </c:v>
                      </c:pt>
                      <c:pt idx="62">
                        <c:v>$2,317 </c:v>
                      </c:pt>
                      <c:pt idx="63">
                        <c:v>$938 </c:v>
                      </c:pt>
                      <c:pt idx="64">
                        <c:v>$9,709 </c:v>
                      </c:pt>
                      <c:pt idx="65">
                        <c:v>$2,205 </c:v>
                      </c:pt>
                      <c:pt idx="66">
                        <c:v>$4,487 </c:v>
                      </c:pt>
                      <c:pt idx="67">
                        <c:v>$2,415 </c:v>
                      </c:pt>
                      <c:pt idx="68">
                        <c:v>$4,018 </c:v>
                      </c:pt>
                      <c:pt idx="69">
                        <c:v>$861 </c:v>
                      </c:pt>
                      <c:pt idx="70">
                        <c:v>$5,586 </c:v>
                      </c:pt>
                      <c:pt idx="71">
                        <c:v>$2,226 </c:v>
                      </c:pt>
                      <c:pt idx="72">
                        <c:v>$14,329 </c:v>
                      </c:pt>
                      <c:pt idx="73">
                        <c:v>$8,463 </c:v>
                      </c:pt>
                      <c:pt idx="74">
                        <c:v>$2,891 </c:v>
                      </c:pt>
                      <c:pt idx="75">
                        <c:v>$3,773 </c:v>
                      </c:pt>
                      <c:pt idx="76">
                        <c:v>$854 </c:v>
                      </c:pt>
                      <c:pt idx="77">
                        <c:v>$4,970 </c:v>
                      </c:pt>
                      <c:pt idx="78">
                        <c:v>$98 </c:v>
                      </c:pt>
                      <c:pt idx="79">
                        <c:v>$13,391 </c:v>
                      </c:pt>
                      <c:pt idx="80">
                        <c:v>$8,890 </c:v>
                      </c:pt>
                      <c:pt idx="81">
                        <c:v>$56 </c:v>
                      </c:pt>
                      <c:pt idx="82">
                        <c:v>$3,339 </c:v>
                      </c:pt>
                      <c:pt idx="83">
                        <c:v>$3,808 </c:v>
                      </c:pt>
                      <c:pt idx="84">
                        <c:v>$63 </c:v>
                      </c:pt>
                      <c:pt idx="85">
                        <c:v>$7,812 </c:v>
                      </c:pt>
                      <c:pt idx="86">
                        <c:v>$7,693 </c:v>
                      </c:pt>
                      <c:pt idx="87">
                        <c:v>$973 </c:v>
                      </c:pt>
                      <c:pt idx="88">
                        <c:v>$567 </c:v>
                      </c:pt>
                      <c:pt idx="89">
                        <c:v>$2,471 </c:v>
                      </c:pt>
                      <c:pt idx="90">
                        <c:v>$7,189 </c:v>
                      </c:pt>
                      <c:pt idx="91">
                        <c:v>$7,455 </c:v>
                      </c:pt>
                      <c:pt idx="92">
                        <c:v>$3,108 </c:v>
                      </c:pt>
                      <c:pt idx="93">
                        <c:v>$469 </c:v>
                      </c:pt>
                      <c:pt idx="94">
                        <c:v>$2,737 </c:v>
                      </c:pt>
                      <c:pt idx="95">
                        <c:v>$4,305 </c:v>
                      </c:pt>
                      <c:pt idx="96">
                        <c:v>$2,408 </c:v>
                      </c:pt>
                      <c:pt idx="97">
                        <c:v>$1,281 </c:v>
                      </c:pt>
                      <c:pt idx="98">
                        <c:v>$12,348 </c:v>
                      </c:pt>
                      <c:pt idx="99">
                        <c:v>$3,689 </c:v>
                      </c:pt>
                      <c:pt idx="100">
                        <c:v>$2,870 </c:v>
                      </c:pt>
                      <c:pt idx="101">
                        <c:v>$798 </c:v>
                      </c:pt>
                      <c:pt idx="102">
                        <c:v>$2,933 </c:v>
                      </c:pt>
                      <c:pt idx="103">
                        <c:v>$2,744 </c:v>
                      </c:pt>
                      <c:pt idx="104">
                        <c:v>$9,772 </c:v>
                      </c:pt>
                      <c:pt idx="105">
                        <c:v>$1,568 </c:v>
                      </c:pt>
                      <c:pt idx="106">
                        <c:v>$11,417 </c:v>
                      </c:pt>
                      <c:pt idx="107">
                        <c:v>$6,748 </c:v>
                      </c:pt>
                      <c:pt idx="108">
                        <c:v>$1,407 </c:v>
                      </c:pt>
                      <c:pt idx="109">
                        <c:v>$2,023 </c:v>
                      </c:pt>
                      <c:pt idx="110">
                        <c:v>$5,236 </c:v>
                      </c:pt>
                      <c:pt idx="111">
                        <c:v>$1,925 </c:v>
                      </c:pt>
                      <c:pt idx="112">
                        <c:v>$6,608 </c:v>
                      </c:pt>
                      <c:pt idx="113">
                        <c:v>$8,008 </c:v>
                      </c:pt>
                      <c:pt idx="114">
                        <c:v>$1,428 </c:v>
                      </c:pt>
                      <c:pt idx="115">
                        <c:v>$525 </c:v>
                      </c:pt>
                      <c:pt idx="116">
                        <c:v>$1,505 </c:v>
                      </c:pt>
                      <c:pt idx="117">
                        <c:v>$6,755 </c:v>
                      </c:pt>
                      <c:pt idx="118">
                        <c:v>$11,571 </c:v>
                      </c:pt>
                      <c:pt idx="119">
                        <c:v>$2,541 </c:v>
                      </c:pt>
                      <c:pt idx="120">
                        <c:v>$1,526 </c:v>
                      </c:pt>
                      <c:pt idx="121">
                        <c:v>$6,125 </c:v>
                      </c:pt>
                      <c:pt idx="122">
                        <c:v>$847 </c:v>
                      </c:pt>
                      <c:pt idx="123">
                        <c:v>$4,753 </c:v>
                      </c:pt>
                      <c:pt idx="124">
                        <c:v>$959 </c:v>
                      </c:pt>
                      <c:pt idx="125">
                        <c:v>$2,793 </c:v>
                      </c:pt>
                      <c:pt idx="126">
                        <c:v>$4,606 </c:v>
                      </c:pt>
                      <c:pt idx="127">
                        <c:v>$5,551 </c:v>
                      </c:pt>
                      <c:pt idx="128">
                        <c:v>$6,657 </c:v>
                      </c:pt>
                      <c:pt idx="129">
                        <c:v>$4,438 </c:v>
                      </c:pt>
                      <c:pt idx="130">
                        <c:v>$168 </c:v>
                      </c:pt>
                      <c:pt idx="131">
                        <c:v>$7,777 </c:v>
                      </c:pt>
                      <c:pt idx="132">
                        <c:v>$3,339 </c:v>
                      </c:pt>
                      <c:pt idx="133">
                        <c:v>$6,391 </c:v>
                      </c:pt>
                      <c:pt idx="134">
                        <c:v>$518 </c:v>
                      </c:pt>
                      <c:pt idx="135">
                        <c:v>$5,677 </c:v>
                      </c:pt>
                      <c:pt idx="136">
                        <c:v>$6,048 </c:v>
                      </c:pt>
                      <c:pt idx="137">
                        <c:v>$3,752 </c:v>
                      </c:pt>
                      <c:pt idx="138">
                        <c:v>$4,480 </c:v>
                      </c:pt>
                      <c:pt idx="139">
                        <c:v>$259 </c:v>
                      </c:pt>
                      <c:pt idx="140">
                        <c:v>$42 </c:v>
                      </c:pt>
                      <c:pt idx="141">
                        <c:v>$98 </c:v>
                      </c:pt>
                      <c:pt idx="142">
                        <c:v>$2,478 </c:v>
                      </c:pt>
                      <c:pt idx="143">
                        <c:v>$7,847 </c:v>
                      </c:pt>
                      <c:pt idx="144">
                        <c:v>$9,926 </c:v>
                      </c:pt>
                      <c:pt idx="145">
                        <c:v>$819 </c:v>
                      </c:pt>
                      <c:pt idx="146">
                        <c:v>$3,052 </c:v>
                      </c:pt>
                      <c:pt idx="147">
                        <c:v>$6,832 </c:v>
                      </c:pt>
                      <c:pt idx="148">
                        <c:v>$2,016 </c:v>
                      </c:pt>
                      <c:pt idx="149">
                        <c:v>$7,322 </c:v>
                      </c:pt>
                      <c:pt idx="150">
                        <c:v>$357 </c:v>
                      </c:pt>
                      <c:pt idx="151">
                        <c:v>$3,192 </c:v>
                      </c:pt>
                      <c:pt idx="152">
                        <c:v>$8,435 </c:v>
                      </c:pt>
                      <c:pt idx="153">
                        <c:v>$0 </c:v>
                      </c:pt>
                      <c:pt idx="154">
                        <c:v>$8,862 </c:v>
                      </c:pt>
                      <c:pt idx="155">
                        <c:v>$3,556 </c:v>
                      </c:pt>
                      <c:pt idx="156">
                        <c:v>$7,280 </c:v>
                      </c:pt>
                      <c:pt idx="157">
                        <c:v>$3,402 </c:v>
                      </c:pt>
                      <c:pt idx="158">
                        <c:v>$4,592 </c:v>
                      </c:pt>
                      <c:pt idx="159">
                        <c:v>$7,833 </c:v>
                      </c:pt>
                      <c:pt idx="160">
                        <c:v>$7,651 </c:v>
                      </c:pt>
                      <c:pt idx="161">
                        <c:v>$2,275 </c:v>
                      </c:pt>
                      <c:pt idx="162">
                        <c:v>$5,670 </c:v>
                      </c:pt>
                      <c:pt idx="163">
                        <c:v>$2,135 </c:v>
                      </c:pt>
                      <c:pt idx="164">
                        <c:v>$2,779 </c:v>
                      </c:pt>
                      <c:pt idx="165">
                        <c:v>$12,950 </c:v>
                      </c:pt>
                      <c:pt idx="166">
                        <c:v>$2,646 </c:v>
                      </c:pt>
                      <c:pt idx="167">
                        <c:v>$3,794 </c:v>
                      </c:pt>
                      <c:pt idx="168">
                        <c:v>$819 </c:v>
                      </c:pt>
                      <c:pt idx="169">
                        <c:v>$2,583 </c:v>
                      </c:pt>
                      <c:pt idx="170">
                        <c:v>$4,585 </c:v>
                      </c:pt>
                      <c:pt idx="171">
                        <c:v>$1,652 </c:v>
                      </c:pt>
                      <c:pt idx="172">
                        <c:v>$4,991 </c:v>
                      </c:pt>
                      <c:pt idx="173">
                        <c:v>$2,009 </c:v>
                      </c:pt>
                      <c:pt idx="174">
                        <c:v>$1,568 </c:v>
                      </c:pt>
                      <c:pt idx="175">
                        <c:v>$3,388 </c:v>
                      </c:pt>
                      <c:pt idx="176">
                        <c:v>$623 </c:v>
                      </c:pt>
                      <c:pt idx="177">
                        <c:v>$10,073 </c:v>
                      </c:pt>
                      <c:pt idx="178">
                        <c:v>$1,561 </c:v>
                      </c:pt>
                      <c:pt idx="179">
                        <c:v>$11,522 </c:v>
                      </c:pt>
                      <c:pt idx="180">
                        <c:v>$2,317 </c:v>
                      </c:pt>
                      <c:pt idx="181">
                        <c:v>$3,059 </c:v>
                      </c:pt>
                      <c:pt idx="182">
                        <c:v>$2,324 </c:v>
                      </c:pt>
                      <c:pt idx="183">
                        <c:v>$4,956 </c:v>
                      </c:pt>
                      <c:pt idx="184">
                        <c:v>$5,355 </c:v>
                      </c:pt>
                      <c:pt idx="185">
                        <c:v>$7,259 </c:v>
                      </c:pt>
                      <c:pt idx="186">
                        <c:v>$6,279 </c:v>
                      </c:pt>
                      <c:pt idx="187">
                        <c:v>$2,541 </c:v>
                      </c:pt>
                      <c:pt idx="188">
                        <c:v>$3,864 </c:v>
                      </c:pt>
                      <c:pt idx="189">
                        <c:v>$6,146 </c:v>
                      </c:pt>
                      <c:pt idx="190">
                        <c:v>$2,639 </c:v>
                      </c:pt>
                      <c:pt idx="191">
                        <c:v>$1,890 </c:v>
                      </c:pt>
                      <c:pt idx="192">
                        <c:v>$1,932 </c:v>
                      </c:pt>
                      <c:pt idx="193">
                        <c:v>$6,300 </c:v>
                      </c:pt>
                      <c:pt idx="194">
                        <c:v>$560 </c:v>
                      </c:pt>
                      <c:pt idx="195">
                        <c:v>$2,856 </c:v>
                      </c:pt>
                      <c:pt idx="196">
                        <c:v>$707 </c:v>
                      </c:pt>
                      <c:pt idx="197">
                        <c:v>$3,598 </c:v>
                      </c:pt>
                      <c:pt idx="198">
                        <c:v>$6,853 </c:v>
                      </c:pt>
                      <c:pt idx="199">
                        <c:v>$4,725 </c:v>
                      </c:pt>
                      <c:pt idx="200">
                        <c:v>$10,304 </c:v>
                      </c:pt>
                      <c:pt idx="201">
                        <c:v>$1,274 </c:v>
                      </c:pt>
                      <c:pt idx="202">
                        <c:v>$1,526 </c:v>
                      </c:pt>
                      <c:pt idx="203">
                        <c:v>$3,101 </c:v>
                      </c:pt>
                      <c:pt idx="204">
                        <c:v>$1,057 </c:v>
                      </c:pt>
                      <c:pt idx="205">
                        <c:v>$5,306 </c:v>
                      </c:pt>
                      <c:pt idx="206">
                        <c:v>$4,018 </c:v>
                      </c:pt>
                      <c:pt idx="207">
                        <c:v>$938 </c:v>
                      </c:pt>
                      <c:pt idx="208">
                        <c:v>$1,778 </c:v>
                      </c:pt>
                      <c:pt idx="209">
                        <c:v>$1,638 </c:v>
                      </c:pt>
                      <c:pt idx="210">
                        <c:v>$154 </c:v>
                      </c:pt>
                      <c:pt idx="211">
                        <c:v>$9,835 </c:v>
                      </c:pt>
                      <c:pt idx="212">
                        <c:v>$7,273 </c:v>
                      </c:pt>
                      <c:pt idx="213">
                        <c:v>$6,909 </c:v>
                      </c:pt>
                      <c:pt idx="214">
                        <c:v>$3,920 </c:v>
                      </c:pt>
                      <c:pt idx="215">
                        <c:v>$4,858 </c:v>
                      </c:pt>
                      <c:pt idx="216">
                        <c:v>$3,549 </c:v>
                      </c:pt>
                      <c:pt idx="217">
                        <c:v>$966 </c:v>
                      </c:pt>
                      <c:pt idx="218">
                        <c:v>$385 </c:v>
                      </c:pt>
                      <c:pt idx="219">
                        <c:v>$2,219 </c:v>
                      </c:pt>
                      <c:pt idx="220">
                        <c:v>$2,954 </c:v>
                      </c:pt>
                      <c:pt idx="221">
                        <c:v>$280 </c:v>
                      </c:pt>
                      <c:pt idx="222">
                        <c:v>$6,118 </c:v>
                      </c:pt>
                      <c:pt idx="223">
                        <c:v>$4,802 </c:v>
                      </c:pt>
                      <c:pt idx="224">
                        <c:v>$4,137 </c:v>
                      </c:pt>
                      <c:pt idx="225">
                        <c:v>$2,023 </c:v>
                      </c:pt>
                      <c:pt idx="226">
                        <c:v>$9,051 </c:v>
                      </c:pt>
                      <c:pt idx="227">
                        <c:v>$2,919 </c:v>
                      </c:pt>
                      <c:pt idx="228">
                        <c:v>$5,915 </c:v>
                      </c:pt>
                      <c:pt idx="229">
                        <c:v>$2,562 </c:v>
                      </c:pt>
                      <c:pt idx="230">
                        <c:v>$8,813 </c:v>
                      </c:pt>
                      <c:pt idx="231">
                        <c:v>$6,111 </c:v>
                      </c:pt>
                      <c:pt idx="232">
                        <c:v>$3,507 </c:v>
                      </c:pt>
                      <c:pt idx="233">
                        <c:v>$4,319 </c:v>
                      </c:pt>
                      <c:pt idx="234">
                        <c:v>$609 </c:v>
                      </c:pt>
                      <c:pt idx="235">
                        <c:v>$6,370 </c:v>
                      </c:pt>
                      <c:pt idx="236">
                        <c:v>$5,474 </c:v>
                      </c:pt>
                      <c:pt idx="237">
                        <c:v>$3,164 </c:v>
                      </c:pt>
                      <c:pt idx="238">
                        <c:v>$1,302 </c:v>
                      </c:pt>
                      <c:pt idx="239">
                        <c:v>$7,308 </c:v>
                      </c:pt>
                      <c:pt idx="240">
                        <c:v>$6,132 </c:v>
                      </c:pt>
                      <c:pt idx="241">
                        <c:v>$3,472 </c:v>
                      </c:pt>
                      <c:pt idx="242">
                        <c:v>$9,660 </c:v>
                      </c:pt>
                      <c:pt idx="243">
                        <c:v>$2,436 </c:v>
                      </c:pt>
                      <c:pt idx="244">
                        <c:v>$9,506 </c:v>
                      </c:pt>
                      <c:pt idx="245">
                        <c:v>$245 </c:v>
                      </c:pt>
                      <c:pt idx="246">
                        <c:v>$2,702 </c:v>
                      </c:pt>
                      <c:pt idx="247">
                        <c:v>$700 </c:v>
                      </c:pt>
                      <c:pt idx="248">
                        <c:v>$3,759 </c:v>
                      </c:pt>
                      <c:pt idx="249">
                        <c:v>$1,589 </c:v>
                      </c:pt>
                      <c:pt idx="250">
                        <c:v>$5,194 </c:v>
                      </c:pt>
                      <c:pt idx="251">
                        <c:v>$945 </c:v>
                      </c:pt>
                      <c:pt idx="252">
                        <c:v>$1,988 </c:v>
                      </c:pt>
                      <c:pt idx="253">
                        <c:v>$6,734 </c:v>
                      </c:pt>
                      <c:pt idx="254">
                        <c:v>$217 </c:v>
                      </c:pt>
                      <c:pt idx="255">
                        <c:v>$6,279 </c:v>
                      </c:pt>
                      <c:pt idx="256">
                        <c:v>$4,424 </c:v>
                      </c:pt>
                      <c:pt idx="257">
                        <c:v>$189 </c:v>
                      </c:pt>
                      <c:pt idx="258">
                        <c:v>$490 </c:v>
                      </c:pt>
                      <c:pt idx="259">
                        <c:v>$434 </c:v>
                      </c:pt>
                      <c:pt idx="260">
                        <c:v>$10,129 </c:v>
                      </c:pt>
                      <c:pt idx="261">
                        <c:v>$1,652 </c:v>
                      </c:pt>
                      <c:pt idx="262">
                        <c:v>$6,433 </c:v>
                      </c:pt>
                      <c:pt idx="263">
                        <c:v>$2,212 </c:v>
                      </c:pt>
                      <c:pt idx="264">
                        <c:v>$609 </c:v>
                      </c:pt>
                      <c:pt idx="265">
                        <c:v>$1,638 </c:v>
                      </c:pt>
                      <c:pt idx="266">
                        <c:v>$3,829 </c:v>
                      </c:pt>
                      <c:pt idx="267">
                        <c:v>$5,775 </c:v>
                      </c:pt>
                      <c:pt idx="268">
                        <c:v>$1,071 </c:v>
                      </c:pt>
                      <c:pt idx="269">
                        <c:v>$5,019 </c:v>
                      </c:pt>
                      <c:pt idx="270">
                        <c:v>$2,863 </c:v>
                      </c:pt>
                      <c:pt idx="271">
                        <c:v>$1,617 </c:v>
                      </c:pt>
                      <c:pt idx="272">
                        <c:v>$6,818 </c:v>
                      </c:pt>
                      <c:pt idx="273">
                        <c:v>$6,657 </c:v>
                      </c:pt>
                      <c:pt idx="274">
                        <c:v>$2,919 </c:v>
                      </c:pt>
                      <c:pt idx="275">
                        <c:v>$3,094 </c:v>
                      </c:pt>
                      <c:pt idx="276">
                        <c:v>$2,989 </c:v>
                      </c:pt>
                      <c:pt idx="277">
                        <c:v>$2,268 </c:v>
                      </c:pt>
                      <c:pt idx="278">
                        <c:v>$4,753 </c:v>
                      </c:pt>
                      <c:pt idx="279">
                        <c:v>$7,511 </c:v>
                      </c:pt>
                      <c:pt idx="280">
                        <c:v>$4,326 </c:v>
                      </c:pt>
                      <c:pt idx="281">
                        <c:v>$4,935 </c:v>
                      </c:pt>
                      <c:pt idx="282">
                        <c:v>$4,781 </c:v>
                      </c:pt>
                      <c:pt idx="283">
                        <c:v>$7,483 </c:v>
                      </c:pt>
                      <c:pt idx="284">
                        <c:v>$6,860 </c:v>
                      </c:pt>
                      <c:pt idx="285">
                        <c:v>$9,002 </c:v>
                      </c:pt>
                      <c:pt idx="286">
                        <c:v>$1,400 </c:v>
                      </c:pt>
                      <c:pt idx="287">
                        <c:v>$4,053 </c:v>
                      </c:pt>
                      <c:pt idx="288">
                        <c:v>$2,149 </c:v>
                      </c:pt>
                      <c:pt idx="289">
                        <c:v>$3,640 </c:v>
                      </c:pt>
                      <c:pt idx="290">
                        <c:v>$630 </c:v>
                      </c:pt>
                      <c:pt idx="291">
                        <c:v>$2,429 </c:v>
                      </c:pt>
                      <c:pt idx="292">
                        <c:v>$2,142 </c:v>
                      </c:pt>
                      <c:pt idx="293">
                        <c:v>$6,454 </c:v>
                      </c:pt>
                      <c:pt idx="294">
                        <c:v>$4,487 </c:v>
                      </c:pt>
                      <c:pt idx="295">
                        <c:v>$938 </c:v>
                      </c:pt>
                      <c:pt idx="296">
                        <c:v>$8,841 </c:v>
                      </c:pt>
                      <c:pt idx="297">
                        <c:v>$4,018 </c:v>
                      </c:pt>
                      <c:pt idx="298">
                        <c:v>$714 </c:v>
                      </c:pt>
                      <c:pt idx="299">
                        <c:v>$3,850 </c:v>
                      </c:pt>
                    </c:strCache>
                  </c:strRef>
                </c:tx>
                <c:spPr>
                  <a:solidFill>
                    <a:schemeClr val="accent2"/>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1-29B5-467F-8BDB-622030E4C447}"/>
                  </c:ext>
                </c:extLst>
              </c15:ser>
            </c15:filteredBarSeries>
          </c:ext>
        </c:extLst>
      </c:barChart>
      <c:catAx>
        <c:axId val="51215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51520"/>
        <c:crosses val="autoZero"/>
        <c:auto val="1"/>
        <c:lblAlgn val="ctr"/>
        <c:lblOffset val="100"/>
        <c:noMultiLvlLbl val="0"/>
      </c:catAx>
      <c:valAx>
        <c:axId val="512151520"/>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Amount Boxplot</cx:v>
        </cx:txData>
      </cx:tx>
      <cx:txPr>
        <a:bodyPr spcFirstLastPara="1" vertOverflow="ellipsis" horzOverflow="overflow" wrap="square" lIns="0" tIns="0" rIns="0" bIns="0" anchor="ctr" anchorCtr="1"/>
        <a:lstStyle/>
        <a:p>
          <a:pPr algn="ctr" rtl="0">
            <a:defRPr/>
          </a:pPr>
          <a:r>
            <a:rPr lang="en-US" sz="1400" b="1" i="0" u="sng" strike="noStrike" baseline="0">
              <a:solidFill>
                <a:sysClr val="windowText" lastClr="000000">
                  <a:lumMod val="65000"/>
                  <a:lumOff val="35000"/>
                </a:sysClr>
              </a:solidFill>
              <a:latin typeface="Calibri" panose="020F0502020204030204"/>
            </a:rPr>
            <a:t>Amount Boxplot</a:t>
          </a:r>
        </a:p>
      </cx:txPr>
    </cx:title>
    <cx:plotArea>
      <cx:plotAreaRegion>
        <cx:series layoutId="boxWhisker" uniqueId="{6D04C86B-F362-4B5C-B01C-13066ED204E6}">
          <cx:dataId val="0"/>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Units boxplot</cx:v>
        </cx:txData>
      </cx:tx>
      <cx:txPr>
        <a:bodyPr spcFirstLastPara="1" vertOverflow="ellipsis" horzOverflow="overflow" wrap="square" lIns="0" tIns="0" rIns="0" bIns="0" anchor="ctr" anchorCtr="1"/>
        <a:lstStyle/>
        <a:p>
          <a:pPr algn="ctr" rtl="0">
            <a:defRPr/>
          </a:pPr>
          <a:r>
            <a:rPr lang="en-US" sz="1400" b="1" i="0" u="sng" strike="noStrike" baseline="0">
              <a:solidFill>
                <a:sysClr val="windowText" lastClr="000000">
                  <a:lumMod val="65000"/>
                  <a:lumOff val="35000"/>
                </a:sysClr>
              </a:solidFill>
              <a:latin typeface="Calibri" panose="020F0502020204030204"/>
            </a:rPr>
            <a:t>Units boxplot</a:t>
          </a:r>
        </a:p>
      </cx:txPr>
    </cx:title>
    <cx:plotArea>
      <cx:plotAreaRegion>
        <cx:series layoutId="boxWhisker" uniqueId="{53B3618C-6B22-4426-AC11-635A3B2F9EA9}">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4647</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170166</xdr:colOff>
      <xdr:row>2</xdr:row>
      <xdr:rowOff>101458</xdr:rowOff>
    </xdr:from>
    <xdr:to>
      <xdr:col>10</xdr:col>
      <xdr:colOff>168882</xdr:colOff>
      <xdr:row>15</xdr:row>
      <xdr:rowOff>121257</xdr:rowOff>
    </xdr:to>
    <mc:AlternateContent xmlns:mc="http://schemas.openxmlformats.org/markup-compatibility/2006" xmlns:sle15="http://schemas.microsoft.com/office/drawing/2012/slicer">
      <mc:Choice Requires="sle15">
        <xdr:graphicFrame macro="">
          <xdr:nvGraphicFramePr>
            <xdr:cNvPr id="3" name="Geography">
              <a:extLst>
                <a:ext uri="{FF2B5EF4-FFF2-40B4-BE49-F238E27FC236}">
                  <a16:creationId xmlns:a16="http://schemas.microsoft.com/office/drawing/2014/main" id="{4791A4CB-848D-112F-E0AE-50C0BF934D9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513816" y="711058"/>
              <a:ext cx="1827516" cy="24962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161925</xdr:colOff>
      <xdr:row>16</xdr:row>
      <xdr:rowOff>66675</xdr:rowOff>
    </xdr:from>
    <xdr:to>
      <xdr:col>10</xdr:col>
      <xdr:colOff>161925</xdr:colOff>
      <xdr:row>32</xdr:row>
      <xdr:rowOff>104775</xdr:rowOff>
    </xdr:to>
    <mc:AlternateContent xmlns:mc="http://schemas.openxmlformats.org/markup-compatibility/2006" xmlns:sle15="http://schemas.microsoft.com/office/drawing/2012/slicer">
      <mc:Choice Requires="sle15">
        <xdr:graphicFrame macro="">
          <xdr:nvGraphicFramePr>
            <xdr:cNvPr id="5" name="Sales Person">
              <a:extLst>
                <a:ext uri="{FF2B5EF4-FFF2-40B4-BE49-F238E27FC236}">
                  <a16:creationId xmlns:a16="http://schemas.microsoft.com/office/drawing/2014/main" id="{EE675766-9E4A-9CC3-C2DB-9F1548106E7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505575" y="3343275"/>
              <a:ext cx="1828800" cy="30861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1</xdr:row>
      <xdr:rowOff>123825</xdr:rowOff>
    </xdr:from>
    <xdr:to>
      <xdr:col>7</xdr:col>
      <xdr:colOff>476250</xdr:colOff>
      <xdr:row>16</xdr:row>
      <xdr:rowOff>9525</xdr:rowOff>
    </xdr:to>
    <xdr:graphicFrame macro="">
      <xdr:nvGraphicFramePr>
        <xdr:cNvPr id="2" name="Chart 1">
          <a:extLst>
            <a:ext uri="{FF2B5EF4-FFF2-40B4-BE49-F238E27FC236}">
              <a16:creationId xmlns:a16="http://schemas.microsoft.com/office/drawing/2014/main" id="{9A686764-B583-42E4-7363-0897FE126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16</xdr:row>
      <xdr:rowOff>171449</xdr:rowOff>
    </xdr:from>
    <xdr:to>
      <xdr:col>6</xdr:col>
      <xdr:colOff>466724</xdr:colOff>
      <xdr:row>34</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B99196-73F4-8AE0-333C-14DCDD238C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1925" y="3705224"/>
              <a:ext cx="3962399" cy="32575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76199</xdr:colOff>
      <xdr:row>17</xdr:row>
      <xdr:rowOff>133350</xdr:rowOff>
    </xdr:from>
    <xdr:to>
      <xdr:col>14</xdr:col>
      <xdr:colOff>295274</xdr:colOff>
      <xdr:row>34</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4BCBA12-4839-284E-9145-5A1C8F541F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43399" y="3857625"/>
              <a:ext cx="4486275" cy="3105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581025</xdr:colOff>
      <xdr:row>1</xdr:row>
      <xdr:rowOff>76200</xdr:rowOff>
    </xdr:from>
    <xdr:to>
      <xdr:col>15</xdr:col>
      <xdr:colOff>333375</xdr:colOff>
      <xdr:row>17</xdr:row>
      <xdr:rowOff>0</xdr:rowOff>
    </xdr:to>
    <xdr:graphicFrame macro="">
      <xdr:nvGraphicFramePr>
        <xdr:cNvPr id="7" name="Chart 6">
          <a:extLst>
            <a:ext uri="{FF2B5EF4-FFF2-40B4-BE49-F238E27FC236}">
              <a16:creationId xmlns:a16="http://schemas.microsoft.com/office/drawing/2014/main" id="{3A96230D-797F-4DD5-9638-6C8188E6F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419099</xdr:colOff>
      <xdr:row>34</xdr:row>
      <xdr:rowOff>180975</xdr:rowOff>
    </xdr:from>
    <xdr:to>
      <xdr:col>9</xdr:col>
      <xdr:colOff>371474</xdr:colOff>
      <xdr:row>49</xdr:row>
      <xdr:rowOff>66675</xdr:rowOff>
    </xdr:to>
    <xdr:graphicFrame macro="">
      <xdr:nvGraphicFramePr>
        <xdr:cNvPr id="8" name="Chart 7">
          <a:extLst>
            <a:ext uri="{FF2B5EF4-FFF2-40B4-BE49-F238E27FC236}">
              <a16:creationId xmlns:a16="http://schemas.microsoft.com/office/drawing/2014/main" id="{6759C2EE-69B7-4D1A-9760-414437D59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thankar" refreshedDate="44646.571586111109" createdVersion="7" refreshedVersion="7" minRefreshableVersion="3" recordCount="300" xr:uid="{C3FBD528-7D5A-4615-8711-FFCF10A53AD4}">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DAC9B6-673B-4FC3-A94A-2DE81B22D59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D16" firstHeaderRow="0" firstDataRow="1" firstDataCol="1" rowPageCount="2" colPageCount="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Page" showAll="0">
      <items count="7">
        <item x="4"/>
        <item x="2"/>
        <item x="5"/>
        <item x="0"/>
        <item x="3"/>
        <item x="1"/>
        <item t="default"/>
      </items>
    </pivotField>
    <pivotField axis="axisPage"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0"/>
  </rowFields>
  <rowItems count="11">
    <i>
      <x v="5"/>
    </i>
    <i>
      <x v="9"/>
    </i>
    <i>
      <x v="3"/>
    </i>
    <i>
      <x v="7"/>
    </i>
    <i>
      <x v="4"/>
    </i>
    <i>
      <x/>
    </i>
    <i>
      <x v="6"/>
    </i>
    <i>
      <x v="2"/>
    </i>
    <i>
      <x v="1"/>
    </i>
    <i>
      <x v="8"/>
    </i>
    <i t="grand">
      <x/>
    </i>
  </rowItems>
  <colFields count="1">
    <field x="-2"/>
  </colFields>
  <colItems count="2">
    <i>
      <x/>
    </i>
    <i i="1">
      <x v="1"/>
    </i>
  </colItems>
  <pageFields count="2">
    <pageField fld="1" hier="-1"/>
    <pageField fld="2" hier="-1"/>
  </pageField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AD225-9AB5-4FAE-BEBF-2002945219E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7:I40" firstHeaderRow="0" firstDataRow="1" firstDataCol="1"/>
  <pivotFields count="5">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863A3-BDBB-4264-94B9-32D4EEBCB5D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12" firstHeaderRow="1" firstDataRow="1" firstDataCol="1" rowPageCount="1" colPageCount="1"/>
  <pivotFields count="5">
    <pivotField showAll="0"/>
    <pivotField axis="axisRow" showAll="0">
      <items count="7">
        <item x="4"/>
        <item x="2"/>
        <item x="5"/>
        <item x="0"/>
        <item x="3"/>
        <item x="1"/>
        <item t="default"/>
      </items>
    </pivotField>
    <pivotField axis="axisPage"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1"/>
  </rowFields>
  <rowItems count="7">
    <i>
      <x/>
    </i>
    <i>
      <x v="1"/>
    </i>
    <i>
      <x v="2"/>
    </i>
    <i>
      <x v="3"/>
    </i>
    <i>
      <x v="4"/>
    </i>
    <i>
      <x v="5"/>
    </i>
    <i t="grand">
      <x/>
    </i>
  </rowItems>
  <colItems count="1">
    <i/>
  </colItems>
  <pageFields count="1">
    <pageField fld="2"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4567E1E-CB1C-445E-953C-1488D9FF2C85}" sourceName="Geography">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B875DAF-B72F-4B88-BC68-9123FD8F0722}" sourceName="Sales Person">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9853509A-F2FD-4555-AABE-F7A0D4097967}" cache="Slicer_Geography" caption="Geography" rowHeight="241300"/>
  <slicer name="Sales Person" xr10:uid="{7B2258D9-8251-4593-954F-0352812FD9F3}" cache="Slicer_Sales_Person" caption="Sales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7E9DA-26D4-4A97-8289-6297B78E768C}" name="Sales" displayName="Sales" ref="C11:G311" totalsRowShown="0" headerRowDxfId="29">
  <autoFilter ref="C11:G311" xr:uid="{C8E7E9DA-26D4-4A97-8289-6297B78E768C}"/>
  <tableColumns count="5">
    <tableColumn id="1" xr3:uid="{C5E454DC-2C7F-4F37-9590-83234FD31A5A}" name="Sales Person"/>
    <tableColumn id="2" xr3:uid="{0647751F-EC9C-4387-85E2-7126B5B4C701}" name="Geography"/>
    <tableColumn id="3" xr3:uid="{D372039C-E6CB-4973-B69C-968C5EB9B892}" name="Product"/>
    <tableColumn id="4" xr3:uid="{DD7E3D91-6841-4D79-882A-C2F643C45E5E}" name="Amount" dataDxfId="28"/>
    <tableColumn id="5" xr3:uid="{51EE156B-6894-4D07-8327-7747EC6D295F}" name="Units" dataDxfId="2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24BF20-1ABE-49DA-BFC1-95CD4FB83243}" name="Sales4" displayName="Sales4" ref="B3:G303" totalsRowShown="0" headerRowDxfId="26">
  <autoFilter ref="B3:G303" xr:uid="{EA24BF20-1ABE-49DA-BFC1-95CD4FB83243}"/>
  <tableColumns count="6">
    <tableColumn id="1" xr3:uid="{D5CE0E4A-CE59-4973-980B-867681EEA6DC}" name="Sales Person"/>
    <tableColumn id="2" xr3:uid="{46AB35EB-43EE-43C8-8F38-4E4474F3C201}" name="Geography"/>
    <tableColumn id="3" xr3:uid="{46945E60-ED14-4750-8E3D-161B297E5D57}" name="Product"/>
    <tableColumn id="4" xr3:uid="{B86BBDD0-34C8-4478-A50C-E03F7F889D9F}" name="Amount" dataDxfId="25"/>
    <tableColumn id="5" xr3:uid="{DDC54D7E-93A8-4258-94AC-77BE352BC8D8}" name="Units" dataDxfId="24"/>
    <tableColumn id="6" xr3:uid="{504FAACD-1600-4D34-A81F-7E4D16E78A83}" name="$ per unit" dataDxfId="23">
      <calculatedColumnFormula>Sales4[Amount]/Sales4[Units]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A1:Z658"/>
  <sheetViews>
    <sheetView zoomScale="82" zoomScaleNormal="82" workbookViewId="0">
      <selection activeCell="E16" sqref="E1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66</v>
      </c>
    </row>
    <row r="10" spans="1:26" x14ac:dyDescent="0.25">
      <c r="F10" s="26"/>
      <c r="G10" s="26"/>
    </row>
    <row r="11" spans="1:26" x14ac:dyDescent="0.25">
      <c r="C11" s="6" t="s">
        <v>11</v>
      </c>
      <c r="D11" s="6" t="s">
        <v>12</v>
      </c>
      <c r="E11" s="6" t="s">
        <v>0</v>
      </c>
      <c r="F11" s="10" t="s">
        <v>1</v>
      </c>
      <c r="G11" s="10" t="s">
        <v>47</v>
      </c>
      <c r="J11" s="9" t="s">
        <v>42</v>
      </c>
      <c r="K11" s="2"/>
      <c r="Y11" t="s">
        <v>0</v>
      </c>
      <c r="Z11" t="s">
        <v>48</v>
      </c>
    </row>
    <row r="12" spans="1:26" x14ac:dyDescent="0.25">
      <c r="C12" t="s">
        <v>40</v>
      </c>
      <c r="D12" t="s">
        <v>37</v>
      </c>
      <c r="E12" t="s">
        <v>30</v>
      </c>
      <c r="F12" s="4">
        <v>1624</v>
      </c>
      <c r="G12" s="5">
        <v>114</v>
      </c>
      <c r="J12" s="7">
        <v>1</v>
      </c>
      <c r="K12" s="8" t="s">
        <v>43</v>
      </c>
      <c r="Y12" t="s">
        <v>13</v>
      </c>
      <c r="Z12" s="11">
        <v>9.33</v>
      </c>
    </row>
    <row r="13" spans="1:26" x14ac:dyDescent="0.25">
      <c r="C13" t="s">
        <v>8</v>
      </c>
      <c r="D13" t="s">
        <v>35</v>
      </c>
      <c r="E13" t="s">
        <v>32</v>
      </c>
      <c r="F13" s="4">
        <v>6706</v>
      </c>
      <c r="G13" s="5">
        <v>459</v>
      </c>
      <c r="J13" s="7">
        <v>2</v>
      </c>
      <c r="K13" s="8" t="s">
        <v>49</v>
      </c>
      <c r="Y13" t="s">
        <v>14</v>
      </c>
      <c r="Z13" s="11">
        <v>11.7</v>
      </c>
    </row>
    <row r="14" spans="1:26" x14ac:dyDescent="0.25">
      <c r="C14" t="s">
        <v>9</v>
      </c>
      <c r="D14" t="s">
        <v>35</v>
      </c>
      <c r="E14" t="s">
        <v>4</v>
      </c>
      <c r="F14" s="4">
        <v>959</v>
      </c>
      <c r="G14" s="5">
        <v>147</v>
      </c>
      <c r="J14" s="7">
        <v>3</v>
      </c>
      <c r="K14" s="8" t="s">
        <v>68</v>
      </c>
      <c r="Y14" t="s">
        <v>4</v>
      </c>
      <c r="Z14" s="11">
        <v>11.88</v>
      </c>
    </row>
    <row r="15" spans="1:26" x14ac:dyDescent="0.25">
      <c r="C15" t="s">
        <v>41</v>
      </c>
      <c r="D15" t="s">
        <v>36</v>
      </c>
      <c r="E15" t="s">
        <v>18</v>
      </c>
      <c r="F15" s="4">
        <v>9632</v>
      </c>
      <c r="G15" s="5">
        <v>288</v>
      </c>
      <c r="J15" s="7">
        <v>4</v>
      </c>
      <c r="K15" s="8" t="s">
        <v>50</v>
      </c>
      <c r="Y15" t="s">
        <v>15</v>
      </c>
      <c r="Z15" s="11">
        <v>11.73</v>
      </c>
    </row>
    <row r="16" spans="1:26" x14ac:dyDescent="0.25">
      <c r="C16" t="s">
        <v>6</v>
      </c>
      <c r="D16" t="s">
        <v>39</v>
      </c>
      <c r="E16" t="s">
        <v>25</v>
      </c>
      <c r="F16" s="4">
        <v>2100</v>
      </c>
      <c r="G16" s="5">
        <v>414</v>
      </c>
      <c r="J16" s="7">
        <v>5</v>
      </c>
      <c r="K16" s="8" t="s">
        <v>51</v>
      </c>
      <c r="Y16" t="s">
        <v>16</v>
      </c>
      <c r="Z16" s="11">
        <v>8.7899999999999991</v>
      </c>
    </row>
    <row r="17" spans="3:26" x14ac:dyDescent="0.25">
      <c r="C17" t="s">
        <v>40</v>
      </c>
      <c r="D17" t="s">
        <v>35</v>
      </c>
      <c r="E17" t="s">
        <v>33</v>
      </c>
      <c r="F17" s="4">
        <v>8869</v>
      </c>
      <c r="G17" s="5">
        <v>432</v>
      </c>
      <c r="J17" s="7">
        <v>6</v>
      </c>
      <c r="K17" s="8" t="s">
        <v>46</v>
      </c>
      <c r="Y17" t="s">
        <v>17</v>
      </c>
      <c r="Z17" s="11">
        <v>3.11</v>
      </c>
    </row>
    <row r="18" spans="3:26" x14ac:dyDescent="0.25">
      <c r="C18" t="s">
        <v>6</v>
      </c>
      <c r="D18" t="s">
        <v>38</v>
      </c>
      <c r="E18" t="s">
        <v>31</v>
      </c>
      <c r="F18" s="4">
        <v>2681</v>
      </c>
      <c r="G18" s="5">
        <v>54</v>
      </c>
      <c r="J18" s="7">
        <v>7</v>
      </c>
      <c r="K18" s="8" t="s">
        <v>69</v>
      </c>
      <c r="Y18" t="s">
        <v>18</v>
      </c>
      <c r="Z18" s="11">
        <v>6.47</v>
      </c>
    </row>
    <row r="19" spans="3:26" x14ac:dyDescent="0.25">
      <c r="C19" t="s">
        <v>8</v>
      </c>
      <c r="D19" t="s">
        <v>35</v>
      </c>
      <c r="E19" t="s">
        <v>22</v>
      </c>
      <c r="F19" s="4">
        <v>5012</v>
      </c>
      <c r="G19" s="5">
        <v>210</v>
      </c>
      <c r="J19" s="7">
        <v>8</v>
      </c>
      <c r="K19" s="8" t="s">
        <v>44</v>
      </c>
      <c r="Y19" t="s">
        <v>19</v>
      </c>
      <c r="Z19" s="11">
        <v>7.64</v>
      </c>
    </row>
    <row r="20" spans="3:26" x14ac:dyDescent="0.25">
      <c r="C20" t="s">
        <v>7</v>
      </c>
      <c r="D20" t="s">
        <v>38</v>
      </c>
      <c r="E20" t="s">
        <v>14</v>
      </c>
      <c r="F20" s="4">
        <v>1281</v>
      </c>
      <c r="G20" s="5">
        <v>75</v>
      </c>
      <c r="J20" s="7">
        <v>9</v>
      </c>
      <c r="K20" s="8" t="s">
        <v>45</v>
      </c>
      <c r="Y20" t="s">
        <v>20</v>
      </c>
      <c r="Z20" s="11">
        <v>10.62</v>
      </c>
    </row>
    <row r="21" spans="3:26" x14ac:dyDescent="0.25">
      <c r="C21" t="s">
        <v>5</v>
      </c>
      <c r="D21" t="s">
        <v>37</v>
      </c>
      <c r="E21" t="s">
        <v>14</v>
      </c>
      <c r="F21" s="4">
        <v>4991</v>
      </c>
      <c r="G21" s="5">
        <v>12</v>
      </c>
      <c r="Y21" t="s">
        <v>21</v>
      </c>
      <c r="Z21" s="11">
        <v>9</v>
      </c>
    </row>
    <row r="22" spans="3:26" x14ac:dyDescent="0.25">
      <c r="C22" t="s">
        <v>2</v>
      </c>
      <c r="D22" t="s">
        <v>39</v>
      </c>
      <c r="E22" t="s">
        <v>25</v>
      </c>
      <c r="F22" s="4">
        <v>1785</v>
      </c>
      <c r="G22" s="5">
        <v>462</v>
      </c>
      <c r="Y22" t="s">
        <v>22</v>
      </c>
      <c r="Z22" s="11">
        <v>9.77</v>
      </c>
    </row>
    <row r="23" spans="3:26" x14ac:dyDescent="0.25">
      <c r="C23" t="s">
        <v>3</v>
      </c>
      <c r="D23" t="s">
        <v>37</v>
      </c>
      <c r="E23" t="s">
        <v>17</v>
      </c>
      <c r="F23" s="4">
        <v>3983</v>
      </c>
      <c r="G23" s="5">
        <v>144</v>
      </c>
      <c r="Y23" t="s">
        <v>23</v>
      </c>
      <c r="Z23" s="11">
        <v>6.49</v>
      </c>
    </row>
    <row r="24" spans="3:26" x14ac:dyDescent="0.25">
      <c r="C24" t="s">
        <v>9</v>
      </c>
      <c r="D24" t="s">
        <v>38</v>
      </c>
      <c r="E24" t="s">
        <v>16</v>
      </c>
      <c r="F24" s="4">
        <v>2646</v>
      </c>
      <c r="G24" s="5">
        <v>120</v>
      </c>
      <c r="Y24" t="s">
        <v>24</v>
      </c>
      <c r="Z24" s="11">
        <v>4.97</v>
      </c>
    </row>
    <row r="25" spans="3:26" x14ac:dyDescent="0.25">
      <c r="C25" t="s">
        <v>2</v>
      </c>
      <c r="D25" t="s">
        <v>34</v>
      </c>
      <c r="E25" t="s">
        <v>13</v>
      </c>
      <c r="F25" s="4">
        <v>252</v>
      </c>
      <c r="G25" s="5">
        <v>54</v>
      </c>
      <c r="Y25" t="s">
        <v>25</v>
      </c>
      <c r="Z25" s="11">
        <v>13.15</v>
      </c>
    </row>
    <row r="26" spans="3:26" x14ac:dyDescent="0.25">
      <c r="C26" t="s">
        <v>3</v>
      </c>
      <c r="D26" t="s">
        <v>35</v>
      </c>
      <c r="E26" t="s">
        <v>25</v>
      </c>
      <c r="F26" s="4">
        <v>2464</v>
      </c>
      <c r="G26" s="5">
        <v>234</v>
      </c>
      <c r="Y26" t="s">
        <v>26</v>
      </c>
      <c r="Z26" s="11">
        <v>5.6</v>
      </c>
    </row>
    <row r="27" spans="3:26" x14ac:dyDescent="0.25">
      <c r="C27" t="s">
        <v>3</v>
      </c>
      <c r="D27" t="s">
        <v>35</v>
      </c>
      <c r="E27" t="s">
        <v>29</v>
      </c>
      <c r="F27" s="4">
        <v>2114</v>
      </c>
      <c r="G27" s="5">
        <v>66</v>
      </c>
      <c r="Y27" t="s">
        <v>27</v>
      </c>
      <c r="Z27" s="11">
        <v>16.73</v>
      </c>
    </row>
    <row r="28" spans="3:26" x14ac:dyDescent="0.25">
      <c r="C28" t="s">
        <v>6</v>
      </c>
      <c r="D28" t="s">
        <v>37</v>
      </c>
      <c r="E28" t="s">
        <v>31</v>
      </c>
      <c r="F28" s="4">
        <v>7693</v>
      </c>
      <c r="G28" s="5">
        <v>87</v>
      </c>
      <c r="Y28" t="s">
        <v>28</v>
      </c>
      <c r="Z28" s="11">
        <v>10.38</v>
      </c>
    </row>
    <row r="29" spans="3:26" x14ac:dyDescent="0.25">
      <c r="C29" t="s">
        <v>5</v>
      </c>
      <c r="D29" t="s">
        <v>34</v>
      </c>
      <c r="E29" t="s">
        <v>20</v>
      </c>
      <c r="F29" s="4">
        <v>15610</v>
      </c>
      <c r="G29" s="5">
        <v>339</v>
      </c>
      <c r="Y29" t="s">
        <v>29</v>
      </c>
      <c r="Z29" s="11">
        <v>7.16</v>
      </c>
    </row>
    <row r="30" spans="3:26" x14ac:dyDescent="0.25">
      <c r="C30" t="s">
        <v>41</v>
      </c>
      <c r="D30" t="s">
        <v>34</v>
      </c>
      <c r="E30" t="s">
        <v>22</v>
      </c>
      <c r="F30" s="4">
        <v>336</v>
      </c>
      <c r="G30" s="5">
        <v>144</v>
      </c>
      <c r="Y30" t="s">
        <v>30</v>
      </c>
      <c r="Z30" s="11">
        <v>14.49</v>
      </c>
    </row>
    <row r="31" spans="3:26" x14ac:dyDescent="0.25">
      <c r="C31" t="s">
        <v>2</v>
      </c>
      <c r="D31" t="s">
        <v>39</v>
      </c>
      <c r="E31" t="s">
        <v>20</v>
      </c>
      <c r="F31" s="4">
        <v>9443</v>
      </c>
      <c r="G31" s="5">
        <v>162</v>
      </c>
      <c r="Y31" t="s">
        <v>31</v>
      </c>
      <c r="Z31" s="11">
        <v>5.79</v>
      </c>
    </row>
    <row r="32" spans="3:26" x14ac:dyDescent="0.25">
      <c r="C32" t="s">
        <v>9</v>
      </c>
      <c r="D32" t="s">
        <v>34</v>
      </c>
      <c r="E32" t="s">
        <v>23</v>
      </c>
      <c r="F32" s="4">
        <v>8155</v>
      </c>
      <c r="G32" s="5">
        <v>90</v>
      </c>
      <c r="Y32" t="s">
        <v>32</v>
      </c>
      <c r="Z32" s="11">
        <v>8.65</v>
      </c>
    </row>
    <row r="33" spans="3:26" x14ac:dyDescent="0.25">
      <c r="C33" t="s">
        <v>8</v>
      </c>
      <c r="D33" t="s">
        <v>38</v>
      </c>
      <c r="E33" t="s">
        <v>23</v>
      </c>
      <c r="F33" s="4">
        <v>1701</v>
      </c>
      <c r="G33" s="5">
        <v>234</v>
      </c>
      <c r="Y33" t="s">
        <v>33</v>
      </c>
      <c r="Z33" s="11">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4C03D-80CC-44A1-9C17-7F037873225E}">
  <sheetPr codeName="Sheet2"/>
  <dimension ref="B1:G310"/>
  <sheetViews>
    <sheetView zoomScaleNormal="100" workbookViewId="0">
      <selection activeCell="E4" sqref="E4"/>
    </sheetView>
  </sheetViews>
  <sheetFormatPr defaultRowHeight="15" x14ac:dyDescent="0.25"/>
  <cols>
    <col min="2" max="2" width="16" bestFit="1" customWidth="1"/>
    <col min="3" max="3" width="13" bestFit="1" customWidth="1"/>
    <col min="4" max="4" width="21.85546875" bestFit="1" customWidth="1"/>
    <col min="5" max="5" width="13.28515625" customWidth="1"/>
    <col min="6" max="6" width="9.140625" customWidth="1"/>
    <col min="7" max="7" width="12.7109375" customWidth="1"/>
  </cols>
  <sheetData>
    <row r="1" spans="2:7" s="32" customFormat="1" ht="33" customHeight="1" x14ac:dyDescent="0.25">
      <c r="B1" s="31" t="s">
        <v>73</v>
      </c>
    </row>
    <row r="3" spans="2:7" x14ac:dyDescent="0.25">
      <c r="B3" s="6" t="s">
        <v>11</v>
      </c>
      <c r="C3" s="6" t="s">
        <v>12</v>
      </c>
      <c r="D3" s="6" t="s">
        <v>0</v>
      </c>
      <c r="E3" s="30" t="s">
        <v>1</v>
      </c>
      <c r="F3" s="10" t="s">
        <v>47</v>
      </c>
      <c r="G3" s="6" t="s">
        <v>74</v>
      </c>
    </row>
    <row r="4" spans="2:7" x14ac:dyDescent="0.25">
      <c r="B4" t="s">
        <v>40</v>
      </c>
      <c r="C4" t="s">
        <v>37</v>
      </c>
      <c r="D4" t="s">
        <v>30</v>
      </c>
      <c r="E4" s="4">
        <v>1624</v>
      </c>
      <c r="F4" s="5">
        <v>114</v>
      </c>
      <c r="G4" s="33">
        <f>Sales4[Amount]/Sales4[Units]</f>
        <v>14.245614035087719</v>
      </c>
    </row>
    <row r="5" spans="2:7" x14ac:dyDescent="0.25">
      <c r="B5" t="s">
        <v>8</v>
      </c>
      <c r="C5" t="s">
        <v>35</v>
      </c>
      <c r="D5" t="s">
        <v>32</v>
      </c>
      <c r="E5" s="4">
        <v>6706</v>
      </c>
      <c r="F5" s="5">
        <v>459</v>
      </c>
      <c r="G5" s="33">
        <f>Sales4[Amount]/Sales4[Units]</f>
        <v>14.610021786492375</v>
      </c>
    </row>
    <row r="6" spans="2:7" x14ac:dyDescent="0.25">
      <c r="B6" t="s">
        <v>9</v>
      </c>
      <c r="C6" t="s">
        <v>35</v>
      </c>
      <c r="D6" t="s">
        <v>4</v>
      </c>
      <c r="E6" s="4">
        <v>959</v>
      </c>
      <c r="F6" s="5">
        <v>147</v>
      </c>
      <c r="G6" s="33">
        <f>Sales4[Amount]/Sales4[Units]</f>
        <v>6.5238095238095237</v>
      </c>
    </row>
    <row r="7" spans="2:7" x14ac:dyDescent="0.25">
      <c r="B7" t="s">
        <v>41</v>
      </c>
      <c r="C7" t="s">
        <v>36</v>
      </c>
      <c r="D7" t="s">
        <v>18</v>
      </c>
      <c r="E7" s="4">
        <v>9632</v>
      </c>
      <c r="F7" s="5">
        <v>288</v>
      </c>
      <c r="G7" s="33">
        <f>Sales4[Amount]/Sales4[Units]</f>
        <v>33.444444444444443</v>
      </c>
    </row>
    <row r="8" spans="2:7" x14ac:dyDescent="0.25">
      <c r="B8" t="s">
        <v>6</v>
      </c>
      <c r="C8" t="s">
        <v>39</v>
      </c>
      <c r="D8" t="s">
        <v>25</v>
      </c>
      <c r="E8" s="4">
        <v>2100</v>
      </c>
      <c r="F8" s="5">
        <v>414</v>
      </c>
      <c r="G8" s="33">
        <f>Sales4[Amount]/Sales4[Units]</f>
        <v>5.0724637681159424</v>
      </c>
    </row>
    <row r="9" spans="2:7" x14ac:dyDescent="0.25">
      <c r="B9" t="s">
        <v>40</v>
      </c>
      <c r="C9" t="s">
        <v>35</v>
      </c>
      <c r="D9" t="s">
        <v>33</v>
      </c>
      <c r="E9" s="4">
        <v>8869</v>
      </c>
      <c r="F9" s="5">
        <v>432</v>
      </c>
      <c r="G9" s="33">
        <f>Sales4[Amount]/Sales4[Units]</f>
        <v>20.530092592592592</v>
      </c>
    </row>
    <row r="10" spans="2:7" x14ac:dyDescent="0.25">
      <c r="B10" t="s">
        <v>6</v>
      </c>
      <c r="C10" t="s">
        <v>38</v>
      </c>
      <c r="D10" t="s">
        <v>31</v>
      </c>
      <c r="E10" s="4">
        <v>2681</v>
      </c>
      <c r="F10" s="5">
        <v>54</v>
      </c>
      <c r="G10" s="33">
        <f>Sales4[Amount]/Sales4[Units]</f>
        <v>49.648148148148145</v>
      </c>
    </row>
    <row r="11" spans="2:7" x14ac:dyDescent="0.25">
      <c r="B11" t="s">
        <v>8</v>
      </c>
      <c r="C11" t="s">
        <v>35</v>
      </c>
      <c r="D11" t="s">
        <v>22</v>
      </c>
      <c r="E11" s="4">
        <v>5012</v>
      </c>
      <c r="F11" s="5">
        <v>210</v>
      </c>
      <c r="G11" s="33">
        <f>Sales4[Amount]/Sales4[Units]</f>
        <v>23.866666666666667</v>
      </c>
    </row>
    <row r="12" spans="2:7" x14ac:dyDescent="0.25">
      <c r="B12" t="s">
        <v>7</v>
      </c>
      <c r="C12" t="s">
        <v>38</v>
      </c>
      <c r="D12" t="s">
        <v>14</v>
      </c>
      <c r="E12" s="4">
        <v>1281</v>
      </c>
      <c r="F12" s="5">
        <v>75</v>
      </c>
      <c r="G12" s="33">
        <f>Sales4[Amount]/Sales4[Units]</f>
        <v>17.079999999999998</v>
      </c>
    </row>
    <row r="13" spans="2:7" x14ac:dyDescent="0.25">
      <c r="B13" t="s">
        <v>5</v>
      </c>
      <c r="C13" t="s">
        <v>37</v>
      </c>
      <c r="D13" t="s">
        <v>14</v>
      </c>
      <c r="E13" s="4">
        <v>4991</v>
      </c>
      <c r="F13" s="5">
        <v>12</v>
      </c>
      <c r="G13" s="33">
        <f>Sales4[Amount]/Sales4[Units]</f>
        <v>415.91666666666669</v>
      </c>
    </row>
    <row r="14" spans="2:7" x14ac:dyDescent="0.25">
      <c r="B14" t="s">
        <v>2</v>
      </c>
      <c r="C14" t="s">
        <v>39</v>
      </c>
      <c r="D14" t="s">
        <v>25</v>
      </c>
      <c r="E14" s="4">
        <v>1785</v>
      </c>
      <c r="F14" s="5">
        <v>462</v>
      </c>
      <c r="G14" s="33">
        <f>Sales4[Amount]/Sales4[Units]</f>
        <v>3.8636363636363638</v>
      </c>
    </row>
    <row r="15" spans="2:7" x14ac:dyDescent="0.25">
      <c r="B15" t="s">
        <v>3</v>
      </c>
      <c r="C15" t="s">
        <v>37</v>
      </c>
      <c r="D15" t="s">
        <v>17</v>
      </c>
      <c r="E15" s="4">
        <v>3983</v>
      </c>
      <c r="F15" s="5">
        <v>144</v>
      </c>
      <c r="G15" s="33">
        <f>Sales4[Amount]/Sales4[Units]</f>
        <v>27.659722222222221</v>
      </c>
    </row>
    <row r="16" spans="2:7" x14ac:dyDescent="0.25">
      <c r="B16" t="s">
        <v>9</v>
      </c>
      <c r="C16" t="s">
        <v>38</v>
      </c>
      <c r="D16" t="s">
        <v>16</v>
      </c>
      <c r="E16" s="4">
        <v>2646</v>
      </c>
      <c r="F16" s="5">
        <v>120</v>
      </c>
      <c r="G16" s="33">
        <f>Sales4[Amount]/Sales4[Units]</f>
        <v>22.05</v>
      </c>
    </row>
    <row r="17" spans="2:7" x14ac:dyDescent="0.25">
      <c r="B17" t="s">
        <v>2</v>
      </c>
      <c r="C17" t="s">
        <v>34</v>
      </c>
      <c r="D17" t="s">
        <v>13</v>
      </c>
      <c r="E17" s="4">
        <v>252</v>
      </c>
      <c r="F17" s="5">
        <v>54</v>
      </c>
      <c r="G17" s="33">
        <f>Sales4[Amount]/Sales4[Units]</f>
        <v>4.666666666666667</v>
      </c>
    </row>
    <row r="18" spans="2:7" x14ac:dyDescent="0.25">
      <c r="B18" t="s">
        <v>3</v>
      </c>
      <c r="C18" t="s">
        <v>35</v>
      </c>
      <c r="D18" t="s">
        <v>25</v>
      </c>
      <c r="E18" s="4">
        <v>2464</v>
      </c>
      <c r="F18" s="5">
        <v>234</v>
      </c>
      <c r="G18" s="33">
        <f>Sales4[Amount]/Sales4[Units]</f>
        <v>10.52991452991453</v>
      </c>
    </row>
    <row r="19" spans="2:7" x14ac:dyDescent="0.25">
      <c r="B19" t="s">
        <v>3</v>
      </c>
      <c r="C19" t="s">
        <v>35</v>
      </c>
      <c r="D19" t="s">
        <v>29</v>
      </c>
      <c r="E19" s="4">
        <v>2114</v>
      </c>
      <c r="F19" s="5">
        <v>66</v>
      </c>
      <c r="G19" s="33">
        <f>Sales4[Amount]/Sales4[Units]</f>
        <v>32.030303030303031</v>
      </c>
    </row>
    <row r="20" spans="2:7" x14ac:dyDescent="0.25">
      <c r="B20" t="s">
        <v>6</v>
      </c>
      <c r="C20" t="s">
        <v>37</v>
      </c>
      <c r="D20" t="s">
        <v>31</v>
      </c>
      <c r="E20" s="4">
        <v>7693</v>
      </c>
      <c r="F20" s="5">
        <v>87</v>
      </c>
      <c r="G20" s="33">
        <f>Sales4[Amount]/Sales4[Units]</f>
        <v>88.425287356321846</v>
      </c>
    </row>
    <row r="21" spans="2:7" x14ac:dyDescent="0.25">
      <c r="B21" t="s">
        <v>5</v>
      </c>
      <c r="C21" t="s">
        <v>34</v>
      </c>
      <c r="D21" t="s">
        <v>20</v>
      </c>
      <c r="E21" s="4">
        <v>15610</v>
      </c>
      <c r="F21" s="5">
        <v>339</v>
      </c>
      <c r="G21" s="33">
        <f>Sales4[Amount]/Sales4[Units]</f>
        <v>46.047197640117993</v>
      </c>
    </row>
    <row r="22" spans="2:7" x14ac:dyDescent="0.25">
      <c r="B22" t="s">
        <v>41</v>
      </c>
      <c r="C22" t="s">
        <v>34</v>
      </c>
      <c r="D22" t="s">
        <v>22</v>
      </c>
      <c r="E22" s="4">
        <v>336</v>
      </c>
      <c r="F22" s="5">
        <v>144</v>
      </c>
      <c r="G22" s="33">
        <f>Sales4[Amount]/Sales4[Units]</f>
        <v>2.3333333333333335</v>
      </c>
    </row>
    <row r="23" spans="2:7" x14ac:dyDescent="0.25">
      <c r="B23" t="s">
        <v>2</v>
      </c>
      <c r="C23" t="s">
        <v>39</v>
      </c>
      <c r="D23" t="s">
        <v>20</v>
      </c>
      <c r="E23" s="4">
        <v>9443</v>
      </c>
      <c r="F23" s="5">
        <v>162</v>
      </c>
      <c r="G23" s="33">
        <f>Sales4[Amount]/Sales4[Units]</f>
        <v>58.290123456790127</v>
      </c>
    </row>
    <row r="24" spans="2:7" x14ac:dyDescent="0.25">
      <c r="B24" t="s">
        <v>9</v>
      </c>
      <c r="C24" t="s">
        <v>34</v>
      </c>
      <c r="D24" t="s">
        <v>23</v>
      </c>
      <c r="E24" s="4">
        <v>8155</v>
      </c>
      <c r="F24" s="5">
        <v>90</v>
      </c>
      <c r="G24" s="33">
        <f>Sales4[Amount]/Sales4[Units]</f>
        <v>90.611111111111114</v>
      </c>
    </row>
    <row r="25" spans="2:7" x14ac:dyDescent="0.25">
      <c r="B25" t="s">
        <v>8</v>
      </c>
      <c r="C25" t="s">
        <v>38</v>
      </c>
      <c r="D25" t="s">
        <v>23</v>
      </c>
      <c r="E25" s="4">
        <v>1701</v>
      </c>
      <c r="F25" s="5">
        <v>234</v>
      </c>
      <c r="G25" s="33">
        <f>Sales4[Amount]/Sales4[Units]</f>
        <v>7.2692307692307692</v>
      </c>
    </row>
    <row r="26" spans="2:7" x14ac:dyDescent="0.25">
      <c r="B26" t="s">
        <v>10</v>
      </c>
      <c r="C26" t="s">
        <v>38</v>
      </c>
      <c r="D26" t="s">
        <v>22</v>
      </c>
      <c r="E26" s="4">
        <v>2205</v>
      </c>
      <c r="F26" s="5">
        <v>141</v>
      </c>
      <c r="G26" s="33">
        <f>Sales4[Amount]/Sales4[Units]</f>
        <v>15.638297872340425</v>
      </c>
    </row>
    <row r="27" spans="2:7" x14ac:dyDescent="0.25">
      <c r="B27" t="s">
        <v>8</v>
      </c>
      <c r="C27" t="s">
        <v>37</v>
      </c>
      <c r="D27" t="s">
        <v>19</v>
      </c>
      <c r="E27" s="4">
        <v>1771</v>
      </c>
      <c r="F27" s="5">
        <v>204</v>
      </c>
      <c r="G27" s="33">
        <f>Sales4[Amount]/Sales4[Units]</f>
        <v>8.6813725490196081</v>
      </c>
    </row>
    <row r="28" spans="2:7" x14ac:dyDescent="0.25">
      <c r="B28" t="s">
        <v>41</v>
      </c>
      <c r="C28" t="s">
        <v>35</v>
      </c>
      <c r="D28" t="s">
        <v>15</v>
      </c>
      <c r="E28" s="4">
        <v>2114</v>
      </c>
      <c r="F28" s="5">
        <v>186</v>
      </c>
      <c r="G28" s="33">
        <f>Sales4[Amount]/Sales4[Units]</f>
        <v>11.365591397849462</v>
      </c>
    </row>
    <row r="29" spans="2:7" x14ac:dyDescent="0.25">
      <c r="B29" t="s">
        <v>41</v>
      </c>
      <c r="C29" t="s">
        <v>36</v>
      </c>
      <c r="D29" t="s">
        <v>13</v>
      </c>
      <c r="E29" s="4">
        <v>10311</v>
      </c>
      <c r="F29" s="5">
        <v>231</v>
      </c>
      <c r="G29" s="33">
        <f>Sales4[Amount]/Sales4[Units]</f>
        <v>44.636363636363633</v>
      </c>
    </row>
    <row r="30" spans="2:7" x14ac:dyDescent="0.25">
      <c r="B30" t="s">
        <v>3</v>
      </c>
      <c r="C30" t="s">
        <v>39</v>
      </c>
      <c r="D30" t="s">
        <v>16</v>
      </c>
      <c r="E30" s="4">
        <v>21</v>
      </c>
      <c r="F30" s="5">
        <v>168</v>
      </c>
      <c r="G30" s="33">
        <f>Sales4[Amount]/Sales4[Units]</f>
        <v>0.125</v>
      </c>
    </row>
    <row r="31" spans="2:7" x14ac:dyDescent="0.25">
      <c r="B31" t="s">
        <v>10</v>
      </c>
      <c r="C31" t="s">
        <v>35</v>
      </c>
      <c r="D31" t="s">
        <v>20</v>
      </c>
      <c r="E31" s="4">
        <v>1974</v>
      </c>
      <c r="F31" s="5">
        <v>195</v>
      </c>
      <c r="G31" s="33">
        <f>Sales4[Amount]/Sales4[Units]</f>
        <v>10.123076923076923</v>
      </c>
    </row>
    <row r="32" spans="2:7" x14ac:dyDescent="0.25">
      <c r="B32" t="s">
        <v>5</v>
      </c>
      <c r="C32" t="s">
        <v>36</v>
      </c>
      <c r="D32" t="s">
        <v>23</v>
      </c>
      <c r="E32" s="4">
        <v>6314</v>
      </c>
      <c r="F32" s="5">
        <v>15</v>
      </c>
      <c r="G32" s="33">
        <f>Sales4[Amount]/Sales4[Units]</f>
        <v>420.93333333333334</v>
      </c>
    </row>
    <row r="33" spans="2:7" x14ac:dyDescent="0.25">
      <c r="B33" t="s">
        <v>10</v>
      </c>
      <c r="C33" t="s">
        <v>37</v>
      </c>
      <c r="D33" t="s">
        <v>23</v>
      </c>
      <c r="E33" s="4">
        <v>4683</v>
      </c>
      <c r="F33" s="5">
        <v>30</v>
      </c>
      <c r="G33" s="33">
        <f>Sales4[Amount]/Sales4[Units]</f>
        <v>156.1</v>
      </c>
    </row>
    <row r="34" spans="2:7" x14ac:dyDescent="0.25">
      <c r="B34" t="s">
        <v>41</v>
      </c>
      <c r="C34" t="s">
        <v>37</v>
      </c>
      <c r="D34" t="s">
        <v>24</v>
      </c>
      <c r="E34" s="4">
        <v>6398</v>
      </c>
      <c r="F34" s="5">
        <v>102</v>
      </c>
      <c r="G34" s="33">
        <f>Sales4[Amount]/Sales4[Units]</f>
        <v>62.725490196078432</v>
      </c>
    </row>
    <row r="35" spans="2:7" x14ac:dyDescent="0.25">
      <c r="B35" t="s">
        <v>2</v>
      </c>
      <c r="C35" t="s">
        <v>35</v>
      </c>
      <c r="D35" t="s">
        <v>19</v>
      </c>
      <c r="E35" s="4">
        <v>553</v>
      </c>
      <c r="F35" s="5">
        <v>15</v>
      </c>
      <c r="G35" s="33">
        <f>Sales4[Amount]/Sales4[Units]</f>
        <v>36.866666666666667</v>
      </c>
    </row>
    <row r="36" spans="2:7" x14ac:dyDescent="0.25">
      <c r="B36" t="s">
        <v>8</v>
      </c>
      <c r="C36" t="s">
        <v>39</v>
      </c>
      <c r="D36" t="s">
        <v>30</v>
      </c>
      <c r="E36" s="4">
        <v>7021</v>
      </c>
      <c r="F36" s="5">
        <v>183</v>
      </c>
      <c r="G36" s="33">
        <f>Sales4[Amount]/Sales4[Units]</f>
        <v>38.366120218579233</v>
      </c>
    </row>
    <row r="37" spans="2:7" x14ac:dyDescent="0.25">
      <c r="B37" t="s">
        <v>40</v>
      </c>
      <c r="C37" t="s">
        <v>39</v>
      </c>
      <c r="D37" t="s">
        <v>22</v>
      </c>
      <c r="E37" s="4">
        <v>5817</v>
      </c>
      <c r="F37" s="5">
        <v>12</v>
      </c>
      <c r="G37" s="33">
        <f>Sales4[Amount]/Sales4[Units]</f>
        <v>484.75</v>
      </c>
    </row>
    <row r="38" spans="2:7" x14ac:dyDescent="0.25">
      <c r="B38" t="s">
        <v>41</v>
      </c>
      <c r="C38" t="s">
        <v>39</v>
      </c>
      <c r="D38" t="s">
        <v>14</v>
      </c>
      <c r="E38" s="4">
        <v>3976</v>
      </c>
      <c r="F38" s="5">
        <v>72</v>
      </c>
      <c r="G38" s="33">
        <f>Sales4[Amount]/Sales4[Units]</f>
        <v>55.222222222222221</v>
      </c>
    </row>
    <row r="39" spans="2:7" x14ac:dyDescent="0.25">
      <c r="B39" t="s">
        <v>6</v>
      </c>
      <c r="C39" t="s">
        <v>38</v>
      </c>
      <c r="D39" t="s">
        <v>27</v>
      </c>
      <c r="E39" s="4">
        <v>1134</v>
      </c>
      <c r="F39" s="5">
        <v>282</v>
      </c>
      <c r="G39" s="33">
        <f>Sales4[Amount]/Sales4[Units]</f>
        <v>4.0212765957446805</v>
      </c>
    </row>
    <row r="40" spans="2:7" x14ac:dyDescent="0.25">
      <c r="B40" t="s">
        <v>2</v>
      </c>
      <c r="C40" t="s">
        <v>39</v>
      </c>
      <c r="D40" t="s">
        <v>28</v>
      </c>
      <c r="E40" s="4">
        <v>6027</v>
      </c>
      <c r="F40" s="5">
        <v>144</v>
      </c>
      <c r="G40" s="33">
        <f>Sales4[Amount]/Sales4[Units]</f>
        <v>41.854166666666664</v>
      </c>
    </row>
    <row r="41" spans="2:7" x14ac:dyDescent="0.25">
      <c r="B41" t="s">
        <v>6</v>
      </c>
      <c r="C41" t="s">
        <v>37</v>
      </c>
      <c r="D41" t="s">
        <v>16</v>
      </c>
      <c r="E41" s="4">
        <v>1904</v>
      </c>
      <c r="F41" s="5">
        <v>405</v>
      </c>
      <c r="G41" s="33">
        <f>Sales4[Amount]/Sales4[Units]</f>
        <v>4.7012345679012348</v>
      </c>
    </row>
    <row r="42" spans="2:7" x14ac:dyDescent="0.25">
      <c r="B42" t="s">
        <v>7</v>
      </c>
      <c r="C42" t="s">
        <v>34</v>
      </c>
      <c r="D42" t="s">
        <v>32</v>
      </c>
      <c r="E42" s="4">
        <v>3262</v>
      </c>
      <c r="F42" s="5">
        <v>75</v>
      </c>
      <c r="G42" s="33">
        <f>Sales4[Amount]/Sales4[Units]</f>
        <v>43.493333333333332</v>
      </c>
    </row>
    <row r="43" spans="2:7" x14ac:dyDescent="0.25">
      <c r="B43" t="s">
        <v>40</v>
      </c>
      <c r="C43" t="s">
        <v>34</v>
      </c>
      <c r="D43" t="s">
        <v>27</v>
      </c>
      <c r="E43" s="4">
        <v>2289</v>
      </c>
      <c r="F43" s="5">
        <v>135</v>
      </c>
      <c r="G43" s="33">
        <f>Sales4[Amount]/Sales4[Units]</f>
        <v>16.955555555555556</v>
      </c>
    </row>
    <row r="44" spans="2:7" x14ac:dyDescent="0.25">
      <c r="B44" t="s">
        <v>5</v>
      </c>
      <c r="C44" t="s">
        <v>34</v>
      </c>
      <c r="D44" t="s">
        <v>27</v>
      </c>
      <c r="E44" s="4">
        <v>6986</v>
      </c>
      <c r="F44" s="5">
        <v>21</v>
      </c>
      <c r="G44" s="33">
        <f>Sales4[Amount]/Sales4[Units]</f>
        <v>332.66666666666669</v>
      </c>
    </row>
    <row r="45" spans="2:7" x14ac:dyDescent="0.25">
      <c r="B45" t="s">
        <v>2</v>
      </c>
      <c r="C45" t="s">
        <v>38</v>
      </c>
      <c r="D45" t="s">
        <v>23</v>
      </c>
      <c r="E45" s="4">
        <v>4417</v>
      </c>
      <c r="F45" s="5">
        <v>153</v>
      </c>
      <c r="G45" s="33">
        <f>Sales4[Amount]/Sales4[Units]</f>
        <v>28.869281045751634</v>
      </c>
    </row>
    <row r="46" spans="2:7" x14ac:dyDescent="0.25">
      <c r="B46" t="s">
        <v>6</v>
      </c>
      <c r="C46" t="s">
        <v>34</v>
      </c>
      <c r="D46" t="s">
        <v>15</v>
      </c>
      <c r="E46" s="4">
        <v>1442</v>
      </c>
      <c r="F46" s="5">
        <v>15</v>
      </c>
      <c r="G46" s="33">
        <f>Sales4[Amount]/Sales4[Units]</f>
        <v>96.13333333333334</v>
      </c>
    </row>
    <row r="47" spans="2:7" x14ac:dyDescent="0.25">
      <c r="B47" t="s">
        <v>3</v>
      </c>
      <c r="C47" t="s">
        <v>35</v>
      </c>
      <c r="D47" t="s">
        <v>14</v>
      </c>
      <c r="E47" s="4">
        <v>2415</v>
      </c>
      <c r="F47" s="5">
        <v>255</v>
      </c>
      <c r="G47" s="33">
        <f>Sales4[Amount]/Sales4[Units]</f>
        <v>9.4705882352941178</v>
      </c>
    </row>
    <row r="48" spans="2:7" x14ac:dyDescent="0.25">
      <c r="B48" t="s">
        <v>2</v>
      </c>
      <c r="C48" t="s">
        <v>37</v>
      </c>
      <c r="D48" t="s">
        <v>19</v>
      </c>
      <c r="E48" s="4">
        <v>238</v>
      </c>
      <c r="F48" s="5">
        <v>18</v>
      </c>
      <c r="G48" s="33">
        <f>Sales4[Amount]/Sales4[Units]</f>
        <v>13.222222222222221</v>
      </c>
    </row>
    <row r="49" spans="2:7" x14ac:dyDescent="0.25">
      <c r="B49" t="s">
        <v>6</v>
      </c>
      <c r="C49" t="s">
        <v>37</v>
      </c>
      <c r="D49" t="s">
        <v>23</v>
      </c>
      <c r="E49" s="4">
        <v>4949</v>
      </c>
      <c r="F49" s="5">
        <v>189</v>
      </c>
      <c r="G49" s="33">
        <f>Sales4[Amount]/Sales4[Units]</f>
        <v>26.185185185185187</v>
      </c>
    </row>
    <row r="50" spans="2:7" x14ac:dyDescent="0.25">
      <c r="B50" t="s">
        <v>5</v>
      </c>
      <c r="C50" t="s">
        <v>38</v>
      </c>
      <c r="D50" t="s">
        <v>32</v>
      </c>
      <c r="E50" s="4">
        <v>5075</v>
      </c>
      <c r="F50" s="5">
        <v>21</v>
      </c>
      <c r="G50" s="33">
        <f>Sales4[Amount]/Sales4[Units]</f>
        <v>241.66666666666666</v>
      </c>
    </row>
    <row r="51" spans="2:7" x14ac:dyDescent="0.25">
      <c r="B51" t="s">
        <v>3</v>
      </c>
      <c r="C51" t="s">
        <v>36</v>
      </c>
      <c r="D51" t="s">
        <v>16</v>
      </c>
      <c r="E51" s="4">
        <v>9198</v>
      </c>
      <c r="F51" s="5">
        <v>36</v>
      </c>
      <c r="G51" s="33">
        <f>Sales4[Amount]/Sales4[Units]</f>
        <v>255.5</v>
      </c>
    </row>
    <row r="52" spans="2:7" x14ac:dyDescent="0.25">
      <c r="B52" t="s">
        <v>6</v>
      </c>
      <c r="C52" t="s">
        <v>34</v>
      </c>
      <c r="D52" t="s">
        <v>29</v>
      </c>
      <c r="E52" s="4">
        <v>3339</v>
      </c>
      <c r="F52" s="5">
        <v>75</v>
      </c>
      <c r="G52" s="33">
        <f>Sales4[Amount]/Sales4[Units]</f>
        <v>44.52</v>
      </c>
    </row>
    <row r="53" spans="2:7" x14ac:dyDescent="0.25">
      <c r="B53" t="s">
        <v>40</v>
      </c>
      <c r="C53" t="s">
        <v>34</v>
      </c>
      <c r="D53" t="s">
        <v>17</v>
      </c>
      <c r="E53" s="4">
        <v>5019</v>
      </c>
      <c r="F53" s="5">
        <v>156</v>
      </c>
      <c r="G53" s="33">
        <f>Sales4[Amount]/Sales4[Units]</f>
        <v>32.17307692307692</v>
      </c>
    </row>
    <row r="54" spans="2:7" x14ac:dyDescent="0.25">
      <c r="B54" t="s">
        <v>5</v>
      </c>
      <c r="C54" t="s">
        <v>36</v>
      </c>
      <c r="D54" t="s">
        <v>16</v>
      </c>
      <c r="E54" s="4">
        <v>16184</v>
      </c>
      <c r="F54" s="5">
        <v>39</v>
      </c>
      <c r="G54" s="33">
        <f>Sales4[Amount]/Sales4[Units]</f>
        <v>414.97435897435895</v>
      </c>
    </row>
    <row r="55" spans="2:7" x14ac:dyDescent="0.25">
      <c r="B55" t="s">
        <v>6</v>
      </c>
      <c r="C55" t="s">
        <v>36</v>
      </c>
      <c r="D55" t="s">
        <v>21</v>
      </c>
      <c r="E55" s="4">
        <v>497</v>
      </c>
      <c r="F55" s="5">
        <v>63</v>
      </c>
      <c r="G55" s="33">
        <f>Sales4[Amount]/Sales4[Units]</f>
        <v>7.8888888888888893</v>
      </c>
    </row>
    <row r="56" spans="2:7" x14ac:dyDescent="0.25">
      <c r="B56" t="s">
        <v>2</v>
      </c>
      <c r="C56" t="s">
        <v>36</v>
      </c>
      <c r="D56" t="s">
        <v>29</v>
      </c>
      <c r="E56" s="4">
        <v>8211</v>
      </c>
      <c r="F56" s="5">
        <v>75</v>
      </c>
      <c r="G56" s="33">
        <f>Sales4[Amount]/Sales4[Units]</f>
        <v>109.48</v>
      </c>
    </row>
    <row r="57" spans="2:7" x14ac:dyDescent="0.25">
      <c r="B57" t="s">
        <v>2</v>
      </c>
      <c r="C57" t="s">
        <v>38</v>
      </c>
      <c r="D57" t="s">
        <v>28</v>
      </c>
      <c r="E57" s="4">
        <v>6580</v>
      </c>
      <c r="F57" s="5">
        <v>183</v>
      </c>
      <c r="G57" s="33">
        <f>Sales4[Amount]/Sales4[Units]</f>
        <v>35.956284153005463</v>
      </c>
    </row>
    <row r="58" spans="2:7" x14ac:dyDescent="0.25">
      <c r="B58" t="s">
        <v>41</v>
      </c>
      <c r="C58" t="s">
        <v>35</v>
      </c>
      <c r="D58" t="s">
        <v>13</v>
      </c>
      <c r="E58" s="4">
        <v>4760</v>
      </c>
      <c r="F58" s="5">
        <v>69</v>
      </c>
      <c r="G58" s="33">
        <f>Sales4[Amount]/Sales4[Units]</f>
        <v>68.985507246376812</v>
      </c>
    </row>
    <row r="59" spans="2:7" x14ac:dyDescent="0.25">
      <c r="B59" t="s">
        <v>40</v>
      </c>
      <c r="C59" t="s">
        <v>36</v>
      </c>
      <c r="D59" t="s">
        <v>25</v>
      </c>
      <c r="E59" s="4">
        <v>5439</v>
      </c>
      <c r="F59" s="5">
        <v>30</v>
      </c>
      <c r="G59" s="33">
        <f>Sales4[Amount]/Sales4[Units]</f>
        <v>181.3</v>
      </c>
    </row>
    <row r="60" spans="2:7" x14ac:dyDescent="0.25">
      <c r="B60" t="s">
        <v>41</v>
      </c>
      <c r="C60" t="s">
        <v>34</v>
      </c>
      <c r="D60" t="s">
        <v>17</v>
      </c>
      <c r="E60" s="4">
        <v>1463</v>
      </c>
      <c r="F60" s="5">
        <v>39</v>
      </c>
      <c r="G60" s="33">
        <f>Sales4[Amount]/Sales4[Units]</f>
        <v>37.512820512820511</v>
      </c>
    </row>
    <row r="61" spans="2:7" x14ac:dyDescent="0.25">
      <c r="B61" t="s">
        <v>3</v>
      </c>
      <c r="C61" t="s">
        <v>34</v>
      </c>
      <c r="D61" t="s">
        <v>32</v>
      </c>
      <c r="E61" s="4">
        <v>7777</v>
      </c>
      <c r="F61" s="5">
        <v>504</v>
      </c>
      <c r="G61" s="33">
        <f>Sales4[Amount]/Sales4[Units]</f>
        <v>15.430555555555555</v>
      </c>
    </row>
    <row r="62" spans="2:7" x14ac:dyDescent="0.25">
      <c r="B62" t="s">
        <v>9</v>
      </c>
      <c r="C62" t="s">
        <v>37</v>
      </c>
      <c r="D62" t="s">
        <v>29</v>
      </c>
      <c r="E62" s="4">
        <v>1085</v>
      </c>
      <c r="F62" s="5">
        <v>273</v>
      </c>
      <c r="G62" s="33">
        <f>Sales4[Amount]/Sales4[Units]</f>
        <v>3.9743589743589745</v>
      </c>
    </row>
    <row r="63" spans="2:7" x14ac:dyDescent="0.25">
      <c r="B63" t="s">
        <v>5</v>
      </c>
      <c r="C63" t="s">
        <v>37</v>
      </c>
      <c r="D63" t="s">
        <v>31</v>
      </c>
      <c r="E63" s="4">
        <v>182</v>
      </c>
      <c r="F63" s="5">
        <v>48</v>
      </c>
      <c r="G63" s="33">
        <f>Sales4[Amount]/Sales4[Units]</f>
        <v>3.7916666666666665</v>
      </c>
    </row>
    <row r="64" spans="2:7" x14ac:dyDescent="0.25">
      <c r="B64" t="s">
        <v>6</v>
      </c>
      <c r="C64" t="s">
        <v>34</v>
      </c>
      <c r="D64" t="s">
        <v>27</v>
      </c>
      <c r="E64" s="4">
        <v>4242</v>
      </c>
      <c r="F64" s="5">
        <v>207</v>
      </c>
      <c r="G64" s="33">
        <f>Sales4[Amount]/Sales4[Units]</f>
        <v>20.492753623188406</v>
      </c>
    </row>
    <row r="65" spans="2:7" x14ac:dyDescent="0.25">
      <c r="B65" t="s">
        <v>6</v>
      </c>
      <c r="C65" t="s">
        <v>36</v>
      </c>
      <c r="D65" t="s">
        <v>32</v>
      </c>
      <c r="E65" s="4">
        <v>6118</v>
      </c>
      <c r="F65" s="5">
        <v>9</v>
      </c>
      <c r="G65" s="33">
        <f>Sales4[Amount]/Sales4[Units]</f>
        <v>679.77777777777783</v>
      </c>
    </row>
    <row r="66" spans="2:7" x14ac:dyDescent="0.25">
      <c r="B66" t="s">
        <v>10</v>
      </c>
      <c r="C66" t="s">
        <v>36</v>
      </c>
      <c r="D66" t="s">
        <v>23</v>
      </c>
      <c r="E66" s="4">
        <v>2317</v>
      </c>
      <c r="F66" s="5">
        <v>261</v>
      </c>
      <c r="G66" s="33">
        <f>Sales4[Amount]/Sales4[Units]</f>
        <v>8.8773946360153264</v>
      </c>
    </row>
    <row r="67" spans="2:7" x14ac:dyDescent="0.25">
      <c r="B67" t="s">
        <v>6</v>
      </c>
      <c r="C67" t="s">
        <v>38</v>
      </c>
      <c r="D67" t="s">
        <v>16</v>
      </c>
      <c r="E67" s="4">
        <v>938</v>
      </c>
      <c r="F67" s="5">
        <v>6</v>
      </c>
      <c r="G67" s="33">
        <f>Sales4[Amount]/Sales4[Units]</f>
        <v>156.33333333333334</v>
      </c>
    </row>
    <row r="68" spans="2:7" x14ac:dyDescent="0.25">
      <c r="B68" t="s">
        <v>8</v>
      </c>
      <c r="C68" t="s">
        <v>37</v>
      </c>
      <c r="D68" t="s">
        <v>15</v>
      </c>
      <c r="E68" s="4">
        <v>9709</v>
      </c>
      <c r="F68" s="5">
        <v>30</v>
      </c>
      <c r="G68" s="33">
        <f>Sales4[Amount]/Sales4[Units]</f>
        <v>323.63333333333333</v>
      </c>
    </row>
    <row r="69" spans="2:7" x14ac:dyDescent="0.25">
      <c r="B69" t="s">
        <v>7</v>
      </c>
      <c r="C69" t="s">
        <v>34</v>
      </c>
      <c r="D69" t="s">
        <v>20</v>
      </c>
      <c r="E69" s="4">
        <v>2205</v>
      </c>
      <c r="F69" s="5">
        <v>138</v>
      </c>
      <c r="G69" s="33">
        <f>Sales4[Amount]/Sales4[Units]</f>
        <v>15.978260869565217</v>
      </c>
    </row>
    <row r="70" spans="2:7" x14ac:dyDescent="0.25">
      <c r="B70" t="s">
        <v>7</v>
      </c>
      <c r="C70" t="s">
        <v>37</v>
      </c>
      <c r="D70" t="s">
        <v>17</v>
      </c>
      <c r="E70" s="4">
        <v>4487</v>
      </c>
      <c r="F70" s="5">
        <v>111</v>
      </c>
      <c r="G70" s="33">
        <f>Sales4[Amount]/Sales4[Units]</f>
        <v>40.423423423423422</v>
      </c>
    </row>
    <row r="71" spans="2:7" x14ac:dyDescent="0.25">
      <c r="B71" t="s">
        <v>5</v>
      </c>
      <c r="C71" t="s">
        <v>35</v>
      </c>
      <c r="D71" t="s">
        <v>18</v>
      </c>
      <c r="E71" s="4">
        <v>2415</v>
      </c>
      <c r="F71" s="5">
        <v>15</v>
      </c>
      <c r="G71" s="33">
        <f>Sales4[Amount]/Sales4[Units]</f>
        <v>161</v>
      </c>
    </row>
    <row r="72" spans="2:7" x14ac:dyDescent="0.25">
      <c r="B72" t="s">
        <v>40</v>
      </c>
      <c r="C72" t="s">
        <v>34</v>
      </c>
      <c r="D72" t="s">
        <v>19</v>
      </c>
      <c r="E72" s="4">
        <v>4018</v>
      </c>
      <c r="F72" s="5">
        <v>162</v>
      </c>
      <c r="G72" s="33">
        <f>Sales4[Amount]/Sales4[Units]</f>
        <v>24.802469135802468</v>
      </c>
    </row>
    <row r="73" spans="2:7" x14ac:dyDescent="0.25">
      <c r="B73" t="s">
        <v>5</v>
      </c>
      <c r="C73" t="s">
        <v>34</v>
      </c>
      <c r="D73" t="s">
        <v>19</v>
      </c>
      <c r="E73" s="4">
        <v>861</v>
      </c>
      <c r="F73" s="5">
        <v>195</v>
      </c>
      <c r="G73" s="33">
        <f>Sales4[Amount]/Sales4[Units]</f>
        <v>4.4153846153846157</v>
      </c>
    </row>
    <row r="74" spans="2:7" x14ac:dyDescent="0.25">
      <c r="B74" t="s">
        <v>10</v>
      </c>
      <c r="C74" t="s">
        <v>38</v>
      </c>
      <c r="D74" t="s">
        <v>14</v>
      </c>
      <c r="E74" s="4">
        <v>5586</v>
      </c>
      <c r="F74" s="5">
        <v>525</v>
      </c>
      <c r="G74" s="33">
        <f>Sales4[Amount]/Sales4[Units]</f>
        <v>10.64</v>
      </c>
    </row>
    <row r="75" spans="2:7" x14ac:dyDescent="0.25">
      <c r="B75" t="s">
        <v>7</v>
      </c>
      <c r="C75" t="s">
        <v>34</v>
      </c>
      <c r="D75" t="s">
        <v>33</v>
      </c>
      <c r="E75" s="4">
        <v>2226</v>
      </c>
      <c r="F75" s="5">
        <v>48</v>
      </c>
      <c r="G75" s="33">
        <f>Sales4[Amount]/Sales4[Units]</f>
        <v>46.375</v>
      </c>
    </row>
    <row r="76" spans="2:7" x14ac:dyDescent="0.25">
      <c r="B76" t="s">
        <v>9</v>
      </c>
      <c r="C76" t="s">
        <v>34</v>
      </c>
      <c r="D76" t="s">
        <v>28</v>
      </c>
      <c r="E76" s="4">
        <v>14329</v>
      </c>
      <c r="F76" s="5">
        <v>150</v>
      </c>
      <c r="G76" s="33">
        <f>Sales4[Amount]/Sales4[Units]</f>
        <v>95.526666666666671</v>
      </c>
    </row>
    <row r="77" spans="2:7" x14ac:dyDescent="0.25">
      <c r="B77" t="s">
        <v>9</v>
      </c>
      <c r="C77" t="s">
        <v>34</v>
      </c>
      <c r="D77" t="s">
        <v>20</v>
      </c>
      <c r="E77" s="4">
        <v>8463</v>
      </c>
      <c r="F77" s="5">
        <v>492</v>
      </c>
      <c r="G77" s="33">
        <f>Sales4[Amount]/Sales4[Units]</f>
        <v>17.201219512195124</v>
      </c>
    </row>
    <row r="78" spans="2:7" x14ac:dyDescent="0.25">
      <c r="B78" t="s">
        <v>5</v>
      </c>
      <c r="C78" t="s">
        <v>34</v>
      </c>
      <c r="D78" t="s">
        <v>29</v>
      </c>
      <c r="E78" s="4">
        <v>2891</v>
      </c>
      <c r="F78" s="5">
        <v>102</v>
      </c>
      <c r="G78" s="33">
        <f>Sales4[Amount]/Sales4[Units]</f>
        <v>28.343137254901961</v>
      </c>
    </row>
    <row r="79" spans="2:7" x14ac:dyDescent="0.25">
      <c r="B79" t="s">
        <v>3</v>
      </c>
      <c r="C79" t="s">
        <v>36</v>
      </c>
      <c r="D79" t="s">
        <v>23</v>
      </c>
      <c r="E79" s="4">
        <v>3773</v>
      </c>
      <c r="F79" s="5">
        <v>165</v>
      </c>
      <c r="G79" s="33">
        <f>Sales4[Amount]/Sales4[Units]</f>
        <v>22.866666666666667</v>
      </c>
    </row>
    <row r="80" spans="2:7" x14ac:dyDescent="0.25">
      <c r="B80" t="s">
        <v>41</v>
      </c>
      <c r="C80" t="s">
        <v>36</v>
      </c>
      <c r="D80" t="s">
        <v>28</v>
      </c>
      <c r="E80" s="4">
        <v>854</v>
      </c>
      <c r="F80" s="5">
        <v>309</v>
      </c>
      <c r="G80" s="33">
        <f>Sales4[Amount]/Sales4[Units]</f>
        <v>2.7637540453074432</v>
      </c>
    </row>
    <row r="81" spans="2:7" x14ac:dyDescent="0.25">
      <c r="B81" t="s">
        <v>6</v>
      </c>
      <c r="C81" t="s">
        <v>36</v>
      </c>
      <c r="D81" t="s">
        <v>17</v>
      </c>
      <c r="E81" s="4">
        <v>4970</v>
      </c>
      <c r="F81" s="5">
        <v>156</v>
      </c>
      <c r="G81" s="33">
        <f>Sales4[Amount]/Sales4[Units]</f>
        <v>31.858974358974358</v>
      </c>
    </row>
    <row r="82" spans="2:7" x14ac:dyDescent="0.25">
      <c r="B82" t="s">
        <v>9</v>
      </c>
      <c r="C82" t="s">
        <v>35</v>
      </c>
      <c r="D82" t="s">
        <v>26</v>
      </c>
      <c r="E82" s="4">
        <v>98</v>
      </c>
      <c r="F82" s="5">
        <v>159</v>
      </c>
      <c r="G82" s="33">
        <f>Sales4[Amount]/Sales4[Units]</f>
        <v>0.61635220125786161</v>
      </c>
    </row>
    <row r="83" spans="2:7" x14ac:dyDescent="0.25">
      <c r="B83" t="s">
        <v>5</v>
      </c>
      <c r="C83" t="s">
        <v>35</v>
      </c>
      <c r="D83" t="s">
        <v>15</v>
      </c>
      <c r="E83" s="4">
        <v>13391</v>
      </c>
      <c r="F83" s="5">
        <v>201</v>
      </c>
      <c r="G83" s="33">
        <f>Sales4[Amount]/Sales4[Units]</f>
        <v>66.621890547263675</v>
      </c>
    </row>
    <row r="84" spans="2:7" x14ac:dyDescent="0.25">
      <c r="B84" t="s">
        <v>8</v>
      </c>
      <c r="C84" t="s">
        <v>39</v>
      </c>
      <c r="D84" t="s">
        <v>31</v>
      </c>
      <c r="E84" s="4">
        <v>8890</v>
      </c>
      <c r="F84" s="5">
        <v>210</v>
      </c>
      <c r="G84" s="33">
        <f>Sales4[Amount]/Sales4[Units]</f>
        <v>42.333333333333336</v>
      </c>
    </row>
    <row r="85" spans="2:7" x14ac:dyDescent="0.25">
      <c r="B85" t="s">
        <v>2</v>
      </c>
      <c r="C85" t="s">
        <v>38</v>
      </c>
      <c r="D85" t="s">
        <v>13</v>
      </c>
      <c r="E85" s="4">
        <v>56</v>
      </c>
      <c r="F85" s="5">
        <v>51</v>
      </c>
      <c r="G85" s="33">
        <f>Sales4[Amount]/Sales4[Units]</f>
        <v>1.0980392156862746</v>
      </c>
    </row>
    <row r="86" spans="2:7" x14ac:dyDescent="0.25">
      <c r="B86" t="s">
        <v>3</v>
      </c>
      <c r="C86" t="s">
        <v>36</v>
      </c>
      <c r="D86" t="s">
        <v>25</v>
      </c>
      <c r="E86" s="4">
        <v>3339</v>
      </c>
      <c r="F86" s="5">
        <v>39</v>
      </c>
      <c r="G86" s="33">
        <f>Sales4[Amount]/Sales4[Units]</f>
        <v>85.615384615384613</v>
      </c>
    </row>
    <row r="87" spans="2:7" x14ac:dyDescent="0.25">
      <c r="B87" t="s">
        <v>10</v>
      </c>
      <c r="C87" t="s">
        <v>35</v>
      </c>
      <c r="D87" t="s">
        <v>18</v>
      </c>
      <c r="E87" s="4">
        <v>3808</v>
      </c>
      <c r="F87" s="5">
        <v>279</v>
      </c>
      <c r="G87" s="33">
        <f>Sales4[Amount]/Sales4[Units]</f>
        <v>13.648745519713261</v>
      </c>
    </row>
    <row r="88" spans="2:7" x14ac:dyDescent="0.25">
      <c r="B88" t="s">
        <v>10</v>
      </c>
      <c r="C88" t="s">
        <v>38</v>
      </c>
      <c r="D88" t="s">
        <v>13</v>
      </c>
      <c r="E88" s="4">
        <v>63</v>
      </c>
      <c r="F88" s="5">
        <v>123</v>
      </c>
      <c r="G88" s="33">
        <f>Sales4[Amount]/Sales4[Units]</f>
        <v>0.51219512195121952</v>
      </c>
    </row>
    <row r="89" spans="2:7" x14ac:dyDescent="0.25">
      <c r="B89" t="s">
        <v>2</v>
      </c>
      <c r="C89" t="s">
        <v>39</v>
      </c>
      <c r="D89" t="s">
        <v>27</v>
      </c>
      <c r="E89" s="4">
        <v>7812</v>
      </c>
      <c r="F89" s="5">
        <v>81</v>
      </c>
      <c r="G89" s="33">
        <f>Sales4[Amount]/Sales4[Units]</f>
        <v>96.444444444444443</v>
      </c>
    </row>
    <row r="90" spans="2:7" x14ac:dyDescent="0.25">
      <c r="B90" t="s">
        <v>40</v>
      </c>
      <c r="C90" t="s">
        <v>37</v>
      </c>
      <c r="D90" t="s">
        <v>19</v>
      </c>
      <c r="E90" s="4">
        <v>7693</v>
      </c>
      <c r="F90" s="5">
        <v>21</v>
      </c>
      <c r="G90" s="33">
        <f>Sales4[Amount]/Sales4[Units]</f>
        <v>366.33333333333331</v>
      </c>
    </row>
    <row r="91" spans="2:7" x14ac:dyDescent="0.25">
      <c r="B91" t="s">
        <v>3</v>
      </c>
      <c r="C91" t="s">
        <v>36</v>
      </c>
      <c r="D91" t="s">
        <v>28</v>
      </c>
      <c r="E91" s="4">
        <v>973</v>
      </c>
      <c r="F91" s="5">
        <v>162</v>
      </c>
      <c r="G91" s="33">
        <f>Sales4[Amount]/Sales4[Units]</f>
        <v>6.0061728395061724</v>
      </c>
    </row>
    <row r="92" spans="2:7" x14ac:dyDescent="0.25">
      <c r="B92" t="s">
        <v>10</v>
      </c>
      <c r="C92" t="s">
        <v>35</v>
      </c>
      <c r="D92" t="s">
        <v>21</v>
      </c>
      <c r="E92" s="4">
        <v>567</v>
      </c>
      <c r="F92" s="5">
        <v>228</v>
      </c>
      <c r="G92" s="33">
        <f>Sales4[Amount]/Sales4[Units]</f>
        <v>2.486842105263158</v>
      </c>
    </row>
    <row r="93" spans="2:7" x14ac:dyDescent="0.25">
      <c r="B93" t="s">
        <v>10</v>
      </c>
      <c r="C93" t="s">
        <v>36</v>
      </c>
      <c r="D93" t="s">
        <v>29</v>
      </c>
      <c r="E93" s="4">
        <v>2471</v>
      </c>
      <c r="F93" s="5">
        <v>342</v>
      </c>
      <c r="G93" s="33">
        <f>Sales4[Amount]/Sales4[Units]</f>
        <v>7.2251461988304095</v>
      </c>
    </row>
    <row r="94" spans="2:7" x14ac:dyDescent="0.25">
      <c r="B94" t="s">
        <v>5</v>
      </c>
      <c r="C94" t="s">
        <v>38</v>
      </c>
      <c r="D94" t="s">
        <v>13</v>
      </c>
      <c r="E94" s="4">
        <v>7189</v>
      </c>
      <c r="F94" s="5">
        <v>54</v>
      </c>
      <c r="G94" s="33">
        <f>Sales4[Amount]/Sales4[Units]</f>
        <v>133.12962962962962</v>
      </c>
    </row>
    <row r="95" spans="2:7" x14ac:dyDescent="0.25">
      <c r="B95" t="s">
        <v>41</v>
      </c>
      <c r="C95" t="s">
        <v>35</v>
      </c>
      <c r="D95" t="s">
        <v>28</v>
      </c>
      <c r="E95" s="4">
        <v>7455</v>
      </c>
      <c r="F95" s="5">
        <v>216</v>
      </c>
      <c r="G95" s="33">
        <f>Sales4[Amount]/Sales4[Units]</f>
        <v>34.513888888888886</v>
      </c>
    </row>
    <row r="96" spans="2:7" x14ac:dyDescent="0.25">
      <c r="B96" t="s">
        <v>3</v>
      </c>
      <c r="C96" t="s">
        <v>34</v>
      </c>
      <c r="D96" t="s">
        <v>26</v>
      </c>
      <c r="E96" s="4">
        <v>3108</v>
      </c>
      <c r="F96" s="5">
        <v>54</v>
      </c>
      <c r="G96" s="33">
        <f>Sales4[Amount]/Sales4[Units]</f>
        <v>57.555555555555557</v>
      </c>
    </row>
    <row r="97" spans="2:7" x14ac:dyDescent="0.25">
      <c r="B97" t="s">
        <v>6</v>
      </c>
      <c r="C97" t="s">
        <v>38</v>
      </c>
      <c r="D97" t="s">
        <v>25</v>
      </c>
      <c r="E97" s="4">
        <v>469</v>
      </c>
      <c r="F97" s="5">
        <v>75</v>
      </c>
      <c r="G97" s="33">
        <f>Sales4[Amount]/Sales4[Units]</f>
        <v>6.253333333333333</v>
      </c>
    </row>
    <row r="98" spans="2:7" x14ac:dyDescent="0.25">
      <c r="B98" t="s">
        <v>9</v>
      </c>
      <c r="C98" t="s">
        <v>37</v>
      </c>
      <c r="D98" t="s">
        <v>23</v>
      </c>
      <c r="E98" s="4">
        <v>2737</v>
      </c>
      <c r="F98" s="5">
        <v>93</v>
      </c>
      <c r="G98" s="33">
        <f>Sales4[Amount]/Sales4[Units]</f>
        <v>29.43010752688172</v>
      </c>
    </row>
    <row r="99" spans="2:7" x14ac:dyDescent="0.25">
      <c r="B99" t="s">
        <v>9</v>
      </c>
      <c r="C99" t="s">
        <v>37</v>
      </c>
      <c r="D99" t="s">
        <v>25</v>
      </c>
      <c r="E99" s="4">
        <v>4305</v>
      </c>
      <c r="F99" s="5">
        <v>156</v>
      </c>
      <c r="G99" s="33">
        <f>Sales4[Amount]/Sales4[Units]</f>
        <v>27.596153846153847</v>
      </c>
    </row>
    <row r="100" spans="2:7" x14ac:dyDescent="0.25">
      <c r="B100" t="s">
        <v>9</v>
      </c>
      <c r="C100" t="s">
        <v>38</v>
      </c>
      <c r="D100" t="s">
        <v>17</v>
      </c>
      <c r="E100" s="4">
        <v>2408</v>
      </c>
      <c r="F100" s="5">
        <v>9</v>
      </c>
      <c r="G100" s="33">
        <f>Sales4[Amount]/Sales4[Units]</f>
        <v>267.55555555555554</v>
      </c>
    </row>
    <row r="101" spans="2:7" x14ac:dyDescent="0.25">
      <c r="B101" t="s">
        <v>3</v>
      </c>
      <c r="C101" t="s">
        <v>36</v>
      </c>
      <c r="D101" t="s">
        <v>19</v>
      </c>
      <c r="E101" s="4">
        <v>1281</v>
      </c>
      <c r="F101" s="5">
        <v>18</v>
      </c>
      <c r="G101" s="33">
        <f>Sales4[Amount]/Sales4[Units]</f>
        <v>71.166666666666671</v>
      </c>
    </row>
    <row r="102" spans="2:7" x14ac:dyDescent="0.25">
      <c r="B102" t="s">
        <v>40</v>
      </c>
      <c r="C102" t="s">
        <v>35</v>
      </c>
      <c r="D102" t="s">
        <v>32</v>
      </c>
      <c r="E102" s="4">
        <v>12348</v>
      </c>
      <c r="F102" s="5">
        <v>234</v>
      </c>
      <c r="G102" s="33">
        <f>Sales4[Amount]/Sales4[Units]</f>
        <v>52.769230769230766</v>
      </c>
    </row>
    <row r="103" spans="2:7" x14ac:dyDescent="0.25">
      <c r="B103" t="s">
        <v>3</v>
      </c>
      <c r="C103" t="s">
        <v>34</v>
      </c>
      <c r="D103" t="s">
        <v>28</v>
      </c>
      <c r="E103" s="4">
        <v>3689</v>
      </c>
      <c r="F103" s="5">
        <v>312</v>
      </c>
      <c r="G103" s="33">
        <f>Sales4[Amount]/Sales4[Units]</f>
        <v>11.823717948717949</v>
      </c>
    </row>
    <row r="104" spans="2:7" x14ac:dyDescent="0.25">
      <c r="B104" t="s">
        <v>7</v>
      </c>
      <c r="C104" t="s">
        <v>36</v>
      </c>
      <c r="D104" t="s">
        <v>19</v>
      </c>
      <c r="E104" s="4">
        <v>2870</v>
      </c>
      <c r="F104" s="5">
        <v>300</v>
      </c>
      <c r="G104" s="33">
        <f>Sales4[Amount]/Sales4[Units]</f>
        <v>9.5666666666666664</v>
      </c>
    </row>
    <row r="105" spans="2:7" x14ac:dyDescent="0.25">
      <c r="B105" t="s">
        <v>2</v>
      </c>
      <c r="C105" t="s">
        <v>36</v>
      </c>
      <c r="D105" t="s">
        <v>27</v>
      </c>
      <c r="E105" s="4">
        <v>798</v>
      </c>
      <c r="F105" s="5">
        <v>519</v>
      </c>
      <c r="G105" s="33">
        <f>Sales4[Amount]/Sales4[Units]</f>
        <v>1.5375722543352601</v>
      </c>
    </row>
    <row r="106" spans="2:7" x14ac:dyDescent="0.25">
      <c r="B106" t="s">
        <v>41</v>
      </c>
      <c r="C106" t="s">
        <v>37</v>
      </c>
      <c r="D106" t="s">
        <v>21</v>
      </c>
      <c r="E106" s="4">
        <v>2933</v>
      </c>
      <c r="F106" s="5">
        <v>9</v>
      </c>
      <c r="G106" s="33">
        <f>Sales4[Amount]/Sales4[Units]</f>
        <v>325.88888888888891</v>
      </c>
    </row>
    <row r="107" spans="2:7" x14ac:dyDescent="0.25">
      <c r="B107" t="s">
        <v>5</v>
      </c>
      <c r="C107" t="s">
        <v>35</v>
      </c>
      <c r="D107" t="s">
        <v>4</v>
      </c>
      <c r="E107" s="4">
        <v>2744</v>
      </c>
      <c r="F107" s="5">
        <v>9</v>
      </c>
      <c r="G107" s="33">
        <f>Sales4[Amount]/Sales4[Units]</f>
        <v>304.88888888888891</v>
      </c>
    </row>
    <row r="108" spans="2:7" x14ac:dyDescent="0.25">
      <c r="B108" t="s">
        <v>40</v>
      </c>
      <c r="C108" t="s">
        <v>36</v>
      </c>
      <c r="D108" t="s">
        <v>33</v>
      </c>
      <c r="E108" s="4">
        <v>9772</v>
      </c>
      <c r="F108" s="5">
        <v>90</v>
      </c>
      <c r="G108" s="33">
        <f>Sales4[Amount]/Sales4[Units]</f>
        <v>108.57777777777778</v>
      </c>
    </row>
    <row r="109" spans="2:7" x14ac:dyDescent="0.25">
      <c r="B109" t="s">
        <v>7</v>
      </c>
      <c r="C109" t="s">
        <v>34</v>
      </c>
      <c r="D109" t="s">
        <v>25</v>
      </c>
      <c r="E109" s="4">
        <v>1568</v>
      </c>
      <c r="F109" s="5">
        <v>96</v>
      </c>
      <c r="G109" s="33">
        <f>Sales4[Amount]/Sales4[Units]</f>
        <v>16.333333333333332</v>
      </c>
    </row>
    <row r="110" spans="2:7" x14ac:dyDescent="0.25">
      <c r="B110" t="s">
        <v>2</v>
      </c>
      <c r="C110" t="s">
        <v>36</v>
      </c>
      <c r="D110" t="s">
        <v>16</v>
      </c>
      <c r="E110" s="4">
        <v>11417</v>
      </c>
      <c r="F110" s="5">
        <v>21</v>
      </c>
      <c r="G110" s="33">
        <f>Sales4[Amount]/Sales4[Units]</f>
        <v>543.66666666666663</v>
      </c>
    </row>
    <row r="111" spans="2:7" x14ac:dyDescent="0.25">
      <c r="B111" t="s">
        <v>40</v>
      </c>
      <c r="C111" t="s">
        <v>34</v>
      </c>
      <c r="D111" t="s">
        <v>26</v>
      </c>
      <c r="E111" s="4">
        <v>6748</v>
      </c>
      <c r="F111" s="5">
        <v>48</v>
      </c>
      <c r="G111" s="33">
        <f>Sales4[Amount]/Sales4[Units]</f>
        <v>140.58333333333334</v>
      </c>
    </row>
    <row r="112" spans="2:7" x14ac:dyDescent="0.25">
      <c r="B112" t="s">
        <v>10</v>
      </c>
      <c r="C112" t="s">
        <v>36</v>
      </c>
      <c r="D112" t="s">
        <v>27</v>
      </c>
      <c r="E112" s="4">
        <v>1407</v>
      </c>
      <c r="F112" s="5">
        <v>72</v>
      </c>
      <c r="G112" s="33">
        <f>Sales4[Amount]/Sales4[Units]</f>
        <v>19.541666666666668</v>
      </c>
    </row>
    <row r="113" spans="2:7" x14ac:dyDescent="0.25">
      <c r="B113" t="s">
        <v>8</v>
      </c>
      <c r="C113" t="s">
        <v>35</v>
      </c>
      <c r="D113" t="s">
        <v>29</v>
      </c>
      <c r="E113" s="4">
        <v>2023</v>
      </c>
      <c r="F113" s="5">
        <v>168</v>
      </c>
      <c r="G113" s="33">
        <f>Sales4[Amount]/Sales4[Units]</f>
        <v>12.041666666666666</v>
      </c>
    </row>
    <row r="114" spans="2:7" x14ac:dyDescent="0.25">
      <c r="B114" t="s">
        <v>5</v>
      </c>
      <c r="C114" t="s">
        <v>39</v>
      </c>
      <c r="D114" t="s">
        <v>26</v>
      </c>
      <c r="E114" s="4">
        <v>5236</v>
      </c>
      <c r="F114" s="5">
        <v>51</v>
      </c>
      <c r="G114" s="33">
        <f>Sales4[Amount]/Sales4[Units]</f>
        <v>102.66666666666667</v>
      </c>
    </row>
    <row r="115" spans="2:7" x14ac:dyDescent="0.25">
      <c r="B115" t="s">
        <v>41</v>
      </c>
      <c r="C115" t="s">
        <v>36</v>
      </c>
      <c r="D115" t="s">
        <v>19</v>
      </c>
      <c r="E115" s="4">
        <v>1925</v>
      </c>
      <c r="F115" s="5">
        <v>192</v>
      </c>
      <c r="G115" s="33">
        <f>Sales4[Amount]/Sales4[Units]</f>
        <v>10.026041666666666</v>
      </c>
    </row>
    <row r="116" spans="2:7" x14ac:dyDescent="0.25">
      <c r="B116" t="s">
        <v>7</v>
      </c>
      <c r="C116" t="s">
        <v>37</v>
      </c>
      <c r="D116" t="s">
        <v>14</v>
      </c>
      <c r="E116" s="4">
        <v>6608</v>
      </c>
      <c r="F116" s="5">
        <v>225</v>
      </c>
      <c r="G116" s="33">
        <f>Sales4[Amount]/Sales4[Units]</f>
        <v>29.36888888888889</v>
      </c>
    </row>
    <row r="117" spans="2:7" x14ac:dyDescent="0.25">
      <c r="B117" t="s">
        <v>6</v>
      </c>
      <c r="C117" t="s">
        <v>34</v>
      </c>
      <c r="D117" t="s">
        <v>26</v>
      </c>
      <c r="E117" s="4">
        <v>8008</v>
      </c>
      <c r="F117" s="5">
        <v>456</v>
      </c>
      <c r="G117" s="33">
        <f>Sales4[Amount]/Sales4[Units]</f>
        <v>17.561403508771932</v>
      </c>
    </row>
    <row r="118" spans="2:7" x14ac:dyDescent="0.25">
      <c r="B118" t="s">
        <v>10</v>
      </c>
      <c r="C118" t="s">
        <v>34</v>
      </c>
      <c r="D118" t="s">
        <v>25</v>
      </c>
      <c r="E118" s="4">
        <v>1428</v>
      </c>
      <c r="F118" s="5">
        <v>93</v>
      </c>
      <c r="G118" s="33">
        <f>Sales4[Amount]/Sales4[Units]</f>
        <v>15.35483870967742</v>
      </c>
    </row>
    <row r="119" spans="2:7" x14ac:dyDescent="0.25">
      <c r="B119" t="s">
        <v>6</v>
      </c>
      <c r="C119" t="s">
        <v>34</v>
      </c>
      <c r="D119" t="s">
        <v>4</v>
      </c>
      <c r="E119" s="4">
        <v>525</v>
      </c>
      <c r="F119" s="5">
        <v>48</v>
      </c>
      <c r="G119" s="33">
        <f>Sales4[Amount]/Sales4[Units]</f>
        <v>10.9375</v>
      </c>
    </row>
    <row r="120" spans="2:7" x14ac:dyDescent="0.25">
      <c r="B120" t="s">
        <v>6</v>
      </c>
      <c r="C120" t="s">
        <v>37</v>
      </c>
      <c r="D120" t="s">
        <v>18</v>
      </c>
      <c r="E120" s="4">
        <v>1505</v>
      </c>
      <c r="F120" s="5">
        <v>102</v>
      </c>
      <c r="G120" s="33">
        <f>Sales4[Amount]/Sales4[Units]</f>
        <v>14.754901960784315</v>
      </c>
    </row>
    <row r="121" spans="2:7" x14ac:dyDescent="0.25">
      <c r="B121" t="s">
        <v>7</v>
      </c>
      <c r="C121" t="s">
        <v>35</v>
      </c>
      <c r="D121" t="s">
        <v>30</v>
      </c>
      <c r="E121" s="4">
        <v>6755</v>
      </c>
      <c r="F121" s="5">
        <v>252</v>
      </c>
      <c r="G121" s="33">
        <f>Sales4[Amount]/Sales4[Units]</f>
        <v>26.805555555555557</v>
      </c>
    </row>
    <row r="122" spans="2:7" x14ac:dyDescent="0.25">
      <c r="B122" t="s">
        <v>2</v>
      </c>
      <c r="C122" t="s">
        <v>37</v>
      </c>
      <c r="D122" t="s">
        <v>18</v>
      </c>
      <c r="E122" s="4">
        <v>11571</v>
      </c>
      <c r="F122" s="5">
        <v>138</v>
      </c>
      <c r="G122" s="33">
        <f>Sales4[Amount]/Sales4[Units]</f>
        <v>83.847826086956516</v>
      </c>
    </row>
    <row r="123" spans="2:7" x14ac:dyDescent="0.25">
      <c r="B123" t="s">
        <v>40</v>
      </c>
      <c r="C123" t="s">
        <v>38</v>
      </c>
      <c r="D123" t="s">
        <v>25</v>
      </c>
      <c r="E123" s="4">
        <v>2541</v>
      </c>
      <c r="F123" s="5">
        <v>90</v>
      </c>
      <c r="G123" s="33">
        <f>Sales4[Amount]/Sales4[Units]</f>
        <v>28.233333333333334</v>
      </c>
    </row>
    <row r="124" spans="2:7" x14ac:dyDescent="0.25">
      <c r="B124" t="s">
        <v>41</v>
      </c>
      <c r="C124" t="s">
        <v>37</v>
      </c>
      <c r="D124" t="s">
        <v>30</v>
      </c>
      <c r="E124" s="4">
        <v>1526</v>
      </c>
      <c r="F124" s="5">
        <v>240</v>
      </c>
      <c r="G124" s="33">
        <f>Sales4[Amount]/Sales4[Units]</f>
        <v>6.3583333333333334</v>
      </c>
    </row>
    <row r="125" spans="2:7" x14ac:dyDescent="0.25">
      <c r="B125" t="s">
        <v>40</v>
      </c>
      <c r="C125" t="s">
        <v>38</v>
      </c>
      <c r="D125" t="s">
        <v>4</v>
      </c>
      <c r="E125" s="4">
        <v>6125</v>
      </c>
      <c r="F125" s="5">
        <v>102</v>
      </c>
      <c r="G125" s="33">
        <f>Sales4[Amount]/Sales4[Units]</f>
        <v>60.049019607843135</v>
      </c>
    </row>
    <row r="126" spans="2:7" x14ac:dyDescent="0.25">
      <c r="B126" t="s">
        <v>41</v>
      </c>
      <c r="C126" t="s">
        <v>35</v>
      </c>
      <c r="D126" t="s">
        <v>27</v>
      </c>
      <c r="E126" s="4">
        <v>847</v>
      </c>
      <c r="F126" s="5">
        <v>129</v>
      </c>
      <c r="G126" s="33">
        <f>Sales4[Amount]/Sales4[Units]</f>
        <v>6.5658914728682172</v>
      </c>
    </row>
    <row r="127" spans="2:7" x14ac:dyDescent="0.25">
      <c r="B127" t="s">
        <v>8</v>
      </c>
      <c r="C127" t="s">
        <v>35</v>
      </c>
      <c r="D127" t="s">
        <v>27</v>
      </c>
      <c r="E127" s="4">
        <v>4753</v>
      </c>
      <c r="F127" s="5">
        <v>300</v>
      </c>
      <c r="G127" s="33">
        <f>Sales4[Amount]/Sales4[Units]</f>
        <v>15.843333333333334</v>
      </c>
    </row>
    <row r="128" spans="2:7" x14ac:dyDescent="0.25">
      <c r="B128" t="s">
        <v>6</v>
      </c>
      <c r="C128" t="s">
        <v>38</v>
      </c>
      <c r="D128" t="s">
        <v>33</v>
      </c>
      <c r="E128" s="4">
        <v>959</v>
      </c>
      <c r="F128" s="5">
        <v>135</v>
      </c>
      <c r="G128" s="33">
        <f>Sales4[Amount]/Sales4[Units]</f>
        <v>7.1037037037037036</v>
      </c>
    </row>
    <row r="129" spans="2:7" x14ac:dyDescent="0.25">
      <c r="B129" t="s">
        <v>7</v>
      </c>
      <c r="C129" t="s">
        <v>35</v>
      </c>
      <c r="D129" t="s">
        <v>24</v>
      </c>
      <c r="E129" s="4">
        <v>2793</v>
      </c>
      <c r="F129" s="5">
        <v>114</v>
      </c>
      <c r="G129" s="33">
        <f>Sales4[Amount]/Sales4[Units]</f>
        <v>24.5</v>
      </c>
    </row>
    <row r="130" spans="2:7" x14ac:dyDescent="0.25">
      <c r="B130" t="s">
        <v>7</v>
      </c>
      <c r="C130" t="s">
        <v>35</v>
      </c>
      <c r="D130" t="s">
        <v>14</v>
      </c>
      <c r="E130" s="4">
        <v>4606</v>
      </c>
      <c r="F130" s="5">
        <v>63</v>
      </c>
      <c r="G130" s="33">
        <f>Sales4[Amount]/Sales4[Units]</f>
        <v>73.111111111111114</v>
      </c>
    </row>
    <row r="131" spans="2:7" x14ac:dyDescent="0.25">
      <c r="B131" t="s">
        <v>7</v>
      </c>
      <c r="C131" t="s">
        <v>36</v>
      </c>
      <c r="D131" t="s">
        <v>29</v>
      </c>
      <c r="E131" s="4">
        <v>5551</v>
      </c>
      <c r="F131" s="5">
        <v>252</v>
      </c>
      <c r="G131" s="33">
        <f>Sales4[Amount]/Sales4[Units]</f>
        <v>22.027777777777779</v>
      </c>
    </row>
    <row r="132" spans="2:7" x14ac:dyDescent="0.25">
      <c r="B132" t="s">
        <v>10</v>
      </c>
      <c r="C132" t="s">
        <v>36</v>
      </c>
      <c r="D132" t="s">
        <v>32</v>
      </c>
      <c r="E132" s="4">
        <v>6657</v>
      </c>
      <c r="F132" s="5">
        <v>303</v>
      </c>
      <c r="G132" s="33">
        <f>Sales4[Amount]/Sales4[Units]</f>
        <v>21.970297029702969</v>
      </c>
    </row>
    <row r="133" spans="2:7" x14ac:dyDescent="0.25">
      <c r="B133" t="s">
        <v>7</v>
      </c>
      <c r="C133" t="s">
        <v>39</v>
      </c>
      <c r="D133" t="s">
        <v>17</v>
      </c>
      <c r="E133" s="4">
        <v>4438</v>
      </c>
      <c r="F133" s="5">
        <v>246</v>
      </c>
      <c r="G133" s="33">
        <f>Sales4[Amount]/Sales4[Units]</f>
        <v>18.040650406504064</v>
      </c>
    </row>
    <row r="134" spans="2:7" x14ac:dyDescent="0.25">
      <c r="B134" t="s">
        <v>8</v>
      </c>
      <c r="C134" t="s">
        <v>38</v>
      </c>
      <c r="D134" t="s">
        <v>22</v>
      </c>
      <c r="E134" s="4">
        <v>168</v>
      </c>
      <c r="F134" s="5">
        <v>84</v>
      </c>
      <c r="G134" s="33">
        <f>Sales4[Amount]/Sales4[Units]</f>
        <v>2</v>
      </c>
    </row>
    <row r="135" spans="2:7" x14ac:dyDescent="0.25">
      <c r="B135" t="s">
        <v>7</v>
      </c>
      <c r="C135" t="s">
        <v>34</v>
      </c>
      <c r="D135" t="s">
        <v>17</v>
      </c>
      <c r="E135" s="4">
        <v>7777</v>
      </c>
      <c r="F135" s="5">
        <v>39</v>
      </c>
      <c r="G135" s="33">
        <f>Sales4[Amount]/Sales4[Units]</f>
        <v>199.41025641025641</v>
      </c>
    </row>
    <row r="136" spans="2:7" x14ac:dyDescent="0.25">
      <c r="B136" t="s">
        <v>5</v>
      </c>
      <c r="C136" t="s">
        <v>36</v>
      </c>
      <c r="D136" t="s">
        <v>17</v>
      </c>
      <c r="E136" s="4">
        <v>3339</v>
      </c>
      <c r="F136" s="5">
        <v>348</v>
      </c>
      <c r="G136" s="33">
        <f>Sales4[Amount]/Sales4[Units]</f>
        <v>9.5948275862068968</v>
      </c>
    </row>
    <row r="137" spans="2:7" x14ac:dyDescent="0.25">
      <c r="B137" t="s">
        <v>7</v>
      </c>
      <c r="C137" t="s">
        <v>37</v>
      </c>
      <c r="D137" t="s">
        <v>33</v>
      </c>
      <c r="E137" s="4">
        <v>6391</v>
      </c>
      <c r="F137" s="5">
        <v>48</v>
      </c>
      <c r="G137" s="33">
        <f>Sales4[Amount]/Sales4[Units]</f>
        <v>133.14583333333334</v>
      </c>
    </row>
    <row r="138" spans="2:7" x14ac:dyDescent="0.25">
      <c r="B138" t="s">
        <v>5</v>
      </c>
      <c r="C138" t="s">
        <v>37</v>
      </c>
      <c r="D138" t="s">
        <v>22</v>
      </c>
      <c r="E138" s="4">
        <v>518</v>
      </c>
      <c r="F138" s="5">
        <v>75</v>
      </c>
      <c r="G138" s="33">
        <f>Sales4[Amount]/Sales4[Units]</f>
        <v>6.9066666666666663</v>
      </c>
    </row>
    <row r="139" spans="2:7" x14ac:dyDescent="0.25">
      <c r="B139" t="s">
        <v>7</v>
      </c>
      <c r="C139" t="s">
        <v>38</v>
      </c>
      <c r="D139" t="s">
        <v>28</v>
      </c>
      <c r="E139" s="4">
        <v>5677</v>
      </c>
      <c r="F139" s="5">
        <v>258</v>
      </c>
      <c r="G139" s="33">
        <f>Sales4[Amount]/Sales4[Units]</f>
        <v>22.003875968992247</v>
      </c>
    </row>
    <row r="140" spans="2:7" x14ac:dyDescent="0.25">
      <c r="B140" t="s">
        <v>6</v>
      </c>
      <c r="C140" t="s">
        <v>39</v>
      </c>
      <c r="D140" t="s">
        <v>17</v>
      </c>
      <c r="E140" s="4">
        <v>6048</v>
      </c>
      <c r="F140" s="5">
        <v>27</v>
      </c>
      <c r="G140" s="33">
        <f>Sales4[Amount]/Sales4[Units]</f>
        <v>224</v>
      </c>
    </row>
    <row r="141" spans="2:7" x14ac:dyDescent="0.25">
      <c r="B141" t="s">
        <v>8</v>
      </c>
      <c r="C141" t="s">
        <v>38</v>
      </c>
      <c r="D141" t="s">
        <v>32</v>
      </c>
      <c r="E141" s="4">
        <v>3752</v>
      </c>
      <c r="F141" s="5">
        <v>213</v>
      </c>
      <c r="G141" s="33">
        <f>Sales4[Amount]/Sales4[Units]</f>
        <v>17.615023474178404</v>
      </c>
    </row>
    <row r="142" spans="2:7" x14ac:dyDescent="0.25">
      <c r="B142" t="s">
        <v>5</v>
      </c>
      <c r="C142" t="s">
        <v>35</v>
      </c>
      <c r="D142" t="s">
        <v>29</v>
      </c>
      <c r="E142" s="4">
        <v>4480</v>
      </c>
      <c r="F142" s="5">
        <v>357</v>
      </c>
      <c r="G142" s="33">
        <f>Sales4[Amount]/Sales4[Units]</f>
        <v>12.549019607843137</v>
      </c>
    </row>
    <row r="143" spans="2:7" x14ac:dyDescent="0.25">
      <c r="B143" t="s">
        <v>9</v>
      </c>
      <c r="C143" t="s">
        <v>37</v>
      </c>
      <c r="D143" t="s">
        <v>4</v>
      </c>
      <c r="E143" s="4">
        <v>259</v>
      </c>
      <c r="F143" s="5">
        <v>207</v>
      </c>
      <c r="G143" s="33">
        <f>Sales4[Amount]/Sales4[Units]</f>
        <v>1.251207729468599</v>
      </c>
    </row>
    <row r="144" spans="2:7" x14ac:dyDescent="0.25">
      <c r="B144" t="s">
        <v>8</v>
      </c>
      <c r="C144" t="s">
        <v>37</v>
      </c>
      <c r="D144" t="s">
        <v>30</v>
      </c>
      <c r="E144" s="4">
        <v>42</v>
      </c>
      <c r="F144" s="5">
        <v>150</v>
      </c>
      <c r="G144" s="33">
        <f>Sales4[Amount]/Sales4[Units]</f>
        <v>0.28000000000000003</v>
      </c>
    </row>
    <row r="145" spans="2:7" x14ac:dyDescent="0.25">
      <c r="B145" t="s">
        <v>41</v>
      </c>
      <c r="C145" t="s">
        <v>36</v>
      </c>
      <c r="D145" t="s">
        <v>26</v>
      </c>
      <c r="E145" s="4">
        <v>98</v>
      </c>
      <c r="F145" s="5">
        <v>204</v>
      </c>
      <c r="G145" s="33">
        <f>Sales4[Amount]/Sales4[Units]</f>
        <v>0.48039215686274511</v>
      </c>
    </row>
    <row r="146" spans="2:7" x14ac:dyDescent="0.25">
      <c r="B146" t="s">
        <v>7</v>
      </c>
      <c r="C146" t="s">
        <v>35</v>
      </c>
      <c r="D146" t="s">
        <v>27</v>
      </c>
      <c r="E146" s="4">
        <v>2478</v>
      </c>
      <c r="F146" s="5">
        <v>21</v>
      </c>
      <c r="G146" s="33">
        <f>Sales4[Amount]/Sales4[Units]</f>
        <v>118</v>
      </c>
    </row>
    <row r="147" spans="2:7" x14ac:dyDescent="0.25">
      <c r="B147" t="s">
        <v>41</v>
      </c>
      <c r="C147" t="s">
        <v>34</v>
      </c>
      <c r="D147" t="s">
        <v>33</v>
      </c>
      <c r="E147" s="4">
        <v>7847</v>
      </c>
      <c r="F147" s="5">
        <v>174</v>
      </c>
      <c r="G147" s="33">
        <f>Sales4[Amount]/Sales4[Units]</f>
        <v>45.097701149425291</v>
      </c>
    </row>
    <row r="148" spans="2:7" x14ac:dyDescent="0.25">
      <c r="B148" t="s">
        <v>2</v>
      </c>
      <c r="C148" t="s">
        <v>37</v>
      </c>
      <c r="D148" t="s">
        <v>17</v>
      </c>
      <c r="E148" s="4">
        <v>9926</v>
      </c>
      <c r="F148" s="5">
        <v>201</v>
      </c>
      <c r="G148" s="33">
        <f>Sales4[Amount]/Sales4[Units]</f>
        <v>49.383084577114431</v>
      </c>
    </row>
    <row r="149" spans="2:7" x14ac:dyDescent="0.25">
      <c r="B149" t="s">
        <v>8</v>
      </c>
      <c r="C149" t="s">
        <v>38</v>
      </c>
      <c r="D149" t="s">
        <v>13</v>
      </c>
      <c r="E149" s="4">
        <v>819</v>
      </c>
      <c r="F149" s="5">
        <v>510</v>
      </c>
      <c r="G149" s="33">
        <f>Sales4[Amount]/Sales4[Units]</f>
        <v>1.6058823529411765</v>
      </c>
    </row>
    <row r="150" spans="2:7" x14ac:dyDescent="0.25">
      <c r="B150" t="s">
        <v>6</v>
      </c>
      <c r="C150" t="s">
        <v>39</v>
      </c>
      <c r="D150" t="s">
        <v>29</v>
      </c>
      <c r="E150" s="4">
        <v>3052</v>
      </c>
      <c r="F150" s="5">
        <v>378</v>
      </c>
      <c r="G150" s="33">
        <f>Sales4[Amount]/Sales4[Units]</f>
        <v>8.0740740740740744</v>
      </c>
    </row>
    <row r="151" spans="2:7" x14ac:dyDescent="0.25">
      <c r="B151" t="s">
        <v>9</v>
      </c>
      <c r="C151" t="s">
        <v>34</v>
      </c>
      <c r="D151" t="s">
        <v>21</v>
      </c>
      <c r="E151" s="4">
        <v>6832</v>
      </c>
      <c r="F151" s="5">
        <v>27</v>
      </c>
      <c r="G151" s="33">
        <f>Sales4[Amount]/Sales4[Units]</f>
        <v>253.03703703703704</v>
      </c>
    </row>
    <row r="152" spans="2:7" x14ac:dyDescent="0.25">
      <c r="B152" t="s">
        <v>2</v>
      </c>
      <c r="C152" t="s">
        <v>39</v>
      </c>
      <c r="D152" t="s">
        <v>16</v>
      </c>
      <c r="E152" s="4">
        <v>2016</v>
      </c>
      <c r="F152" s="5">
        <v>117</v>
      </c>
      <c r="G152" s="33">
        <f>Sales4[Amount]/Sales4[Units]</f>
        <v>17.23076923076923</v>
      </c>
    </row>
    <row r="153" spans="2:7" x14ac:dyDescent="0.25">
      <c r="B153" t="s">
        <v>6</v>
      </c>
      <c r="C153" t="s">
        <v>38</v>
      </c>
      <c r="D153" t="s">
        <v>21</v>
      </c>
      <c r="E153" s="4">
        <v>7322</v>
      </c>
      <c r="F153" s="5">
        <v>36</v>
      </c>
      <c r="G153" s="33">
        <f>Sales4[Amount]/Sales4[Units]</f>
        <v>203.38888888888889</v>
      </c>
    </row>
    <row r="154" spans="2:7" x14ac:dyDescent="0.25">
      <c r="B154" t="s">
        <v>8</v>
      </c>
      <c r="C154" t="s">
        <v>35</v>
      </c>
      <c r="D154" t="s">
        <v>33</v>
      </c>
      <c r="E154" s="4">
        <v>357</v>
      </c>
      <c r="F154" s="5">
        <v>126</v>
      </c>
      <c r="G154" s="33">
        <f>Sales4[Amount]/Sales4[Units]</f>
        <v>2.8333333333333335</v>
      </c>
    </row>
    <row r="155" spans="2:7" x14ac:dyDescent="0.25">
      <c r="B155" t="s">
        <v>9</v>
      </c>
      <c r="C155" t="s">
        <v>39</v>
      </c>
      <c r="D155" t="s">
        <v>25</v>
      </c>
      <c r="E155" s="4">
        <v>3192</v>
      </c>
      <c r="F155" s="5">
        <v>72</v>
      </c>
      <c r="G155" s="33">
        <f>Sales4[Amount]/Sales4[Units]</f>
        <v>44.333333333333336</v>
      </c>
    </row>
    <row r="156" spans="2:7" x14ac:dyDescent="0.25">
      <c r="B156" t="s">
        <v>7</v>
      </c>
      <c r="C156" t="s">
        <v>36</v>
      </c>
      <c r="D156" t="s">
        <v>22</v>
      </c>
      <c r="E156" s="4">
        <v>8435</v>
      </c>
      <c r="F156" s="5">
        <v>42</v>
      </c>
      <c r="G156" s="33">
        <f>Sales4[Amount]/Sales4[Units]</f>
        <v>200.83333333333334</v>
      </c>
    </row>
    <row r="157" spans="2:7" x14ac:dyDescent="0.25">
      <c r="B157" t="s">
        <v>40</v>
      </c>
      <c r="C157" t="s">
        <v>39</v>
      </c>
      <c r="D157" t="s">
        <v>29</v>
      </c>
      <c r="E157" s="4">
        <v>0</v>
      </c>
      <c r="F157" s="5">
        <v>135</v>
      </c>
      <c r="G157" s="33">
        <f>Sales4[Amount]/Sales4[Units]</f>
        <v>0</v>
      </c>
    </row>
    <row r="158" spans="2:7" x14ac:dyDescent="0.25">
      <c r="B158" t="s">
        <v>7</v>
      </c>
      <c r="C158" t="s">
        <v>34</v>
      </c>
      <c r="D158" t="s">
        <v>24</v>
      </c>
      <c r="E158" s="4">
        <v>8862</v>
      </c>
      <c r="F158" s="5">
        <v>189</v>
      </c>
      <c r="G158" s="33">
        <f>Sales4[Amount]/Sales4[Units]</f>
        <v>46.888888888888886</v>
      </c>
    </row>
    <row r="159" spans="2:7" x14ac:dyDescent="0.25">
      <c r="B159" t="s">
        <v>6</v>
      </c>
      <c r="C159" t="s">
        <v>37</v>
      </c>
      <c r="D159" t="s">
        <v>28</v>
      </c>
      <c r="E159" s="4">
        <v>3556</v>
      </c>
      <c r="F159" s="5">
        <v>459</v>
      </c>
      <c r="G159" s="33">
        <f>Sales4[Amount]/Sales4[Units]</f>
        <v>7.7472766884531588</v>
      </c>
    </row>
    <row r="160" spans="2:7" x14ac:dyDescent="0.25">
      <c r="B160" t="s">
        <v>5</v>
      </c>
      <c r="C160" t="s">
        <v>34</v>
      </c>
      <c r="D160" t="s">
        <v>15</v>
      </c>
      <c r="E160" s="4">
        <v>7280</v>
      </c>
      <c r="F160" s="5">
        <v>201</v>
      </c>
      <c r="G160" s="33">
        <f>Sales4[Amount]/Sales4[Units]</f>
        <v>36.218905472636813</v>
      </c>
    </row>
    <row r="161" spans="2:7" x14ac:dyDescent="0.25">
      <c r="B161" t="s">
        <v>6</v>
      </c>
      <c r="C161" t="s">
        <v>34</v>
      </c>
      <c r="D161" t="s">
        <v>30</v>
      </c>
      <c r="E161" s="4">
        <v>3402</v>
      </c>
      <c r="F161" s="5">
        <v>366</v>
      </c>
      <c r="G161" s="33">
        <f>Sales4[Amount]/Sales4[Units]</f>
        <v>9.2950819672131146</v>
      </c>
    </row>
    <row r="162" spans="2:7" x14ac:dyDescent="0.25">
      <c r="B162" t="s">
        <v>3</v>
      </c>
      <c r="C162" t="s">
        <v>37</v>
      </c>
      <c r="D162" t="s">
        <v>29</v>
      </c>
      <c r="E162" s="4">
        <v>4592</v>
      </c>
      <c r="F162" s="5">
        <v>324</v>
      </c>
      <c r="G162" s="33">
        <f>Sales4[Amount]/Sales4[Units]</f>
        <v>14.17283950617284</v>
      </c>
    </row>
    <row r="163" spans="2:7" x14ac:dyDescent="0.25">
      <c r="B163" t="s">
        <v>9</v>
      </c>
      <c r="C163" t="s">
        <v>35</v>
      </c>
      <c r="D163" t="s">
        <v>15</v>
      </c>
      <c r="E163" s="4">
        <v>7833</v>
      </c>
      <c r="F163" s="5">
        <v>243</v>
      </c>
      <c r="G163" s="33">
        <f>Sales4[Amount]/Sales4[Units]</f>
        <v>32.23456790123457</v>
      </c>
    </row>
    <row r="164" spans="2:7" x14ac:dyDescent="0.25">
      <c r="B164" t="s">
        <v>2</v>
      </c>
      <c r="C164" t="s">
        <v>39</v>
      </c>
      <c r="D164" t="s">
        <v>21</v>
      </c>
      <c r="E164" s="4">
        <v>7651</v>
      </c>
      <c r="F164" s="5">
        <v>213</v>
      </c>
      <c r="G164" s="33">
        <f>Sales4[Amount]/Sales4[Units]</f>
        <v>35.920187793427232</v>
      </c>
    </row>
    <row r="165" spans="2:7" x14ac:dyDescent="0.25">
      <c r="B165" t="s">
        <v>40</v>
      </c>
      <c r="C165" t="s">
        <v>35</v>
      </c>
      <c r="D165" t="s">
        <v>30</v>
      </c>
      <c r="E165" s="4">
        <v>2275</v>
      </c>
      <c r="F165" s="5">
        <v>447</v>
      </c>
      <c r="G165" s="33">
        <f>Sales4[Amount]/Sales4[Units]</f>
        <v>5.089485458612975</v>
      </c>
    </row>
    <row r="166" spans="2:7" x14ac:dyDescent="0.25">
      <c r="B166" t="s">
        <v>40</v>
      </c>
      <c r="C166" t="s">
        <v>38</v>
      </c>
      <c r="D166" t="s">
        <v>13</v>
      </c>
      <c r="E166" s="4">
        <v>5670</v>
      </c>
      <c r="F166" s="5">
        <v>297</v>
      </c>
      <c r="G166" s="33">
        <f>Sales4[Amount]/Sales4[Units]</f>
        <v>19.09090909090909</v>
      </c>
    </row>
    <row r="167" spans="2:7" x14ac:dyDescent="0.25">
      <c r="B167" t="s">
        <v>7</v>
      </c>
      <c r="C167" t="s">
        <v>35</v>
      </c>
      <c r="D167" t="s">
        <v>16</v>
      </c>
      <c r="E167" s="4">
        <v>2135</v>
      </c>
      <c r="F167" s="5">
        <v>27</v>
      </c>
      <c r="G167" s="33">
        <f>Sales4[Amount]/Sales4[Units]</f>
        <v>79.074074074074076</v>
      </c>
    </row>
    <row r="168" spans="2:7" x14ac:dyDescent="0.25">
      <c r="B168" t="s">
        <v>40</v>
      </c>
      <c r="C168" t="s">
        <v>34</v>
      </c>
      <c r="D168" t="s">
        <v>23</v>
      </c>
      <c r="E168" s="4">
        <v>2779</v>
      </c>
      <c r="F168" s="5">
        <v>75</v>
      </c>
      <c r="G168" s="33">
        <f>Sales4[Amount]/Sales4[Units]</f>
        <v>37.053333333333335</v>
      </c>
    </row>
    <row r="169" spans="2:7" x14ac:dyDescent="0.25">
      <c r="B169" t="s">
        <v>10</v>
      </c>
      <c r="C169" t="s">
        <v>39</v>
      </c>
      <c r="D169" t="s">
        <v>33</v>
      </c>
      <c r="E169" s="4">
        <v>12950</v>
      </c>
      <c r="F169" s="5">
        <v>30</v>
      </c>
      <c r="G169" s="33">
        <f>Sales4[Amount]/Sales4[Units]</f>
        <v>431.66666666666669</v>
      </c>
    </row>
    <row r="170" spans="2:7" x14ac:dyDescent="0.25">
      <c r="B170" t="s">
        <v>7</v>
      </c>
      <c r="C170" t="s">
        <v>36</v>
      </c>
      <c r="D170" t="s">
        <v>18</v>
      </c>
      <c r="E170" s="4">
        <v>2646</v>
      </c>
      <c r="F170" s="5">
        <v>177</v>
      </c>
      <c r="G170" s="33">
        <f>Sales4[Amount]/Sales4[Units]</f>
        <v>14.949152542372881</v>
      </c>
    </row>
    <row r="171" spans="2:7" x14ac:dyDescent="0.25">
      <c r="B171" t="s">
        <v>40</v>
      </c>
      <c r="C171" t="s">
        <v>34</v>
      </c>
      <c r="D171" t="s">
        <v>33</v>
      </c>
      <c r="E171" s="4">
        <v>3794</v>
      </c>
      <c r="F171" s="5">
        <v>159</v>
      </c>
      <c r="G171" s="33">
        <f>Sales4[Amount]/Sales4[Units]</f>
        <v>23.861635220125788</v>
      </c>
    </row>
    <row r="172" spans="2:7" x14ac:dyDescent="0.25">
      <c r="B172" t="s">
        <v>3</v>
      </c>
      <c r="C172" t="s">
        <v>35</v>
      </c>
      <c r="D172" t="s">
        <v>33</v>
      </c>
      <c r="E172" s="4">
        <v>819</v>
      </c>
      <c r="F172" s="5">
        <v>306</v>
      </c>
      <c r="G172" s="33">
        <f>Sales4[Amount]/Sales4[Units]</f>
        <v>2.6764705882352939</v>
      </c>
    </row>
    <row r="173" spans="2:7" x14ac:dyDescent="0.25">
      <c r="B173" t="s">
        <v>3</v>
      </c>
      <c r="C173" t="s">
        <v>34</v>
      </c>
      <c r="D173" t="s">
        <v>20</v>
      </c>
      <c r="E173" s="4">
        <v>2583</v>
      </c>
      <c r="F173" s="5">
        <v>18</v>
      </c>
      <c r="G173" s="33">
        <f>Sales4[Amount]/Sales4[Units]</f>
        <v>143.5</v>
      </c>
    </row>
    <row r="174" spans="2:7" x14ac:dyDescent="0.25">
      <c r="B174" t="s">
        <v>7</v>
      </c>
      <c r="C174" t="s">
        <v>35</v>
      </c>
      <c r="D174" t="s">
        <v>19</v>
      </c>
      <c r="E174" s="4">
        <v>4585</v>
      </c>
      <c r="F174" s="5">
        <v>240</v>
      </c>
      <c r="G174" s="33">
        <f>Sales4[Amount]/Sales4[Units]</f>
        <v>19.104166666666668</v>
      </c>
    </row>
    <row r="175" spans="2:7" x14ac:dyDescent="0.25">
      <c r="B175" t="s">
        <v>5</v>
      </c>
      <c r="C175" t="s">
        <v>34</v>
      </c>
      <c r="D175" t="s">
        <v>33</v>
      </c>
      <c r="E175" s="4">
        <v>1652</v>
      </c>
      <c r="F175" s="5">
        <v>93</v>
      </c>
      <c r="G175" s="33">
        <f>Sales4[Amount]/Sales4[Units]</f>
        <v>17.763440860215052</v>
      </c>
    </row>
    <row r="176" spans="2:7" x14ac:dyDescent="0.25">
      <c r="B176" t="s">
        <v>10</v>
      </c>
      <c r="C176" t="s">
        <v>34</v>
      </c>
      <c r="D176" t="s">
        <v>26</v>
      </c>
      <c r="E176" s="4">
        <v>4991</v>
      </c>
      <c r="F176" s="5">
        <v>9</v>
      </c>
      <c r="G176" s="33">
        <f>Sales4[Amount]/Sales4[Units]</f>
        <v>554.55555555555554</v>
      </c>
    </row>
    <row r="177" spans="2:7" x14ac:dyDescent="0.25">
      <c r="B177" t="s">
        <v>8</v>
      </c>
      <c r="C177" t="s">
        <v>34</v>
      </c>
      <c r="D177" t="s">
        <v>16</v>
      </c>
      <c r="E177" s="4">
        <v>2009</v>
      </c>
      <c r="F177" s="5">
        <v>219</v>
      </c>
      <c r="G177" s="33">
        <f>Sales4[Amount]/Sales4[Units]</f>
        <v>9.173515981735159</v>
      </c>
    </row>
    <row r="178" spans="2:7" x14ac:dyDescent="0.25">
      <c r="B178" t="s">
        <v>2</v>
      </c>
      <c r="C178" t="s">
        <v>39</v>
      </c>
      <c r="D178" t="s">
        <v>22</v>
      </c>
      <c r="E178" s="4">
        <v>1568</v>
      </c>
      <c r="F178" s="5">
        <v>141</v>
      </c>
      <c r="G178" s="33">
        <f>Sales4[Amount]/Sales4[Units]</f>
        <v>11.120567375886525</v>
      </c>
    </row>
    <row r="179" spans="2:7" x14ac:dyDescent="0.25">
      <c r="B179" t="s">
        <v>41</v>
      </c>
      <c r="C179" t="s">
        <v>37</v>
      </c>
      <c r="D179" t="s">
        <v>20</v>
      </c>
      <c r="E179" s="4">
        <v>3388</v>
      </c>
      <c r="F179" s="5">
        <v>123</v>
      </c>
      <c r="G179" s="33">
        <f>Sales4[Amount]/Sales4[Units]</f>
        <v>27.54471544715447</v>
      </c>
    </row>
    <row r="180" spans="2:7" x14ac:dyDescent="0.25">
      <c r="B180" t="s">
        <v>40</v>
      </c>
      <c r="C180" t="s">
        <v>38</v>
      </c>
      <c r="D180" t="s">
        <v>24</v>
      </c>
      <c r="E180" s="4">
        <v>623</v>
      </c>
      <c r="F180" s="5">
        <v>51</v>
      </c>
      <c r="G180" s="33">
        <f>Sales4[Amount]/Sales4[Units]</f>
        <v>12.215686274509803</v>
      </c>
    </row>
    <row r="181" spans="2:7" x14ac:dyDescent="0.25">
      <c r="B181" t="s">
        <v>6</v>
      </c>
      <c r="C181" t="s">
        <v>36</v>
      </c>
      <c r="D181" t="s">
        <v>4</v>
      </c>
      <c r="E181" s="4">
        <v>10073</v>
      </c>
      <c r="F181" s="5">
        <v>120</v>
      </c>
      <c r="G181" s="33">
        <f>Sales4[Amount]/Sales4[Units]</f>
        <v>83.941666666666663</v>
      </c>
    </row>
    <row r="182" spans="2:7" x14ac:dyDescent="0.25">
      <c r="B182" t="s">
        <v>8</v>
      </c>
      <c r="C182" t="s">
        <v>39</v>
      </c>
      <c r="D182" t="s">
        <v>26</v>
      </c>
      <c r="E182" s="4">
        <v>1561</v>
      </c>
      <c r="F182" s="5">
        <v>27</v>
      </c>
      <c r="G182" s="33">
        <f>Sales4[Amount]/Sales4[Units]</f>
        <v>57.814814814814817</v>
      </c>
    </row>
    <row r="183" spans="2:7" x14ac:dyDescent="0.25">
      <c r="B183" t="s">
        <v>9</v>
      </c>
      <c r="C183" t="s">
        <v>36</v>
      </c>
      <c r="D183" t="s">
        <v>27</v>
      </c>
      <c r="E183" s="4">
        <v>11522</v>
      </c>
      <c r="F183" s="5">
        <v>204</v>
      </c>
      <c r="G183" s="33">
        <f>Sales4[Amount]/Sales4[Units]</f>
        <v>56.480392156862742</v>
      </c>
    </row>
    <row r="184" spans="2:7" x14ac:dyDescent="0.25">
      <c r="B184" t="s">
        <v>6</v>
      </c>
      <c r="C184" t="s">
        <v>38</v>
      </c>
      <c r="D184" t="s">
        <v>13</v>
      </c>
      <c r="E184" s="4">
        <v>2317</v>
      </c>
      <c r="F184" s="5">
        <v>123</v>
      </c>
      <c r="G184" s="33">
        <f>Sales4[Amount]/Sales4[Units]</f>
        <v>18.837398373983739</v>
      </c>
    </row>
    <row r="185" spans="2:7" x14ac:dyDescent="0.25">
      <c r="B185" t="s">
        <v>10</v>
      </c>
      <c r="C185" t="s">
        <v>37</v>
      </c>
      <c r="D185" t="s">
        <v>28</v>
      </c>
      <c r="E185" s="4">
        <v>3059</v>
      </c>
      <c r="F185" s="5">
        <v>27</v>
      </c>
      <c r="G185" s="33">
        <f>Sales4[Amount]/Sales4[Units]</f>
        <v>113.29629629629629</v>
      </c>
    </row>
    <row r="186" spans="2:7" x14ac:dyDescent="0.25">
      <c r="B186" t="s">
        <v>41</v>
      </c>
      <c r="C186" t="s">
        <v>37</v>
      </c>
      <c r="D186" t="s">
        <v>26</v>
      </c>
      <c r="E186" s="4">
        <v>2324</v>
      </c>
      <c r="F186" s="5">
        <v>177</v>
      </c>
      <c r="G186" s="33">
        <f>Sales4[Amount]/Sales4[Units]</f>
        <v>13.129943502824858</v>
      </c>
    </row>
    <row r="187" spans="2:7" x14ac:dyDescent="0.25">
      <c r="B187" t="s">
        <v>3</v>
      </c>
      <c r="C187" t="s">
        <v>39</v>
      </c>
      <c r="D187" t="s">
        <v>26</v>
      </c>
      <c r="E187" s="4">
        <v>4956</v>
      </c>
      <c r="F187" s="5">
        <v>171</v>
      </c>
      <c r="G187" s="33">
        <f>Sales4[Amount]/Sales4[Units]</f>
        <v>28.982456140350877</v>
      </c>
    </row>
    <row r="188" spans="2:7" x14ac:dyDescent="0.25">
      <c r="B188" t="s">
        <v>10</v>
      </c>
      <c r="C188" t="s">
        <v>34</v>
      </c>
      <c r="D188" t="s">
        <v>19</v>
      </c>
      <c r="E188" s="4">
        <v>5355</v>
      </c>
      <c r="F188" s="5">
        <v>204</v>
      </c>
      <c r="G188" s="33">
        <f>Sales4[Amount]/Sales4[Units]</f>
        <v>26.25</v>
      </c>
    </row>
    <row r="189" spans="2:7" x14ac:dyDescent="0.25">
      <c r="B189" t="s">
        <v>3</v>
      </c>
      <c r="C189" t="s">
        <v>34</v>
      </c>
      <c r="D189" t="s">
        <v>14</v>
      </c>
      <c r="E189" s="4">
        <v>7259</v>
      </c>
      <c r="F189" s="5">
        <v>276</v>
      </c>
      <c r="G189" s="33">
        <f>Sales4[Amount]/Sales4[Units]</f>
        <v>26.30072463768116</v>
      </c>
    </row>
    <row r="190" spans="2:7" x14ac:dyDescent="0.25">
      <c r="B190" t="s">
        <v>8</v>
      </c>
      <c r="C190" t="s">
        <v>37</v>
      </c>
      <c r="D190" t="s">
        <v>26</v>
      </c>
      <c r="E190" s="4">
        <v>6279</v>
      </c>
      <c r="F190" s="5">
        <v>45</v>
      </c>
      <c r="G190" s="33">
        <f>Sales4[Amount]/Sales4[Units]</f>
        <v>139.53333333333333</v>
      </c>
    </row>
    <row r="191" spans="2:7" x14ac:dyDescent="0.25">
      <c r="B191" t="s">
        <v>40</v>
      </c>
      <c r="C191" t="s">
        <v>38</v>
      </c>
      <c r="D191" t="s">
        <v>29</v>
      </c>
      <c r="E191" s="4">
        <v>2541</v>
      </c>
      <c r="F191" s="5">
        <v>45</v>
      </c>
      <c r="G191" s="33">
        <f>Sales4[Amount]/Sales4[Units]</f>
        <v>56.466666666666669</v>
      </c>
    </row>
    <row r="192" spans="2:7" x14ac:dyDescent="0.25">
      <c r="B192" t="s">
        <v>6</v>
      </c>
      <c r="C192" t="s">
        <v>35</v>
      </c>
      <c r="D192" t="s">
        <v>27</v>
      </c>
      <c r="E192" s="4">
        <v>3864</v>
      </c>
      <c r="F192" s="5">
        <v>177</v>
      </c>
      <c r="G192" s="33">
        <f>Sales4[Amount]/Sales4[Units]</f>
        <v>21.83050847457627</v>
      </c>
    </row>
    <row r="193" spans="2:7" x14ac:dyDescent="0.25">
      <c r="B193" t="s">
        <v>5</v>
      </c>
      <c r="C193" t="s">
        <v>36</v>
      </c>
      <c r="D193" t="s">
        <v>13</v>
      </c>
      <c r="E193" s="4">
        <v>6146</v>
      </c>
      <c r="F193" s="5">
        <v>63</v>
      </c>
      <c r="G193" s="33">
        <f>Sales4[Amount]/Sales4[Units]</f>
        <v>97.555555555555557</v>
      </c>
    </row>
    <row r="194" spans="2:7" x14ac:dyDescent="0.25">
      <c r="B194" t="s">
        <v>9</v>
      </c>
      <c r="C194" t="s">
        <v>39</v>
      </c>
      <c r="D194" t="s">
        <v>18</v>
      </c>
      <c r="E194" s="4">
        <v>2639</v>
      </c>
      <c r="F194" s="5">
        <v>204</v>
      </c>
      <c r="G194" s="33">
        <f>Sales4[Amount]/Sales4[Units]</f>
        <v>12.936274509803921</v>
      </c>
    </row>
    <row r="195" spans="2:7" x14ac:dyDescent="0.25">
      <c r="B195" t="s">
        <v>8</v>
      </c>
      <c r="C195" t="s">
        <v>37</v>
      </c>
      <c r="D195" t="s">
        <v>22</v>
      </c>
      <c r="E195" s="4">
        <v>1890</v>
      </c>
      <c r="F195" s="5">
        <v>195</v>
      </c>
      <c r="G195" s="33">
        <f>Sales4[Amount]/Sales4[Units]</f>
        <v>9.6923076923076916</v>
      </c>
    </row>
    <row r="196" spans="2:7" x14ac:dyDescent="0.25">
      <c r="B196" t="s">
        <v>7</v>
      </c>
      <c r="C196" t="s">
        <v>34</v>
      </c>
      <c r="D196" t="s">
        <v>14</v>
      </c>
      <c r="E196" s="4">
        <v>1932</v>
      </c>
      <c r="F196" s="5">
        <v>369</v>
      </c>
      <c r="G196" s="33">
        <f>Sales4[Amount]/Sales4[Units]</f>
        <v>5.2357723577235769</v>
      </c>
    </row>
    <row r="197" spans="2:7" x14ac:dyDescent="0.25">
      <c r="B197" t="s">
        <v>3</v>
      </c>
      <c r="C197" t="s">
        <v>34</v>
      </c>
      <c r="D197" t="s">
        <v>25</v>
      </c>
      <c r="E197" s="4">
        <v>6300</v>
      </c>
      <c r="F197" s="5">
        <v>42</v>
      </c>
      <c r="G197" s="33">
        <f>Sales4[Amount]/Sales4[Units]</f>
        <v>150</v>
      </c>
    </row>
    <row r="198" spans="2:7" x14ac:dyDescent="0.25">
      <c r="B198" t="s">
        <v>6</v>
      </c>
      <c r="C198" t="s">
        <v>37</v>
      </c>
      <c r="D198" t="s">
        <v>30</v>
      </c>
      <c r="E198" s="4">
        <v>560</v>
      </c>
      <c r="F198" s="5">
        <v>81</v>
      </c>
      <c r="G198" s="33">
        <f>Sales4[Amount]/Sales4[Units]</f>
        <v>6.9135802469135799</v>
      </c>
    </row>
    <row r="199" spans="2:7" x14ac:dyDescent="0.25">
      <c r="B199" t="s">
        <v>9</v>
      </c>
      <c r="C199" t="s">
        <v>37</v>
      </c>
      <c r="D199" t="s">
        <v>26</v>
      </c>
      <c r="E199" s="4">
        <v>2856</v>
      </c>
      <c r="F199" s="5">
        <v>246</v>
      </c>
      <c r="G199" s="33">
        <f>Sales4[Amount]/Sales4[Units]</f>
        <v>11.609756097560975</v>
      </c>
    </row>
    <row r="200" spans="2:7" x14ac:dyDescent="0.25">
      <c r="B200" t="s">
        <v>9</v>
      </c>
      <c r="C200" t="s">
        <v>34</v>
      </c>
      <c r="D200" t="s">
        <v>17</v>
      </c>
      <c r="E200" s="4">
        <v>707</v>
      </c>
      <c r="F200" s="5">
        <v>174</v>
      </c>
      <c r="G200" s="33">
        <f>Sales4[Amount]/Sales4[Units]</f>
        <v>4.0632183908045976</v>
      </c>
    </row>
    <row r="201" spans="2:7" x14ac:dyDescent="0.25">
      <c r="B201" t="s">
        <v>8</v>
      </c>
      <c r="C201" t="s">
        <v>35</v>
      </c>
      <c r="D201" t="s">
        <v>30</v>
      </c>
      <c r="E201" s="4">
        <v>3598</v>
      </c>
      <c r="F201" s="5">
        <v>81</v>
      </c>
      <c r="G201" s="33">
        <f>Sales4[Amount]/Sales4[Units]</f>
        <v>44.419753086419753</v>
      </c>
    </row>
    <row r="202" spans="2:7" x14ac:dyDescent="0.25">
      <c r="B202" t="s">
        <v>40</v>
      </c>
      <c r="C202" t="s">
        <v>35</v>
      </c>
      <c r="D202" t="s">
        <v>22</v>
      </c>
      <c r="E202" s="4">
        <v>6853</v>
      </c>
      <c r="F202" s="5">
        <v>372</v>
      </c>
      <c r="G202" s="33">
        <f>Sales4[Amount]/Sales4[Units]</f>
        <v>18.422043010752688</v>
      </c>
    </row>
    <row r="203" spans="2:7" x14ac:dyDescent="0.25">
      <c r="B203" t="s">
        <v>40</v>
      </c>
      <c r="C203" t="s">
        <v>35</v>
      </c>
      <c r="D203" t="s">
        <v>16</v>
      </c>
      <c r="E203" s="4">
        <v>4725</v>
      </c>
      <c r="F203" s="5">
        <v>174</v>
      </c>
      <c r="G203" s="33">
        <f>Sales4[Amount]/Sales4[Units]</f>
        <v>27.155172413793103</v>
      </c>
    </row>
    <row r="204" spans="2:7" x14ac:dyDescent="0.25">
      <c r="B204" t="s">
        <v>41</v>
      </c>
      <c r="C204" t="s">
        <v>36</v>
      </c>
      <c r="D204" t="s">
        <v>32</v>
      </c>
      <c r="E204" s="4">
        <v>10304</v>
      </c>
      <c r="F204" s="5">
        <v>84</v>
      </c>
      <c r="G204" s="33">
        <f>Sales4[Amount]/Sales4[Units]</f>
        <v>122.66666666666667</v>
      </c>
    </row>
    <row r="205" spans="2:7" x14ac:dyDescent="0.25">
      <c r="B205" t="s">
        <v>41</v>
      </c>
      <c r="C205" t="s">
        <v>34</v>
      </c>
      <c r="D205" t="s">
        <v>16</v>
      </c>
      <c r="E205" s="4">
        <v>1274</v>
      </c>
      <c r="F205" s="5">
        <v>225</v>
      </c>
      <c r="G205" s="33">
        <f>Sales4[Amount]/Sales4[Units]</f>
        <v>5.6622222222222218</v>
      </c>
    </row>
    <row r="206" spans="2:7" x14ac:dyDescent="0.25">
      <c r="B206" t="s">
        <v>5</v>
      </c>
      <c r="C206" t="s">
        <v>36</v>
      </c>
      <c r="D206" t="s">
        <v>30</v>
      </c>
      <c r="E206" s="4">
        <v>1526</v>
      </c>
      <c r="F206" s="5">
        <v>105</v>
      </c>
      <c r="G206" s="33">
        <f>Sales4[Amount]/Sales4[Units]</f>
        <v>14.533333333333333</v>
      </c>
    </row>
    <row r="207" spans="2:7" x14ac:dyDescent="0.25">
      <c r="B207" t="s">
        <v>40</v>
      </c>
      <c r="C207" t="s">
        <v>39</v>
      </c>
      <c r="D207" t="s">
        <v>28</v>
      </c>
      <c r="E207" s="4">
        <v>3101</v>
      </c>
      <c r="F207" s="5">
        <v>225</v>
      </c>
      <c r="G207" s="33">
        <f>Sales4[Amount]/Sales4[Units]</f>
        <v>13.782222222222222</v>
      </c>
    </row>
    <row r="208" spans="2:7" x14ac:dyDescent="0.25">
      <c r="B208" t="s">
        <v>2</v>
      </c>
      <c r="C208" t="s">
        <v>37</v>
      </c>
      <c r="D208" t="s">
        <v>14</v>
      </c>
      <c r="E208" s="4">
        <v>1057</v>
      </c>
      <c r="F208" s="5">
        <v>54</v>
      </c>
      <c r="G208" s="33">
        <f>Sales4[Amount]/Sales4[Units]</f>
        <v>19.574074074074073</v>
      </c>
    </row>
    <row r="209" spans="2:7" x14ac:dyDescent="0.25">
      <c r="B209" t="s">
        <v>7</v>
      </c>
      <c r="C209" t="s">
        <v>37</v>
      </c>
      <c r="D209" t="s">
        <v>26</v>
      </c>
      <c r="E209" s="4">
        <v>5306</v>
      </c>
      <c r="F209" s="5">
        <v>0</v>
      </c>
      <c r="G209" s="40" t="s">
        <v>79</v>
      </c>
    </row>
    <row r="210" spans="2:7" x14ac:dyDescent="0.25">
      <c r="B210" t="s">
        <v>5</v>
      </c>
      <c r="C210" t="s">
        <v>39</v>
      </c>
      <c r="D210" t="s">
        <v>24</v>
      </c>
      <c r="E210" s="4">
        <v>4018</v>
      </c>
      <c r="F210" s="5">
        <v>171</v>
      </c>
      <c r="G210" s="33">
        <f>Sales4[Amount]/Sales4[Units]</f>
        <v>23.497076023391813</v>
      </c>
    </row>
    <row r="211" spans="2:7" x14ac:dyDescent="0.25">
      <c r="B211" t="s">
        <v>9</v>
      </c>
      <c r="C211" t="s">
        <v>34</v>
      </c>
      <c r="D211" t="s">
        <v>16</v>
      </c>
      <c r="E211" s="4">
        <v>938</v>
      </c>
      <c r="F211" s="5">
        <v>189</v>
      </c>
      <c r="G211" s="33">
        <f>Sales4[Amount]/Sales4[Units]</f>
        <v>4.9629629629629628</v>
      </c>
    </row>
    <row r="212" spans="2:7" x14ac:dyDescent="0.25">
      <c r="B212" t="s">
        <v>7</v>
      </c>
      <c r="C212" t="s">
        <v>38</v>
      </c>
      <c r="D212" t="s">
        <v>18</v>
      </c>
      <c r="E212" s="4">
        <v>1778</v>
      </c>
      <c r="F212" s="5">
        <v>270</v>
      </c>
      <c r="G212" s="33">
        <f>Sales4[Amount]/Sales4[Units]</f>
        <v>6.5851851851851855</v>
      </c>
    </row>
    <row r="213" spans="2:7" x14ac:dyDescent="0.25">
      <c r="B213" t="s">
        <v>6</v>
      </c>
      <c r="C213" t="s">
        <v>39</v>
      </c>
      <c r="D213" t="s">
        <v>30</v>
      </c>
      <c r="E213" s="4">
        <v>1638</v>
      </c>
      <c r="F213" s="5">
        <v>63</v>
      </c>
      <c r="G213" s="33">
        <f>Sales4[Amount]/Sales4[Units]</f>
        <v>26</v>
      </c>
    </row>
    <row r="214" spans="2:7" x14ac:dyDescent="0.25">
      <c r="B214" t="s">
        <v>41</v>
      </c>
      <c r="C214" t="s">
        <v>38</v>
      </c>
      <c r="D214" t="s">
        <v>25</v>
      </c>
      <c r="E214" s="4">
        <v>154</v>
      </c>
      <c r="F214" s="5">
        <v>21</v>
      </c>
      <c r="G214" s="33">
        <f>Sales4[Amount]/Sales4[Units]</f>
        <v>7.333333333333333</v>
      </c>
    </row>
    <row r="215" spans="2:7" x14ac:dyDescent="0.25">
      <c r="B215" t="s">
        <v>7</v>
      </c>
      <c r="C215" t="s">
        <v>37</v>
      </c>
      <c r="D215" t="s">
        <v>22</v>
      </c>
      <c r="E215" s="4">
        <v>9835</v>
      </c>
      <c r="F215" s="5">
        <v>207</v>
      </c>
      <c r="G215" s="33">
        <f>Sales4[Amount]/Sales4[Units]</f>
        <v>47.512077294685987</v>
      </c>
    </row>
    <row r="216" spans="2:7" x14ac:dyDescent="0.25">
      <c r="B216" t="s">
        <v>9</v>
      </c>
      <c r="C216" t="s">
        <v>37</v>
      </c>
      <c r="D216" t="s">
        <v>20</v>
      </c>
      <c r="E216" s="4">
        <v>7273</v>
      </c>
      <c r="F216" s="5">
        <v>96</v>
      </c>
      <c r="G216" s="33">
        <f>Sales4[Amount]/Sales4[Units]</f>
        <v>75.760416666666671</v>
      </c>
    </row>
    <row r="217" spans="2:7" x14ac:dyDescent="0.25">
      <c r="B217" t="s">
        <v>5</v>
      </c>
      <c r="C217" t="s">
        <v>39</v>
      </c>
      <c r="D217" t="s">
        <v>22</v>
      </c>
      <c r="E217" s="4">
        <v>6909</v>
      </c>
      <c r="F217" s="5">
        <v>81</v>
      </c>
      <c r="G217" s="33">
        <f>Sales4[Amount]/Sales4[Units]</f>
        <v>85.296296296296291</v>
      </c>
    </row>
    <row r="218" spans="2:7" x14ac:dyDescent="0.25">
      <c r="B218" t="s">
        <v>9</v>
      </c>
      <c r="C218" t="s">
        <v>39</v>
      </c>
      <c r="D218" t="s">
        <v>24</v>
      </c>
      <c r="E218" s="4">
        <v>3920</v>
      </c>
      <c r="F218" s="5">
        <v>306</v>
      </c>
      <c r="G218" s="33">
        <f>Sales4[Amount]/Sales4[Units]</f>
        <v>12.81045751633987</v>
      </c>
    </row>
    <row r="219" spans="2:7" x14ac:dyDescent="0.25">
      <c r="B219" t="s">
        <v>10</v>
      </c>
      <c r="C219" t="s">
        <v>39</v>
      </c>
      <c r="D219" t="s">
        <v>21</v>
      </c>
      <c r="E219" s="4">
        <v>4858</v>
      </c>
      <c r="F219" s="5">
        <v>279</v>
      </c>
      <c r="G219" s="33">
        <f>Sales4[Amount]/Sales4[Units]</f>
        <v>17.412186379928315</v>
      </c>
    </row>
    <row r="220" spans="2:7" x14ac:dyDescent="0.25">
      <c r="B220" t="s">
        <v>2</v>
      </c>
      <c r="C220" t="s">
        <v>38</v>
      </c>
      <c r="D220" t="s">
        <v>4</v>
      </c>
      <c r="E220" s="4">
        <v>3549</v>
      </c>
      <c r="F220" s="5">
        <v>3</v>
      </c>
      <c r="G220" s="33">
        <f>Sales4[Amount]/Sales4[Units]</f>
        <v>1183</v>
      </c>
    </row>
    <row r="221" spans="2:7" x14ac:dyDescent="0.25">
      <c r="B221" t="s">
        <v>7</v>
      </c>
      <c r="C221" t="s">
        <v>39</v>
      </c>
      <c r="D221" t="s">
        <v>27</v>
      </c>
      <c r="E221" s="4">
        <v>966</v>
      </c>
      <c r="F221" s="5">
        <v>198</v>
      </c>
      <c r="G221" s="33">
        <f>Sales4[Amount]/Sales4[Units]</f>
        <v>4.8787878787878789</v>
      </c>
    </row>
    <row r="222" spans="2:7" x14ac:dyDescent="0.25">
      <c r="B222" t="s">
        <v>5</v>
      </c>
      <c r="C222" t="s">
        <v>39</v>
      </c>
      <c r="D222" t="s">
        <v>18</v>
      </c>
      <c r="E222" s="4">
        <v>385</v>
      </c>
      <c r="F222" s="5">
        <v>249</v>
      </c>
      <c r="G222" s="33">
        <f>Sales4[Amount]/Sales4[Units]</f>
        <v>1.5461847389558232</v>
      </c>
    </row>
    <row r="223" spans="2:7" x14ac:dyDescent="0.25">
      <c r="B223" t="s">
        <v>6</v>
      </c>
      <c r="C223" t="s">
        <v>34</v>
      </c>
      <c r="D223" t="s">
        <v>16</v>
      </c>
      <c r="E223" s="4">
        <v>2219</v>
      </c>
      <c r="F223" s="5">
        <v>75</v>
      </c>
      <c r="G223" s="33">
        <f>Sales4[Amount]/Sales4[Units]</f>
        <v>29.586666666666666</v>
      </c>
    </row>
    <row r="224" spans="2:7" x14ac:dyDescent="0.25">
      <c r="B224" t="s">
        <v>9</v>
      </c>
      <c r="C224" t="s">
        <v>36</v>
      </c>
      <c r="D224" t="s">
        <v>32</v>
      </c>
      <c r="E224" s="4">
        <v>2954</v>
      </c>
      <c r="F224" s="5">
        <v>189</v>
      </c>
      <c r="G224" s="33">
        <f>Sales4[Amount]/Sales4[Units]</f>
        <v>15.62962962962963</v>
      </c>
    </row>
    <row r="225" spans="2:7" x14ac:dyDescent="0.25">
      <c r="B225" t="s">
        <v>7</v>
      </c>
      <c r="C225" t="s">
        <v>36</v>
      </c>
      <c r="D225" t="s">
        <v>32</v>
      </c>
      <c r="E225" s="4">
        <v>280</v>
      </c>
      <c r="F225" s="5">
        <v>87</v>
      </c>
      <c r="G225" s="33">
        <f>Sales4[Amount]/Sales4[Units]</f>
        <v>3.2183908045977012</v>
      </c>
    </row>
    <row r="226" spans="2:7" x14ac:dyDescent="0.25">
      <c r="B226" t="s">
        <v>41</v>
      </c>
      <c r="C226" t="s">
        <v>36</v>
      </c>
      <c r="D226" t="s">
        <v>30</v>
      </c>
      <c r="E226" s="4">
        <v>6118</v>
      </c>
      <c r="F226" s="5">
        <v>174</v>
      </c>
      <c r="G226" s="33">
        <f>Sales4[Amount]/Sales4[Units]</f>
        <v>35.160919540229884</v>
      </c>
    </row>
    <row r="227" spans="2:7" x14ac:dyDescent="0.25">
      <c r="B227" t="s">
        <v>2</v>
      </c>
      <c r="C227" t="s">
        <v>39</v>
      </c>
      <c r="D227" t="s">
        <v>15</v>
      </c>
      <c r="E227" s="4">
        <v>4802</v>
      </c>
      <c r="F227" s="5">
        <v>36</v>
      </c>
      <c r="G227" s="33">
        <f>Sales4[Amount]/Sales4[Units]</f>
        <v>133.38888888888889</v>
      </c>
    </row>
    <row r="228" spans="2:7" x14ac:dyDescent="0.25">
      <c r="B228" t="s">
        <v>9</v>
      </c>
      <c r="C228" t="s">
        <v>38</v>
      </c>
      <c r="D228" t="s">
        <v>24</v>
      </c>
      <c r="E228" s="4">
        <v>4137</v>
      </c>
      <c r="F228" s="5">
        <v>60</v>
      </c>
      <c r="G228" s="33">
        <f>Sales4[Amount]/Sales4[Units]</f>
        <v>68.95</v>
      </c>
    </row>
    <row r="229" spans="2:7" x14ac:dyDescent="0.25">
      <c r="B229" t="s">
        <v>3</v>
      </c>
      <c r="C229" t="s">
        <v>35</v>
      </c>
      <c r="D229" t="s">
        <v>23</v>
      </c>
      <c r="E229" s="4">
        <v>2023</v>
      </c>
      <c r="F229" s="5">
        <v>78</v>
      </c>
      <c r="G229" s="33">
        <f>Sales4[Amount]/Sales4[Units]</f>
        <v>25.935897435897434</v>
      </c>
    </row>
    <row r="230" spans="2:7" x14ac:dyDescent="0.25">
      <c r="B230" t="s">
        <v>9</v>
      </c>
      <c r="C230" t="s">
        <v>36</v>
      </c>
      <c r="D230" t="s">
        <v>30</v>
      </c>
      <c r="E230" s="4">
        <v>9051</v>
      </c>
      <c r="F230" s="5">
        <v>57</v>
      </c>
      <c r="G230" s="33">
        <f>Sales4[Amount]/Sales4[Units]</f>
        <v>158.78947368421052</v>
      </c>
    </row>
    <row r="231" spans="2:7" x14ac:dyDescent="0.25">
      <c r="B231" t="s">
        <v>9</v>
      </c>
      <c r="C231" t="s">
        <v>37</v>
      </c>
      <c r="D231" t="s">
        <v>28</v>
      </c>
      <c r="E231" s="4">
        <v>2919</v>
      </c>
      <c r="F231" s="5">
        <v>45</v>
      </c>
      <c r="G231" s="33">
        <f>Sales4[Amount]/Sales4[Units]</f>
        <v>64.86666666666666</v>
      </c>
    </row>
    <row r="232" spans="2:7" x14ac:dyDescent="0.25">
      <c r="B232" t="s">
        <v>41</v>
      </c>
      <c r="C232" t="s">
        <v>38</v>
      </c>
      <c r="D232" t="s">
        <v>22</v>
      </c>
      <c r="E232" s="4">
        <v>5915</v>
      </c>
      <c r="F232" s="5">
        <v>3</v>
      </c>
      <c r="G232" s="33">
        <f>Sales4[Amount]/Sales4[Units]</f>
        <v>1971.6666666666667</v>
      </c>
    </row>
    <row r="233" spans="2:7" x14ac:dyDescent="0.25">
      <c r="B233" t="s">
        <v>10</v>
      </c>
      <c r="C233" t="s">
        <v>35</v>
      </c>
      <c r="D233" t="s">
        <v>15</v>
      </c>
      <c r="E233" s="4">
        <v>2562</v>
      </c>
      <c r="F233" s="5">
        <v>6</v>
      </c>
      <c r="G233" s="33">
        <f>Sales4[Amount]/Sales4[Units]</f>
        <v>427</v>
      </c>
    </row>
    <row r="234" spans="2:7" x14ac:dyDescent="0.25">
      <c r="B234" t="s">
        <v>5</v>
      </c>
      <c r="C234" t="s">
        <v>37</v>
      </c>
      <c r="D234" t="s">
        <v>25</v>
      </c>
      <c r="E234" s="4">
        <v>8813</v>
      </c>
      <c r="F234" s="5">
        <v>21</v>
      </c>
      <c r="G234" s="33">
        <f>Sales4[Amount]/Sales4[Units]</f>
        <v>419.66666666666669</v>
      </c>
    </row>
    <row r="235" spans="2:7" x14ac:dyDescent="0.25">
      <c r="B235" t="s">
        <v>5</v>
      </c>
      <c r="C235" t="s">
        <v>36</v>
      </c>
      <c r="D235" t="s">
        <v>18</v>
      </c>
      <c r="E235" s="4">
        <v>6111</v>
      </c>
      <c r="F235" s="5">
        <v>3</v>
      </c>
      <c r="G235" s="33">
        <f>Sales4[Amount]/Sales4[Units]</f>
        <v>2037</v>
      </c>
    </row>
    <row r="236" spans="2:7" x14ac:dyDescent="0.25">
      <c r="B236" t="s">
        <v>8</v>
      </c>
      <c r="C236" t="s">
        <v>34</v>
      </c>
      <c r="D236" t="s">
        <v>31</v>
      </c>
      <c r="E236" s="4">
        <v>3507</v>
      </c>
      <c r="F236" s="5">
        <v>288</v>
      </c>
      <c r="G236" s="33">
        <f>Sales4[Amount]/Sales4[Units]</f>
        <v>12.177083333333334</v>
      </c>
    </row>
    <row r="237" spans="2:7" x14ac:dyDescent="0.25">
      <c r="B237" t="s">
        <v>6</v>
      </c>
      <c r="C237" t="s">
        <v>36</v>
      </c>
      <c r="D237" t="s">
        <v>13</v>
      </c>
      <c r="E237" s="4">
        <v>4319</v>
      </c>
      <c r="F237" s="5">
        <v>30</v>
      </c>
      <c r="G237" s="33">
        <f>Sales4[Amount]/Sales4[Units]</f>
        <v>143.96666666666667</v>
      </c>
    </row>
    <row r="238" spans="2:7" x14ac:dyDescent="0.25">
      <c r="B238" t="s">
        <v>40</v>
      </c>
      <c r="C238" t="s">
        <v>38</v>
      </c>
      <c r="D238" t="s">
        <v>26</v>
      </c>
      <c r="E238" s="4">
        <v>609</v>
      </c>
      <c r="F238" s="5">
        <v>87</v>
      </c>
      <c r="G238" s="33">
        <f>Sales4[Amount]/Sales4[Units]</f>
        <v>7</v>
      </c>
    </row>
    <row r="239" spans="2:7" x14ac:dyDescent="0.25">
      <c r="B239" t="s">
        <v>40</v>
      </c>
      <c r="C239" t="s">
        <v>39</v>
      </c>
      <c r="D239" t="s">
        <v>27</v>
      </c>
      <c r="E239" s="4">
        <v>6370</v>
      </c>
      <c r="F239" s="5">
        <v>30</v>
      </c>
      <c r="G239" s="33">
        <f>Sales4[Amount]/Sales4[Units]</f>
        <v>212.33333333333334</v>
      </c>
    </row>
    <row r="240" spans="2:7" x14ac:dyDescent="0.25">
      <c r="B240" t="s">
        <v>5</v>
      </c>
      <c r="C240" t="s">
        <v>38</v>
      </c>
      <c r="D240" t="s">
        <v>19</v>
      </c>
      <c r="E240" s="4">
        <v>5474</v>
      </c>
      <c r="F240" s="5">
        <v>168</v>
      </c>
      <c r="G240" s="33">
        <f>Sales4[Amount]/Sales4[Units]</f>
        <v>32.583333333333336</v>
      </c>
    </row>
    <row r="241" spans="2:7" x14ac:dyDescent="0.25">
      <c r="B241" t="s">
        <v>40</v>
      </c>
      <c r="C241" t="s">
        <v>36</v>
      </c>
      <c r="D241" t="s">
        <v>27</v>
      </c>
      <c r="E241" s="4">
        <v>3164</v>
      </c>
      <c r="F241" s="5">
        <v>306</v>
      </c>
      <c r="G241" s="33">
        <f>Sales4[Amount]/Sales4[Units]</f>
        <v>10.339869281045752</v>
      </c>
    </row>
    <row r="242" spans="2:7" x14ac:dyDescent="0.25">
      <c r="B242" t="s">
        <v>6</v>
      </c>
      <c r="C242" t="s">
        <v>35</v>
      </c>
      <c r="D242" t="s">
        <v>4</v>
      </c>
      <c r="E242" s="4">
        <v>1302</v>
      </c>
      <c r="F242" s="5">
        <v>402</v>
      </c>
      <c r="G242" s="33">
        <f>Sales4[Amount]/Sales4[Units]</f>
        <v>3.2388059701492535</v>
      </c>
    </row>
    <row r="243" spans="2:7" x14ac:dyDescent="0.25">
      <c r="B243" t="s">
        <v>3</v>
      </c>
      <c r="C243" t="s">
        <v>37</v>
      </c>
      <c r="D243" t="s">
        <v>28</v>
      </c>
      <c r="E243" s="4">
        <v>7308</v>
      </c>
      <c r="F243" s="5">
        <v>327</v>
      </c>
      <c r="G243" s="33">
        <f>Sales4[Amount]/Sales4[Units]</f>
        <v>22.348623853211009</v>
      </c>
    </row>
    <row r="244" spans="2:7" x14ac:dyDescent="0.25">
      <c r="B244" t="s">
        <v>40</v>
      </c>
      <c r="C244" t="s">
        <v>37</v>
      </c>
      <c r="D244" t="s">
        <v>27</v>
      </c>
      <c r="E244" s="4">
        <v>6132</v>
      </c>
      <c r="F244" s="5">
        <v>93</v>
      </c>
      <c r="G244" s="33">
        <f>Sales4[Amount]/Sales4[Units]</f>
        <v>65.935483870967744</v>
      </c>
    </row>
    <row r="245" spans="2:7" x14ac:dyDescent="0.25">
      <c r="B245" t="s">
        <v>10</v>
      </c>
      <c r="C245" t="s">
        <v>35</v>
      </c>
      <c r="D245" t="s">
        <v>14</v>
      </c>
      <c r="E245" s="4">
        <v>3472</v>
      </c>
      <c r="F245" s="5">
        <v>96</v>
      </c>
      <c r="G245" s="33">
        <f>Sales4[Amount]/Sales4[Units]</f>
        <v>36.166666666666664</v>
      </c>
    </row>
    <row r="246" spans="2:7" x14ac:dyDescent="0.25">
      <c r="B246" t="s">
        <v>8</v>
      </c>
      <c r="C246" t="s">
        <v>39</v>
      </c>
      <c r="D246" t="s">
        <v>18</v>
      </c>
      <c r="E246" s="4">
        <v>9660</v>
      </c>
      <c r="F246" s="5">
        <v>27</v>
      </c>
      <c r="G246" s="33">
        <f>Sales4[Amount]/Sales4[Units]</f>
        <v>357.77777777777777</v>
      </c>
    </row>
    <row r="247" spans="2:7" x14ac:dyDescent="0.25">
      <c r="B247" t="s">
        <v>9</v>
      </c>
      <c r="C247" t="s">
        <v>38</v>
      </c>
      <c r="D247" t="s">
        <v>26</v>
      </c>
      <c r="E247" s="4">
        <v>2436</v>
      </c>
      <c r="F247" s="5">
        <v>99</v>
      </c>
      <c r="G247" s="33">
        <f>Sales4[Amount]/Sales4[Units]</f>
        <v>24.606060606060606</v>
      </c>
    </row>
    <row r="248" spans="2:7" x14ac:dyDescent="0.25">
      <c r="B248" t="s">
        <v>9</v>
      </c>
      <c r="C248" t="s">
        <v>38</v>
      </c>
      <c r="D248" t="s">
        <v>33</v>
      </c>
      <c r="E248" s="4">
        <v>9506</v>
      </c>
      <c r="F248" s="5">
        <v>87</v>
      </c>
      <c r="G248" s="33">
        <f>Sales4[Amount]/Sales4[Units]</f>
        <v>109.26436781609195</v>
      </c>
    </row>
    <row r="249" spans="2:7" x14ac:dyDescent="0.25">
      <c r="B249" t="s">
        <v>10</v>
      </c>
      <c r="C249" t="s">
        <v>37</v>
      </c>
      <c r="D249" t="s">
        <v>21</v>
      </c>
      <c r="E249" s="4">
        <v>245</v>
      </c>
      <c r="F249" s="5">
        <v>288</v>
      </c>
      <c r="G249" s="33">
        <f>Sales4[Amount]/Sales4[Units]</f>
        <v>0.85069444444444442</v>
      </c>
    </row>
    <row r="250" spans="2:7" x14ac:dyDescent="0.25">
      <c r="B250" t="s">
        <v>8</v>
      </c>
      <c r="C250" t="s">
        <v>35</v>
      </c>
      <c r="D250" t="s">
        <v>20</v>
      </c>
      <c r="E250" s="4">
        <v>2702</v>
      </c>
      <c r="F250" s="5">
        <v>363</v>
      </c>
      <c r="G250" s="33">
        <f>Sales4[Amount]/Sales4[Units]</f>
        <v>7.443526170798898</v>
      </c>
    </row>
    <row r="251" spans="2:7" x14ac:dyDescent="0.25">
      <c r="B251" t="s">
        <v>10</v>
      </c>
      <c r="C251" t="s">
        <v>34</v>
      </c>
      <c r="D251" t="s">
        <v>17</v>
      </c>
      <c r="E251" s="4">
        <v>700</v>
      </c>
      <c r="F251" s="5">
        <v>87</v>
      </c>
      <c r="G251" s="33">
        <f>Sales4[Amount]/Sales4[Units]</f>
        <v>8.0459770114942533</v>
      </c>
    </row>
    <row r="252" spans="2:7" x14ac:dyDescent="0.25">
      <c r="B252" t="s">
        <v>6</v>
      </c>
      <c r="C252" t="s">
        <v>34</v>
      </c>
      <c r="D252" t="s">
        <v>17</v>
      </c>
      <c r="E252" s="4">
        <v>3759</v>
      </c>
      <c r="F252" s="5">
        <v>150</v>
      </c>
      <c r="G252" s="33">
        <f>Sales4[Amount]/Sales4[Units]</f>
        <v>25.06</v>
      </c>
    </row>
    <row r="253" spans="2:7" x14ac:dyDescent="0.25">
      <c r="B253" t="s">
        <v>2</v>
      </c>
      <c r="C253" t="s">
        <v>35</v>
      </c>
      <c r="D253" t="s">
        <v>17</v>
      </c>
      <c r="E253" s="4">
        <v>1589</v>
      </c>
      <c r="F253" s="5">
        <v>303</v>
      </c>
      <c r="G253" s="33">
        <f>Sales4[Amount]/Sales4[Units]</f>
        <v>5.2442244224422438</v>
      </c>
    </row>
    <row r="254" spans="2:7" x14ac:dyDescent="0.25">
      <c r="B254" t="s">
        <v>7</v>
      </c>
      <c r="C254" t="s">
        <v>35</v>
      </c>
      <c r="D254" t="s">
        <v>28</v>
      </c>
      <c r="E254" s="4">
        <v>5194</v>
      </c>
      <c r="F254" s="5">
        <v>288</v>
      </c>
      <c r="G254" s="33">
        <f>Sales4[Amount]/Sales4[Units]</f>
        <v>18.034722222222221</v>
      </c>
    </row>
    <row r="255" spans="2:7" x14ac:dyDescent="0.25">
      <c r="B255" t="s">
        <v>10</v>
      </c>
      <c r="C255" t="s">
        <v>36</v>
      </c>
      <c r="D255" t="s">
        <v>13</v>
      </c>
      <c r="E255" s="4">
        <v>945</v>
      </c>
      <c r="F255" s="5">
        <v>75</v>
      </c>
      <c r="G255" s="33">
        <f>Sales4[Amount]/Sales4[Units]</f>
        <v>12.6</v>
      </c>
    </row>
    <row r="256" spans="2:7" x14ac:dyDescent="0.25">
      <c r="B256" t="s">
        <v>40</v>
      </c>
      <c r="C256" t="s">
        <v>38</v>
      </c>
      <c r="D256" t="s">
        <v>31</v>
      </c>
      <c r="E256" s="4">
        <v>1988</v>
      </c>
      <c r="F256" s="5">
        <v>39</v>
      </c>
      <c r="G256" s="33">
        <f>Sales4[Amount]/Sales4[Units]</f>
        <v>50.974358974358971</v>
      </c>
    </row>
    <row r="257" spans="2:7" x14ac:dyDescent="0.25">
      <c r="B257" t="s">
        <v>6</v>
      </c>
      <c r="C257" t="s">
        <v>34</v>
      </c>
      <c r="D257" t="s">
        <v>32</v>
      </c>
      <c r="E257" s="4">
        <v>6734</v>
      </c>
      <c r="F257" s="5">
        <v>123</v>
      </c>
      <c r="G257" s="33">
        <f>Sales4[Amount]/Sales4[Units]</f>
        <v>54.747967479674799</v>
      </c>
    </row>
    <row r="258" spans="2:7" x14ac:dyDescent="0.25">
      <c r="B258" t="s">
        <v>40</v>
      </c>
      <c r="C258" t="s">
        <v>36</v>
      </c>
      <c r="D258" t="s">
        <v>4</v>
      </c>
      <c r="E258" s="4">
        <v>217</v>
      </c>
      <c r="F258" s="5">
        <v>36</v>
      </c>
      <c r="G258" s="33">
        <f>Sales4[Amount]/Sales4[Units]</f>
        <v>6.0277777777777777</v>
      </c>
    </row>
    <row r="259" spans="2:7" x14ac:dyDescent="0.25">
      <c r="B259" t="s">
        <v>5</v>
      </c>
      <c r="C259" t="s">
        <v>34</v>
      </c>
      <c r="D259" t="s">
        <v>22</v>
      </c>
      <c r="E259" s="4">
        <v>6279</v>
      </c>
      <c r="F259" s="5">
        <v>237</v>
      </c>
      <c r="G259" s="33">
        <f>Sales4[Amount]/Sales4[Units]</f>
        <v>26.49367088607595</v>
      </c>
    </row>
    <row r="260" spans="2:7" x14ac:dyDescent="0.25">
      <c r="B260" t="s">
        <v>40</v>
      </c>
      <c r="C260" t="s">
        <v>36</v>
      </c>
      <c r="D260" t="s">
        <v>13</v>
      </c>
      <c r="E260" s="4">
        <v>4424</v>
      </c>
      <c r="F260" s="5">
        <v>201</v>
      </c>
      <c r="G260" s="33">
        <f>Sales4[Amount]/Sales4[Units]</f>
        <v>22.009950248756219</v>
      </c>
    </row>
    <row r="261" spans="2:7" x14ac:dyDescent="0.25">
      <c r="B261" t="s">
        <v>2</v>
      </c>
      <c r="C261" t="s">
        <v>36</v>
      </c>
      <c r="D261" t="s">
        <v>17</v>
      </c>
      <c r="E261" s="4">
        <v>189</v>
      </c>
      <c r="F261" s="5">
        <v>48</v>
      </c>
      <c r="G261" s="33">
        <f>Sales4[Amount]/Sales4[Units]</f>
        <v>3.9375</v>
      </c>
    </row>
    <row r="262" spans="2:7" x14ac:dyDescent="0.25">
      <c r="B262" t="s">
        <v>5</v>
      </c>
      <c r="C262" t="s">
        <v>35</v>
      </c>
      <c r="D262" t="s">
        <v>22</v>
      </c>
      <c r="E262" s="4">
        <v>490</v>
      </c>
      <c r="F262" s="5">
        <v>84</v>
      </c>
      <c r="G262" s="33">
        <f>Sales4[Amount]/Sales4[Units]</f>
        <v>5.833333333333333</v>
      </c>
    </row>
    <row r="263" spans="2:7" x14ac:dyDescent="0.25">
      <c r="B263" t="s">
        <v>8</v>
      </c>
      <c r="C263" t="s">
        <v>37</v>
      </c>
      <c r="D263" t="s">
        <v>21</v>
      </c>
      <c r="E263" s="4">
        <v>434</v>
      </c>
      <c r="F263" s="5">
        <v>87</v>
      </c>
      <c r="G263" s="33">
        <f>Sales4[Amount]/Sales4[Units]</f>
        <v>4.9885057471264371</v>
      </c>
    </row>
    <row r="264" spans="2:7" x14ac:dyDescent="0.25">
      <c r="B264" t="s">
        <v>7</v>
      </c>
      <c r="C264" t="s">
        <v>38</v>
      </c>
      <c r="D264" t="s">
        <v>30</v>
      </c>
      <c r="E264" s="4">
        <v>10129</v>
      </c>
      <c r="F264" s="5">
        <v>312</v>
      </c>
      <c r="G264" s="33">
        <f>Sales4[Amount]/Sales4[Units]</f>
        <v>32.464743589743591</v>
      </c>
    </row>
    <row r="265" spans="2:7" x14ac:dyDescent="0.25">
      <c r="B265" t="s">
        <v>3</v>
      </c>
      <c r="C265" t="s">
        <v>39</v>
      </c>
      <c r="D265" t="s">
        <v>28</v>
      </c>
      <c r="E265" s="4">
        <v>1652</v>
      </c>
      <c r="F265" s="5">
        <v>102</v>
      </c>
      <c r="G265" s="33">
        <f>Sales4[Amount]/Sales4[Units]</f>
        <v>16.196078431372548</v>
      </c>
    </row>
    <row r="266" spans="2:7" x14ac:dyDescent="0.25">
      <c r="B266" t="s">
        <v>8</v>
      </c>
      <c r="C266" t="s">
        <v>38</v>
      </c>
      <c r="D266" t="s">
        <v>21</v>
      </c>
      <c r="E266" s="4">
        <v>6433</v>
      </c>
      <c r="F266" s="5">
        <v>78</v>
      </c>
      <c r="G266" s="33">
        <f>Sales4[Amount]/Sales4[Units]</f>
        <v>82.474358974358978</v>
      </c>
    </row>
    <row r="267" spans="2:7" x14ac:dyDescent="0.25">
      <c r="B267" t="s">
        <v>3</v>
      </c>
      <c r="C267" t="s">
        <v>34</v>
      </c>
      <c r="D267" t="s">
        <v>23</v>
      </c>
      <c r="E267" s="4">
        <v>2212</v>
      </c>
      <c r="F267" s="5">
        <v>117</v>
      </c>
      <c r="G267" s="33">
        <f>Sales4[Amount]/Sales4[Units]</f>
        <v>18.905982905982906</v>
      </c>
    </row>
    <row r="268" spans="2:7" x14ac:dyDescent="0.25">
      <c r="B268" t="s">
        <v>41</v>
      </c>
      <c r="C268" t="s">
        <v>35</v>
      </c>
      <c r="D268" t="s">
        <v>19</v>
      </c>
      <c r="E268" s="4">
        <v>609</v>
      </c>
      <c r="F268" s="5">
        <v>99</v>
      </c>
      <c r="G268" s="33">
        <f>Sales4[Amount]/Sales4[Units]</f>
        <v>6.1515151515151514</v>
      </c>
    </row>
    <row r="269" spans="2:7" x14ac:dyDescent="0.25">
      <c r="B269" t="s">
        <v>40</v>
      </c>
      <c r="C269" t="s">
        <v>35</v>
      </c>
      <c r="D269" t="s">
        <v>24</v>
      </c>
      <c r="E269" s="4">
        <v>1638</v>
      </c>
      <c r="F269" s="5">
        <v>48</v>
      </c>
      <c r="G269" s="33">
        <f>Sales4[Amount]/Sales4[Units]</f>
        <v>34.125</v>
      </c>
    </row>
    <row r="270" spans="2:7" x14ac:dyDescent="0.25">
      <c r="B270" t="s">
        <v>7</v>
      </c>
      <c r="C270" t="s">
        <v>34</v>
      </c>
      <c r="D270" t="s">
        <v>15</v>
      </c>
      <c r="E270" s="4">
        <v>3829</v>
      </c>
      <c r="F270" s="5">
        <v>24</v>
      </c>
      <c r="G270" s="33">
        <f>Sales4[Amount]/Sales4[Units]</f>
        <v>159.54166666666666</v>
      </c>
    </row>
    <row r="271" spans="2:7" x14ac:dyDescent="0.25">
      <c r="B271" t="s">
        <v>40</v>
      </c>
      <c r="C271" t="s">
        <v>39</v>
      </c>
      <c r="D271" t="s">
        <v>15</v>
      </c>
      <c r="E271" s="4">
        <v>5775</v>
      </c>
      <c r="F271" s="5">
        <v>42</v>
      </c>
      <c r="G271" s="33">
        <f>Sales4[Amount]/Sales4[Units]</f>
        <v>137.5</v>
      </c>
    </row>
    <row r="272" spans="2:7" x14ac:dyDescent="0.25">
      <c r="B272" t="s">
        <v>6</v>
      </c>
      <c r="C272" t="s">
        <v>35</v>
      </c>
      <c r="D272" t="s">
        <v>20</v>
      </c>
      <c r="E272" s="4">
        <v>1071</v>
      </c>
      <c r="F272" s="5">
        <v>270</v>
      </c>
      <c r="G272" s="33">
        <f>Sales4[Amount]/Sales4[Units]</f>
        <v>3.9666666666666668</v>
      </c>
    </row>
    <row r="273" spans="2:7" x14ac:dyDescent="0.25">
      <c r="B273" t="s">
        <v>8</v>
      </c>
      <c r="C273" t="s">
        <v>36</v>
      </c>
      <c r="D273" t="s">
        <v>23</v>
      </c>
      <c r="E273" s="4">
        <v>5019</v>
      </c>
      <c r="F273" s="5">
        <v>150</v>
      </c>
      <c r="G273" s="33">
        <f>Sales4[Amount]/Sales4[Units]</f>
        <v>33.46</v>
      </c>
    </row>
    <row r="274" spans="2:7" x14ac:dyDescent="0.25">
      <c r="B274" t="s">
        <v>2</v>
      </c>
      <c r="C274" t="s">
        <v>37</v>
      </c>
      <c r="D274" t="s">
        <v>15</v>
      </c>
      <c r="E274" s="4">
        <v>2863</v>
      </c>
      <c r="F274" s="5">
        <v>42</v>
      </c>
      <c r="G274" s="33">
        <f>Sales4[Amount]/Sales4[Units]</f>
        <v>68.166666666666671</v>
      </c>
    </row>
    <row r="275" spans="2:7" x14ac:dyDescent="0.25">
      <c r="B275" t="s">
        <v>40</v>
      </c>
      <c r="C275" t="s">
        <v>35</v>
      </c>
      <c r="D275" t="s">
        <v>29</v>
      </c>
      <c r="E275" s="4">
        <v>1617</v>
      </c>
      <c r="F275" s="5">
        <v>126</v>
      </c>
      <c r="G275" s="33">
        <f>Sales4[Amount]/Sales4[Units]</f>
        <v>12.833333333333334</v>
      </c>
    </row>
    <row r="276" spans="2:7" x14ac:dyDescent="0.25">
      <c r="B276" t="s">
        <v>6</v>
      </c>
      <c r="C276" t="s">
        <v>37</v>
      </c>
      <c r="D276" t="s">
        <v>26</v>
      </c>
      <c r="E276" s="4">
        <v>6818</v>
      </c>
      <c r="F276" s="5">
        <v>6</v>
      </c>
      <c r="G276" s="33">
        <f>Sales4[Amount]/Sales4[Units]</f>
        <v>1136.3333333333333</v>
      </c>
    </row>
    <row r="277" spans="2:7" x14ac:dyDescent="0.25">
      <c r="B277" t="s">
        <v>3</v>
      </c>
      <c r="C277" t="s">
        <v>35</v>
      </c>
      <c r="D277" t="s">
        <v>15</v>
      </c>
      <c r="E277" s="4">
        <v>6657</v>
      </c>
      <c r="F277" s="5">
        <v>276</v>
      </c>
      <c r="G277" s="33">
        <f>Sales4[Amount]/Sales4[Units]</f>
        <v>24.119565217391305</v>
      </c>
    </row>
    <row r="278" spans="2:7" x14ac:dyDescent="0.25">
      <c r="B278" t="s">
        <v>3</v>
      </c>
      <c r="C278" t="s">
        <v>34</v>
      </c>
      <c r="D278" t="s">
        <v>17</v>
      </c>
      <c r="E278" s="4">
        <v>2919</v>
      </c>
      <c r="F278" s="5">
        <v>93</v>
      </c>
      <c r="G278" s="33">
        <f>Sales4[Amount]/Sales4[Units]</f>
        <v>31.387096774193548</v>
      </c>
    </row>
    <row r="279" spans="2:7" x14ac:dyDescent="0.25">
      <c r="B279" t="s">
        <v>2</v>
      </c>
      <c r="C279" t="s">
        <v>36</v>
      </c>
      <c r="D279" t="s">
        <v>31</v>
      </c>
      <c r="E279" s="4">
        <v>3094</v>
      </c>
      <c r="F279" s="5">
        <v>246</v>
      </c>
      <c r="G279" s="33">
        <f>Sales4[Amount]/Sales4[Units]</f>
        <v>12.577235772357724</v>
      </c>
    </row>
    <row r="280" spans="2:7" x14ac:dyDescent="0.25">
      <c r="B280" t="s">
        <v>6</v>
      </c>
      <c r="C280" t="s">
        <v>39</v>
      </c>
      <c r="D280" t="s">
        <v>24</v>
      </c>
      <c r="E280" s="4">
        <v>2989</v>
      </c>
      <c r="F280" s="5">
        <v>3</v>
      </c>
      <c r="G280" s="33">
        <f>Sales4[Amount]/Sales4[Units]</f>
        <v>996.33333333333337</v>
      </c>
    </row>
    <row r="281" spans="2:7" x14ac:dyDescent="0.25">
      <c r="B281" t="s">
        <v>8</v>
      </c>
      <c r="C281" t="s">
        <v>38</v>
      </c>
      <c r="D281" t="s">
        <v>27</v>
      </c>
      <c r="E281" s="4">
        <v>2268</v>
      </c>
      <c r="F281" s="5">
        <v>63</v>
      </c>
      <c r="G281" s="33">
        <f>Sales4[Amount]/Sales4[Units]</f>
        <v>36</v>
      </c>
    </row>
    <row r="282" spans="2:7" x14ac:dyDescent="0.25">
      <c r="B282" t="s">
        <v>5</v>
      </c>
      <c r="C282" t="s">
        <v>35</v>
      </c>
      <c r="D282" t="s">
        <v>31</v>
      </c>
      <c r="E282" s="4">
        <v>4753</v>
      </c>
      <c r="F282" s="5">
        <v>246</v>
      </c>
      <c r="G282" s="33">
        <f>Sales4[Amount]/Sales4[Units]</f>
        <v>19.321138211382113</v>
      </c>
    </row>
    <row r="283" spans="2:7" x14ac:dyDescent="0.25">
      <c r="B283" t="s">
        <v>2</v>
      </c>
      <c r="C283" t="s">
        <v>34</v>
      </c>
      <c r="D283" t="s">
        <v>19</v>
      </c>
      <c r="E283" s="4">
        <v>7511</v>
      </c>
      <c r="F283" s="5">
        <v>120</v>
      </c>
      <c r="G283" s="33">
        <f>Sales4[Amount]/Sales4[Units]</f>
        <v>62.591666666666669</v>
      </c>
    </row>
    <row r="284" spans="2:7" x14ac:dyDescent="0.25">
      <c r="B284" t="s">
        <v>2</v>
      </c>
      <c r="C284" t="s">
        <v>38</v>
      </c>
      <c r="D284" t="s">
        <v>31</v>
      </c>
      <c r="E284" s="4">
        <v>4326</v>
      </c>
      <c r="F284" s="5">
        <v>348</v>
      </c>
      <c r="G284" s="33">
        <f>Sales4[Amount]/Sales4[Units]</f>
        <v>12.431034482758621</v>
      </c>
    </row>
    <row r="285" spans="2:7" x14ac:dyDescent="0.25">
      <c r="B285" t="s">
        <v>41</v>
      </c>
      <c r="C285" t="s">
        <v>34</v>
      </c>
      <c r="D285" t="s">
        <v>23</v>
      </c>
      <c r="E285" s="4">
        <v>4935</v>
      </c>
      <c r="F285" s="5">
        <v>126</v>
      </c>
      <c r="G285" s="33">
        <f>Sales4[Amount]/Sales4[Units]</f>
        <v>39.166666666666664</v>
      </c>
    </row>
    <row r="286" spans="2:7" x14ac:dyDescent="0.25">
      <c r="B286" t="s">
        <v>6</v>
      </c>
      <c r="C286" t="s">
        <v>35</v>
      </c>
      <c r="D286" t="s">
        <v>30</v>
      </c>
      <c r="E286" s="4">
        <v>4781</v>
      </c>
      <c r="F286" s="5">
        <v>123</v>
      </c>
      <c r="G286" s="33">
        <f>Sales4[Amount]/Sales4[Units]</f>
        <v>38.869918699186989</v>
      </c>
    </row>
    <row r="287" spans="2:7" x14ac:dyDescent="0.25">
      <c r="B287" t="s">
        <v>5</v>
      </c>
      <c r="C287" t="s">
        <v>38</v>
      </c>
      <c r="D287" t="s">
        <v>25</v>
      </c>
      <c r="E287" s="4">
        <v>7483</v>
      </c>
      <c r="F287" s="5">
        <v>45</v>
      </c>
      <c r="G287" s="33">
        <f>Sales4[Amount]/Sales4[Units]</f>
        <v>166.28888888888889</v>
      </c>
    </row>
    <row r="288" spans="2:7" x14ac:dyDescent="0.25">
      <c r="B288" t="s">
        <v>10</v>
      </c>
      <c r="C288" t="s">
        <v>38</v>
      </c>
      <c r="D288" t="s">
        <v>4</v>
      </c>
      <c r="E288" s="4">
        <v>6860</v>
      </c>
      <c r="F288" s="5">
        <v>126</v>
      </c>
      <c r="G288" s="33">
        <f>Sales4[Amount]/Sales4[Units]</f>
        <v>54.444444444444443</v>
      </c>
    </row>
    <row r="289" spans="2:7" x14ac:dyDescent="0.25">
      <c r="B289" t="s">
        <v>40</v>
      </c>
      <c r="C289" t="s">
        <v>37</v>
      </c>
      <c r="D289" t="s">
        <v>29</v>
      </c>
      <c r="E289" s="4">
        <v>9002</v>
      </c>
      <c r="F289" s="5">
        <v>72</v>
      </c>
      <c r="G289" s="33">
        <f>Sales4[Amount]/Sales4[Units]</f>
        <v>125.02777777777777</v>
      </c>
    </row>
    <row r="290" spans="2:7" x14ac:dyDescent="0.25">
      <c r="B290" t="s">
        <v>6</v>
      </c>
      <c r="C290" t="s">
        <v>36</v>
      </c>
      <c r="D290" t="s">
        <v>29</v>
      </c>
      <c r="E290" s="4">
        <v>1400</v>
      </c>
      <c r="F290" s="5">
        <v>135</v>
      </c>
      <c r="G290" s="33">
        <f>Sales4[Amount]/Sales4[Units]</f>
        <v>10.37037037037037</v>
      </c>
    </row>
    <row r="291" spans="2:7" x14ac:dyDescent="0.25">
      <c r="B291" t="s">
        <v>10</v>
      </c>
      <c r="C291" t="s">
        <v>34</v>
      </c>
      <c r="D291" t="s">
        <v>22</v>
      </c>
      <c r="E291" s="4">
        <v>4053</v>
      </c>
      <c r="F291" s="5">
        <v>24</v>
      </c>
      <c r="G291" s="33">
        <f>Sales4[Amount]/Sales4[Units]</f>
        <v>168.875</v>
      </c>
    </row>
    <row r="292" spans="2:7" x14ac:dyDescent="0.25">
      <c r="B292" t="s">
        <v>7</v>
      </c>
      <c r="C292" t="s">
        <v>36</v>
      </c>
      <c r="D292" t="s">
        <v>31</v>
      </c>
      <c r="E292" s="4">
        <v>2149</v>
      </c>
      <c r="F292" s="5">
        <v>117</v>
      </c>
      <c r="G292" s="33">
        <f>Sales4[Amount]/Sales4[Units]</f>
        <v>18.367521367521366</v>
      </c>
    </row>
    <row r="293" spans="2:7" x14ac:dyDescent="0.25">
      <c r="B293" t="s">
        <v>3</v>
      </c>
      <c r="C293" t="s">
        <v>39</v>
      </c>
      <c r="D293" t="s">
        <v>29</v>
      </c>
      <c r="E293" s="4">
        <v>3640</v>
      </c>
      <c r="F293" s="5">
        <v>51</v>
      </c>
      <c r="G293" s="33">
        <f>Sales4[Amount]/Sales4[Units]</f>
        <v>71.372549019607845</v>
      </c>
    </row>
    <row r="294" spans="2:7" x14ac:dyDescent="0.25">
      <c r="B294" t="s">
        <v>2</v>
      </c>
      <c r="C294" t="s">
        <v>39</v>
      </c>
      <c r="D294" t="s">
        <v>23</v>
      </c>
      <c r="E294" s="4">
        <v>630</v>
      </c>
      <c r="F294" s="5">
        <v>36</v>
      </c>
      <c r="G294" s="33">
        <f>Sales4[Amount]/Sales4[Units]</f>
        <v>17.5</v>
      </c>
    </row>
    <row r="295" spans="2:7" x14ac:dyDescent="0.25">
      <c r="B295" t="s">
        <v>9</v>
      </c>
      <c r="C295" t="s">
        <v>35</v>
      </c>
      <c r="D295" t="s">
        <v>27</v>
      </c>
      <c r="E295" s="4">
        <v>2429</v>
      </c>
      <c r="F295" s="5">
        <v>144</v>
      </c>
      <c r="G295" s="33">
        <f>Sales4[Amount]/Sales4[Units]</f>
        <v>16.868055555555557</v>
      </c>
    </row>
    <row r="296" spans="2:7" x14ac:dyDescent="0.25">
      <c r="B296" t="s">
        <v>9</v>
      </c>
      <c r="C296" t="s">
        <v>36</v>
      </c>
      <c r="D296" t="s">
        <v>25</v>
      </c>
      <c r="E296" s="4">
        <v>2142</v>
      </c>
      <c r="F296" s="5">
        <v>114</v>
      </c>
      <c r="G296" s="33">
        <f>Sales4[Amount]/Sales4[Units]</f>
        <v>18.789473684210527</v>
      </c>
    </row>
    <row r="297" spans="2:7" x14ac:dyDescent="0.25">
      <c r="B297" t="s">
        <v>7</v>
      </c>
      <c r="C297" t="s">
        <v>37</v>
      </c>
      <c r="D297" t="s">
        <v>30</v>
      </c>
      <c r="E297" s="4">
        <v>6454</v>
      </c>
      <c r="F297" s="5">
        <v>54</v>
      </c>
      <c r="G297" s="33">
        <f>Sales4[Amount]/Sales4[Units]</f>
        <v>119.51851851851852</v>
      </c>
    </row>
    <row r="298" spans="2:7" x14ac:dyDescent="0.25">
      <c r="B298" t="s">
        <v>7</v>
      </c>
      <c r="C298" t="s">
        <v>37</v>
      </c>
      <c r="D298" t="s">
        <v>16</v>
      </c>
      <c r="E298" s="4">
        <v>4487</v>
      </c>
      <c r="F298" s="5">
        <v>333</v>
      </c>
      <c r="G298" s="33">
        <f>Sales4[Amount]/Sales4[Units]</f>
        <v>13.474474474474475</v>
      </c>
    </row>
    <row r="299" spans="2:7" x14ac:dyDescent="0.25">
      <c r="B299" t="s">
        <v>3</v>
      </c>
      <c r="C299" t="s">
        <v>37</v>
      </c>
      <c r="D299" t="s">
        <v>4</v>
      </c>
      <c r="E299" s="4">
        <v>938</v>
      </c>
      <c r="F299" s="5">
        <v>366</v>
      </c>
      <c r="G299" s="33">
        <f>Sales4[Amount]/Sales4[Units]</f>
        <v>2.5628415300546448</v>
      </c>
    </row>
    <row r="300" spans="2:7" x14ac:dyDescent="0.25">
      <c r="B300" t="s">
        <v>3</v>
      </c>
      <c r="C300" t="s">
        <v>38</v>
      </c>
      <c r="D300" t="s">
        <v>26</v>
      </c>
      <c r="E300" s="4">
        <v>8841</v>
      </c>
      <c r="F300" s="5">
        <v>303</v>
      </c>
      <c r="G300" s="33">
        <f>Sales4[Amount]/Sales4[Units]</f>
        <v>29.178217821782177</v>
      </c>
    </row>
    <row r="301" spans="2:7" x14ac:dyDescent="0.25">
      <c r="B301" t="s">
        <v>2</v>
      </c>
      <c r="C301" t="s">
        <v>39</v>
      </c>
      <c r="D301" t="s">
        <v>33</v>
      </c>
      <c r="E301" s="4">
        <v>4018</v>
      </c>
      <c r="F301" s="5">
        <v>126</v>
      </c>
      <c r="G301" s="33">
        <f>Sales4[Amount]/Sales4[Units]</f>
        <v>31.888888888888889</v>
      </c>
    </row>
    <row r="302" spans="2:7" x14ac:dyDescent="0.25">
      <c r="B302" t="s">
        <v>41</v>
      </c>
      <c r="C302" t="s">
        <v>37</v>
      </c>
      <c r="D302" t="s">
        <v>15</v>
      </c>
      <c r="E302" s="4">
        <v>714</v>
      </c>
      <c r="F302" s="5">
        <v>231</v>
      </c>
      <c r="G302" s="33">
        <f>Sales4[Amount]/Sales4[Units]</f>
        <v>3.0909090909090908</v>
      </c>
    </row>
    <row r="303" spans="2:7" x14ac:dyDescent="0.25">
      <c r="B303" t="s">
        <v>9</v>
      </c>
      <c r="C303" t="s">
        <v>38</v>
      </c>
      <c r="D303" t="s">
        <v>25</v>
      </c>
      <c r="E303" s="4">
        <v>3850</v>
      </c>
      <c r="F303" s="5">
        <v>102</v>
      </c>
      <c r="G303" s="33">
        <f>Sales4[Amount]/Sales4[Units]</f>
        <v>37.745098039215684</v>
      </c>
    </row>
    <row r="306" spans="4:6" x14ac:dyDescent="0.25">
      <c r="D306" s="19" t="s">
        <v>75</v>
      </c>
      <c r="E306" s="35"/>
      <c r="F306" s="35"/>
    </row>
    <row r="307" spans="4:6" x14ac:dyDescent="0.25">
      <c r="D307" s="35"/>
      <c r="E307" s="36"/>
      <c r="F307" s="35"/>
    </row>
    <row r="308" spans="4:6" x14ac:dyDescent="0.25">
      <c r="D308" s="21" t="s">
        <v>77</v>
      </c>
      <c r="E308" s="34">
        <f>SUM(Sales4[Amount])</f>
        <v>1240869</v>
      </c>
      <c r="F308" s="35"/>
    </row>
    <row r="309" spans="4:6" x14ac:dyDescent="0.25">
      <c r="D309" s="35"/>
      <c r="E309" s="36"/>
      <c r="F309" s="35"/>
    </row>
    <row r="310" spans="4:6" x14ac:dyDescent="0.25">
      <c r="D310" s="19" t="s">
        <v>76</v>
      </c>
      <c r="E310" s="36"/>
      <c r="F310" s="22">
        <f>SUM(Sales4[Units])</f>
        <v>45660</v>
      </c>
    </row>
  </sheetData>
  <conditionalFormatting sqref="E4:E303">
    <cfRule type="cellIs" dxfId="14" priority="8" operator="greaterThan">
      <formula>6179</formula>
    </cfRule>
    <cfRule type="cellIs" dxfId="13" priority="7" operator="lessThan">
      <formula>1652</formula>
    </cfRule>
  </conditionalFormatting>
  <conditionalFormatting sqref="F4:F303">
    <cfRule type="cellIs" dxfId="12" priority="6" operator="greaterThan">
      <formula>220</formula>
    </cfRule>
    <cfRule type="cellIs" dxfId="11" priority="5" operator="lessThan">
      <formula>54</formula>
    </cfRule>
  </conditionalFormatting>
  <conditionalFormatting sqref="G4:G303">
    <cfRule type="top10" dxfId="0" priority="4" rank="5"/>
    <cfRule type="top10" dxfId="1" priority="3" rank="5"/>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ellIs" priority="2" operator="greaterThan" id="{7D84C0B2-4E3C-4681-B5CA-2F3A7003AEC5}">
            <xm:f>'Quick Statistics'!$F$8</xm:f>
            <x14:dxf>
              <font>
                <color rgb="FF006100"/>
              </font>
              <fill>
                <patternFill>
                  <bgColor rgb="FFC6EFCE"/>
                </patternFill>
              </fill>
            </x14:dxf>
          </x14:cfRule>
          <x14:cfRule type="cellIs" priority="1" operator="lessThan" id="{33214A8C-84FA-4AA4-B0AA-5EE0A0620737}">
            <xm:f>'Quick Statistics'!$F$7</xm:f>
            <x14:dxf>
              <font>
                <color rgb="FF9C0006"/>
              </font>
              <fill>
                <patternFill>
                  <bgColor rgb="FFFFC7CE"/>
                </patternFill>
              </fill>
            </x14:dxf>
          </x14:cfRule>
          <xm:sqref>G4:G303</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14891-C5E3-4B38-9226-9F66CFEF854B}">
  <sheetPr codeName="Sheet3"/>
  <dimension ref="B1:G27"/>
  <sheetViews>
    <sheetView tabSelected="1" topLeftCell="A10" workbookViewId="0">
      <selection activeCell="G20" sqref="G20"/>
    </sheetView>
  </sheetViews>
  <sheetFormatPr defaultRowHeight="15" x14ac:dyDescent="0.25"/>
  <cols>
    <col min="2" max="2" width="10.85546875" customWidth="1"/>
    <col min="3" max="3" width="12.85546875" customWidth="1"/>
    <col min="4" max="4" width="13.42578125" bestFit="1" customWidth="1"/>
    <col min="6" max="6" width="11.140625" bestFit="1" customWidth="1"/>
    <col min="7" max="7" width="16.7109375" customWidth="1"/>
  </cols>
  <sheetData>
    <row r="1" spans="3:6" s="12" customFormat="1" ht="44.25" customHeight="1" x14ac:dyDescent="0.25">
      <c r="C1" s="13" t="s">
        <v>52</v>
      </c>
    </row>
    <row r="4" spans="3:6" s="6" customFormat="1" x14ac:dyDescent="0.25">
      <c r="C4" s="19"/>
      <c r="D4" s="19" t="s">
        <v>1</v>
      </c>
      <c r="E4" s="19" t="s">
        <v>47</v>
      </c>
      <c r="F4" s="19" t="s">
        <v>74</v>
      </c>
    </row>
    <row r="5" spans="3:6" x14ac:dyDescent="0.25">
      <c r="C5" s="19" t="s">
        <v>53</v>
      </c>
      <c r="D5" s="20">
        <f>AVERAGE(Data!F12:F311)</f>
        <v>4136.2299999999996</v>
      </c>
      <c r="E5" s="21">
        <f>AVERAGE(Data!G12:G311)</f>
        <v>152.19999999999999</v>
      </c>
      <c r="F5" s="21">
        <f>AVERAGE(Sales4[$ per unit])</f>
        <v>87.055507627272206</v>
      </c>
    </row>
    <row r="6" spans="3:6" x14ac:dyDescent="0.25">
      <c r="C6" s="19" t="s">
        <v>54</v>
      </c>
      <c r="D6" s="20">
        <f>MEDIAN(Data!F12:F311)</f>
        <v>3437</v>
      </c>
      <c r="E6" s="21">
        <f>MEDIAN(Data!G12:G311)</f>
        <v>124.5</v>
      </c>
      <c r="F6" s="21">
        <f>MEDIAN(Sales4[$ per unit])</f>
        <v>25.935897435897434</v>
      </c>
    </row>
    <row r="7" spans="3:6" ht="15.75" customHeight="1" x14ac:dyDescent="0.25">
      <c r="C7" s="19" t="s">
        <v>55</v>
      </c>
      <c r="D7" s="20">
        <f>QUARTILE(Sales[Amount],1)</f>
        <v>1652</v>
      </c>
      <c r="E7" s="22">
        <f>QUARTILE(Sales[Units],1)</f>
        <v>54</v>
      </c>
      <c r="F7" s="39">
        <f>QUARTILE(Sales4[$ per unit],1)</f>
        <v>10.78875</v>
      </c>
    </row>
    <row r="8" spans="3:6" ht="15.75" x14ac:dyDescent="0.25">
      <c r="C8" s="19" t="s">
        <v>57</v>
      </c>
      <c r="D8" s="20">
        <f>QUARTILE(Sales[Amount],3)</f>
        <v>6179.25</v>
      </c>
      <c r="E8" s="22">
        <f>QUARTILE(Sales[Units],3)</f>
        <v>220.5</v>
      </c>
      <c r="F8" s="39">
        <f>QUARTILE(Sales4[$ per unit],3)</f>
        <v>67.394278606965173</v>
      </c>
    </row>
    <row r="9" spans="3:6" x14ac:dyDescent="0.25">
      <c r="C9" s="19" t="s">
        <v>56</v>
      </c>
      <c r="D9" s="20">
        <f>_xlfn.VAR.P(Data!F12:F311)</f>
        <v>9732030.3637666665</v>
      </c>
      <c r="E9" s="21">
        <f>_xlfn.VAR.P(Data!G12:G311)</f>
        <v>13901</v>
      </c>
      <c r="F9" s="21">
        <f>_xlfn.VAR.P(Sales4[$ per unit])</f>
        <v>46051.709024744734</v>
      </c>
    </row>
    <row r="10" spans="3:6" x14ac:dyDescent="0.25">
      <c r="C10" s="19" t="s">
        <v>58</v>
      </c>
      <c r="D10" s="20">
        <f>MAX(Sales[Amount])</f>
        <v>16184</v>
      </c>
      <c r="E10" s="21">
        <f>MAX(Sales[Units])</f>
        <v>525</v>
      </c>
      <c r="F10" s="21">
        <f>MAX(Sales4[$ per unit])</f>
        <v>2037</v>
      </c>
    </row>
    <row r="11" spans="3:6" x14ac:dyDescent="0.25">
      <c r="C11" s="23" t="s">
        <v>59</v>
      </c>
      <c r="D11" s="24">
        <f>MIN(Sales[Units])</f>
        <v>0</v>
      </c>
      <c r="E11" s="24">
        <f>MIN(Sales[Sales Person])</f>
        <v>0</v>
      </c>
      <c r="F11" s="21">
        <f>MIN(Sales4[$ per unit])</f>
        <v>0</v>
      </c>
    </row>
    <row r="12" spans="3:6" s="18" customFormat="1" x14ac:dyDescent="0.25">
      <c r="C12" s="25" t="s">
        <v>67</v>
      </c>
      <c r="D12" s="21">
        <f>COUNT(Sales[Amount])</f>
        <v>300</v>
      </c>
      <c r="E12" s="21">
        <f>COUNT(Sales[Units])</f>
        <v>300</v>
      </c>
      <c r="F12" s="21">
        <f>COUNT(Sales4[$ per unit])</f>
        <v>299</v>
      </c>
    </row>
    <row r="17" spans="2:7" x14ac:dyDescent="0.25">
      <c r="G17" s="29" t="s">
        <v>71</v>
      </c>
    </row>
    <row r="18" spans="2:7" x14ac:dyDescent="0.25">
      <c r="B18" s="9" t="s">
        <v>42</v>
      </c>
      <c r="C18" s="2"/>
    </row>
    <row r="19" spans="2:7" x14ac:dyDescent="0.25">
      <c r="B19" s="7">
        <v>1</v>
      </c>
      <c r="C19" s="8" t="s">
        <v>43</v>
      </c>
      <c r="G19" t="s">
        <v>72</v>
      </c>
    </row>
    <row r="20" spans="2:7" x14ac:dyDescent="0.25">
      <c r="B20" s="7">
        <v>2</v>
      </c>
      <c r="C20" s="8" t="s">
        <v>49</v>
      </c>
      <c r="G20" t="s">
        <v>72</v>
      </c>
    </row>
    <row r="21" spans="2:7" x14ac:dyDescent="0.25">
      <c r="B21" s="7">
        <v>3</v>
      </c>
      <c r="C21" s="8" t="s">
        <v>68</v>
      </c>
      <c r="G21" t="s">
        <v>72</v>
      </c>
    </row>
    <row r="22" spans="2:7" x14ac:dyDescent="0.25">
      <c r="B22" s="7">
        <v>4</v>
      </c>
      <c r="C22" s="8" t="s">
        <v>50</v>
      </c>
      <c r="G22" t="s">
        <v>72</v>
      </c>
    </row>
    <row r="23" spans="2:7" x14ac:dyDescent="0.25">
      <c r="B23" s="7">
        <v>5</v>
      </c>
      <c r="C23" s="8" t="s">
        <v>51</v>
      </c>
    </row>
    <row r="24" spans="2:7" x14ac:dyDescent="0.25">
      <c r="B24" s="7">
        <v>6</v>
      </c>
      <c r="C24" s="8" t="s">
        <v>46</v>
      </c>
      <c r="G24" t="s">
        <v>72</v>
      </c>
    </row>
    <row r="25" spans="2:7" x14ac:dyDescent="0.25">
      <c r="B25" s="7">
        <v>7</v>
      </c>
      <c r="C25" s="8" t="s">
        <v>69</v>
      </c>
    </row>
    <row r="26" spans="2:7" x14ac:dyDescent="0.25">
      <c r="B26" s="7">
        <v>8</v>
      </c>
      <c r="C26" s="8" t="s">
        <v>44</v>
      </c>
    </row>
    <row r="27" spans="2:7" x14ac:dyDescent="0.25">
      <c r="B27" s="7">
        <v>9</v>
      </c>
      <c r="C27" s="8" t="s">
        <v>45</v>
      </c>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2F92-5A44-4484-813E-139CA0B55A61}">
  <sheetPr codeName="Sheet4"/>
  <dimension ref="B1:J40"/>
  <sheetViews>
    <sheetView workbookViewId="0">
      <selection activeCell="D23" sqref="D23"/>
    </sheetView>
  </sheetViews>
  <sheetFormatPr defaultRowHeight="15" x14ac:dyDescent="0.25"/>
  <cols>
    <col min="2" max="2" width="16" bestFit="1" customWidth="1"/>
    <col min="3" max="3" width="14.85546875" bestFit="1" customWidth="1"/>
    <col min="4" max="4" width="12.28515625" bestFit="1" customWidth="1"/>
    <col min="7" max="7" width="21.85546875" bestFit="1" customWidth="1"/>
    <col min="8" max="8" width="14.85546875" bestFit="1" customWidth="1"/>
    <col min="9" max="9" width="12.28515625" bestFit="1" customWidth="1"/>
    <col min="10" max="10" width="13" customWidth="1"/>
  </cols>
  <sheetData>
    <row r="1" spans="2:8" s="12" customFormat="1" ht="42" customHeight="1" x14ac:dyDescent="0.25">
      <c r="C1" s="17" t="s">
        <v>60</v>
      </c>
    </row>
    <row r="2" spans="2:8" x14ac:dyDescent="0.25">
      <c r="B2" s="15" t="s">
        <v>12</v>
      </c>
      <c r="C2" t="s">
        <v>65</v>
      </c>
    </row>
    <row r="3" spans="2:8" x14ac:dyDescent="0.25">
      <c r="B3" s="15" t="s">
        <v>0</v>
      </c>
      <c r="C3" t="s">
        <v>65</v>
      </c>
      <c r="G3" s="15" t="s">
        <v>0</v>
      </c>
      <c r="H3" t="s">
        <v>65</v>
      </c>
    </row>
    <row r="5" spans="2:8" x14ac:dyDescent="0.25">
      <c r="B5" s="15" t="s">
        <v>61</v>
      </c>
      <c r="C5" t="s">
        <v>63</v>
      </c>
      <c r="D5" t="s">
        <v>64</v>
      </c>
      <c r="G5" s="15" t="s">
        <v>61</v>
      </c>
      <c r="H5" t="s">
        <v>63</v>
      </c>
    </row>
    <row r="6" spans="2:8" x14ac:dyDescent="0.25">
      <c r="B6" s="16" t="s">
        <v>5</v>
      </c>
      <c r="C6" s="14">
        <v>165725</v>
      </c>
      <c r="D6" s="14">
        <v>3669</v>
      </c>
      <c r="G6" s="16" t="s">
        <v>38</v>
      </c>
      <c r="H6" s="14">
        <v>168679</v>
      </c>
    </row>
    <row r="7" spans="2:8" x14ac:dyDescent="0.25">
      <c r="B7" s="16" t="s">
        <v>40</v>
      </c>
      <c r="C7" s="14">
        <v>151599</v>
      </c>
      <c r="D7" s="14">
        <v>4686</v>
      </c>
      <c r="G7" s="16" t="s">
        <v>36</v>
      </c>
      <c r="H7" s="14">
        <v>237944</v>
      </c>
    </row>
    <row r="8" spans="2:8" x14ac:dyDescent="0.25">
      <c r="B8" s="16" t="s">
        <v>7</v>
      </c>
      <c r="C8" s="14">
        <v>149975</v>
      </c>
      <c r="D8" s="14">
        <v>5295</v>
      </c>
      <c r="G8" s="16" t="s">
        <v>34</v>
      </c>
      <c r="H8" s="14">
        <v>252469</v>
      </c>
    </row>
    <row r="9" spans="2:8" x14ac:dyDescent="0.25">
      <c r="B9" s="16" t="s">
        <v>9</v>
      </c>
      <c r="C9" s="14">
        <v>132580</v>
      </c>
      <c r="D9" s="14">
        <v>4554</v>
      </c>
      <c r="G9" s="16" t="s">
        <v>37</v>
      </c>
      <c r="H9" s="14">
        <v>218813</v>
      </c>
    </row>
    <row r="10" spans="2:8" x14ac:dyDescent="0.25">
      <c r="B10" s="16" t="s">
        <v>6</v>
      </c>
      <c r="C10" s="14">
        <v>130697</v>
      </c>
      <c r="D10" s="14">
        <v>5925</v>
      </c>
      <c r="G10" s="16" t="s">
        <v>39</v>
      </c>
      <c r="H10" s="14">
        <v>173530</v>
      </c>
    </row>
    <row r="11" spans="2:8" x14ac:dyDescent="0.25">
      <c r="B11" s="16" t="s">
        <v>2</v>
      </c>
      <c r="C11" s="14">
        <v>123949</v>
      </c>
      <c r="D11" s="14">
        <v>4110</v>
      </c>
      <c r="G11" s="16" t="s">
        <v>35</v>
      </c>
      <c r="H11" s="14">
        <v>189434</v>
      </c>
    </row>
    <row r="12" spans="2:8" x14ac:dyDescent="0.25">
      <c r="B12" s="16" t="s">
        <v>3</v>
      </c>
      <c r="C12" s="14">
        <v>106834</v>
      </c>
      <c r="D12" s="14">
        <v>5007</v>
      </c>
      <c r="G12" s="16" t="s">
        <v>62</v>
      </c>
      <c r="H12" s="14">
        <v>1240869</v>
      </c>
    </row>
    <row r="13" spans="2:8" x14ac:dyDescent="0.25">
      <c r="B13" s="16" t="s">
        <v>41</v>
      </c>
      <c r="C13" s="14">
        <v>98210</v>
      </c>
      <c r="D13" s="14">
        <v>3867</v>
      </c>
    </row>
    <row r="14" spans="2:8" x14ac:dyDescent="0.25">
      <c r="B14" s="16" t="s">
        <v>8</v>
      </c>
      <c r="C14" s="14">
        <v>98084</v>
      </c>
      <c r="D14" s="14">
        <v>4704</v>
      </c>
    </row>
    <row r="15" spans="2:8" x14ac:dyDescent="0.25">
      <c r="B15" s="16" t="s">
        <v>10</v>
      </c>
      <c r="C15" s="14">
        <v>83216</v>
      </c>
      <c r="D15" s="14">
        <v>3843</v>
      </c>
    </row>
    <row r="16" spans="2:8" x14ac:dyDescent="0.25">
      <c r="B16" s="16" t="s">
        <v>62</v>
      </c>
      <c r="C16" s="14">
        <v>1240869</v>
      </c>
      <c r="D16" s="14">
        <v>45660</v>
      </c>
    </row>
    <row r="17" spans="7:10" x14ac:dyDescent="0.25">
      <c r="G17" s="15" t="s">
        <v>61</v>
      </c>
      <c r="H17" t="s">
        <v>63</v>
      </c>
      <c r="I17" t="s">
        <v>64</v>
      </c>
      <c r="J17" s="28" t="s">
        <v>70</v>
      </c>
    </row>
    <row r="18" spans="7:10" x14ac:dyDescent="0.25">
      <c r="G18" s="16" t="s">
        <v>14</v>
      </c>
      <c r="H18" s="14">
        <v>43183</v>
      </c>
      <c r="I18" s="14">
        <v>2022</v>
      </c>
      <c r="J18" s="27">
        <f>H18/I18</f>
        <v>21.356577645895154</v>
      </c>
    </row>
    <row r="19" spans="7:10" x14ac:dyDescent="0.25">
      <c r="G19" s="16" t="s">
        <v>30</v>
      </c>
      <c r="H19" s="14">
        <v>66500</v>
      </c>
      <c r="I19" s="14">
        <v>2802</v>
      </c>
      <c r="J19" s="27">
        <f t="shared" ref="J19:J39" si="0">H19/I19</f>
        <v>23.733047822983583</v>
      </c>
    </row>
    <row r="20" spans="7:10" x14ac:dyDescent="0.25">
      <c r="G20" s="16" t="s">
        <v>24</v>
      </c>
      <c r="H20" s="14">
        <v>35378</v>
      </c>
      <c r="I20" s="14">
        <v>1044</v>
      </c>
      <c r="J20" s="27">
        <f t="shared" si="0"/>
        <v>33.88697318007663</v>
      </c>
    </row>
    <row r="21" spans="7:10" x14ac:dyDescent="0.25">
      <c r="G21" s="16" t="s">
        <v>19</v>
      </c>
      <c r="H21" s="14">
        <v>44744</v>
      </c>
      <c r="I21" s="14">
        <v>1956</v>
      </c>
      <c r="J21" s="27">
        <f t="shared" si="0"/>
        <v>22.87525562372188</v>
      </c>
    </row>
    <row r="22" spans="7:10" x14ac:dyDescent="0.25">
      <c r="G22" s="16" t="s">
        <v>22</v>
      </c>
      <c r="H22" s="14">
        <v>66283</v>
      </c>
      <c r="I22" s="14">
        <v>2052</v>
      </c>
      <c r="J22" s="27">
        <f t="shared" si="0"/>
        <v>32.301656920077974</v>
      </c>
    </row>
    <row r="23" spans="7:10" x14ac:dyDescent="0.25">
      <c r="G23" s="16" t="s">
        <v>4</v>
      </c>
      <c r="H23" s="14">
        <v>33551</v>
      </c>
      <c r="I23" s="14">
        <v>1566</v>
      </c>
      <c r="J23" s="27">
        <f t="shared" si="0"/>
        <v>21.424648786717754</v>
      </c>
    </row>
    <row r="24" spans="7:10" x14ac:dyDescent="0.25">
      <c r="G24" s="16" t="s">
        <v>26</v>
      </c>
      <c r="H24" s="14">
        <v>70273</v>
      </c>
      <c r="I24" s="14">
        <v>2142</v>
      </c>
      <c r="J24" s="27">
        <f t="shared" si="0"/>
        <v>32.807189542483663</v>
      </c>
    </row>
    <row r="25" spans="7:10" x14ac:dyDescent="0.25">
      <c r="G25" s="16" t="s">
        <v>28</v>
      </c>
      <c r="H25" s="14">
        <v>72373</v>
      </c>
      <c r="I25" s="14">
        <v>3207</v>
      </c>
      <c r="J25" s="27">
        <f t="shared" si="0"/>
        <v>22.567196757093857</v>
      </c>
    </row>
    <row r="26" spans="7:10" x14ac:dyDescent="0.25">
      <c r="G26" s="16" t="s">
        <v>32</v>
      </c>
      <c r="H26" s="14">
        <v>71967</v>
      </c>
      <c r="I26" s="14">
        <v>2301</v>
      </c>
      <c r="J26" s="27">
        <f t="shared" si="0"/>
        <v>31.276401564537156</v>
      </c>
    </row>
    <row r="27" spans="7:10" x14ac:dyDescent="0.25">
      <c r="G27" s="16" t="s">
        <v>18</v>
      </c>
      <c r="H27" s="14">
        <v>52150</v>
      </c>
      <c r="I27" s="14">
        <v>1752</v>
      </c>
      <c r="J27" s="27">
        <f t="shared" si="0"/>
        <v>29.765981735159816</v>
      </c>
    </row>
    <row r="28" spans="7:10" x14ac:dyDescent="0.25">
      <c r="G28" s="16" t="s">
        <v>17</v>
      </c>
      <c r="H28" s="14">
        <v>63721</v>
      </c>
      <c r="I28" s="14">
        <v>2331</v>
      </c>
      <c r="J28" s="27">
        <f t="shared" si="0"/>
        <v>27.336336336336338</v>
      </c>
    </row>
    <row r="29" spans="7:10" x14ac:dyDescent="0.25">
      <c r="G29" s="16" t="s">
        <v>23</v>
      </c>
      <c r="H29" s="14">
        <v>56644</v>
      </c>
      <c r="I29" s="14">
        <v>1812</v>
      </c>
      <c r="J29" s="27">
        <f t="shared" si="0"/>
        <v>31.260485651214129</v>
      </c>
    </row>
    <row r="30" spans="7:10" x14ac:dyDescent="0.25">
      <c r="G30" s="16" t="s">
        <v>29</v>
      </c>
      <c r="H30" s="14">
        <v>58009</v>
      </c>
      <c r="I30" s="14">
        <v>2976</v>
      </c>
      <c r="J30" s="27">
        <f t="shared" si="0"/>
        <v>19.492271505376344</v>
      </c>
    </row>
    <row r="31" spans="7:10" x14ac:dyDescent="0.25">
      <c r="G31" s="16" t="s">
        <v>13</v>
      </c>
      <c r="H31" s="14">
        <v>47271</v>
      </c>
      <c r="I31" s="14">
        <v>1881</v>
      </c>
      <c r="J31" s="27">
        <f t="shared" si="0"/>
        <v>25.130781499202552</v>
      </c>
    </row>
    <row r="32" spans="7:10" x14ac:dyDescent="0.25">
      <c r="G32" s="16" t="s">
        <v>16</v>
      </c>
      <c r="H32" s="14">
        <v>62111</v>
      </c>
      <c r="I32" s="14">
        <v>2154</v>
      </c>
      <c r="J32" s="27">
        <f t="shared" si="0"/>
        <v>28.835190343546891</v>
      </c>
    </row>
    <row r="33" spans="7:10" x14ac:dyDescent="0.25">
      <c r="G33" s="16" t="s">
        <v>20</v>
      </c>
      <c r="H33" s="14">
        <v>54712</v>
      </c>
      <c r="I33" s="14">
        <v>2196</v>
      </c>
      <c r="J33" s="27">
        <f t="shared" si="0"/>
        <v>24.9143897996357</v>
      </c>
    </row>
    <row r="34" spans="7:10" x14ac:dyDescent="0.25">
      <c r="G34" s="16" t="s">
        <v>27</v>
      </c>
      <c r="H34" s="14">
        <v>69461</v>
      </c>
      <c r="I34" s="14">
        <v>2982</v>
      </c>
      <c r="J34" s="27">
        <f t="shared" si="0"/>
        <v>23.293427230046948</v>
      </c>
    </row>
    <row r="35" spans="7:10" x14ac:dyDescent="0.25">
      <c r="G35" s="16" t="s">
        <v>33</v>
      </c>
      <c r="H35" s="14">
        <v>69160</v>
      </c>
      <c r="I35" s="14">
        <v>1854</v>
      </c>
      <c r="J35" s="27">
        <f t="shared" si="0"/>
        <v>37.303128371089535</v>
      </c>
    </row>
    <row r="36" spans="7:10" x14ac:dyDescent="0.25">
      <c r="G36" s="16" t="s">
        <v>15</v>
      </c>
      <c r="H36" s="14">
        <v>68971</v>
      </c>
      <c r="I36" s="14">
        <v>1533</v>
      </c>
      <c r="J36" s="27">
        <f t="shared" si="0"/>
        <v>44.990867579908674</v>
      </c>
    </row>
    <row r="37" spans="7:10" x14ac:dyDescent="0.25">
      <c r="G37" s="16" t="s">
        <v>31</v>
      </c>
      <c r="H37" s="14">
        <v>39263</v>
      </c>
      <c r="I37" s="14">
        <v>1683</v>
      </c>
      <c r="J37" s="27">
        <f t="shared" si="0"/>
        <v>23.329174093879978</v>
      </c>
    </row>
    <row r="38" spans="7:10" x14ac:dyDescent="0.25">
      <c r="G38" s="16" t="s">
        <v>21</v>
      </c>
      <c r="H38" s="14">
        <v>37772</v>
      </c>
      <c r="I38" s="14">
        <v>1308</v>
      </c>
      <c r="J38" s="27">
        <f t="shared" si="0"/>
        <v>28.877675840978593</v>
      </c>
    </row>
    <row r="39" spans="7:10" x14ac:dyDescent="0.25">
      <c r="G39" s="16" t="s">
        <v>25</v>
      </c>
      <c r="H39" s="14">
        <v>57372</v>
      </c>
      <c r="I39" s="14">
        <v>2106</v>
      </c>
      <c r="J39" s="27">
        <f t="shared" si="0"/>
        <v>27.242165242165242</v>
      </c>
    </row>
    <row r="40" spans="7:10" x14ac:dyDescent="0.25">
      <c r="G40" s="16" t="s">
        <v>62</v>
      </c>
      <c r="H40" s="14">
        <v>1240869</v>
      </c>
      <c r="I40" s="14">
        <v>45660</v>
      </c>
    </row>
  </sheetData>
  <conditionalFormatting sqref="C5">
    <cfRule type="dataBar" priority="6">
      <dataBar>
        <cfvo type="min"/>
        <cfvo type="max"/>
        <color rgb="FF638EC6"/>
      </dataBar>
      <extLst>
        <ext xmlns:x14="http://schemas.microsoft.com/office/spreadsheetml/2009/9/main" uri="{B025F937-C7B1-47D3-B67F-A62EFF666E3E}">
          <x14:id>{931C7B02-E94D-4EC4-AA55-540FA1114590}</x14:id>
        </ext>
      </extLst>
    </cfRule>
  </conditionalFormatting>
  <conditionalFormatting sqref="D5">
    <cfRule type="dataBar" priority="5">
      <dataBar>
        <cfvo type="min"/>
        <cfvo type="max"/>
        <color rgb="FF638EC6"/>
      </dataBar>
      <extLst>
        <ext xmlns:x14="http://schemas.microsoft.com/office/spreadsheetml/2009/9/main" uri="{B025F937-C7B1-47D3-B67F-A62EFF666E3E}">
          <x14:id>{C37A55D0-3074-4B40-A1FC-1EA0ED3505C9}</x14:id>
        </ext>
      </extLst>
    </cfRule>
  </conditionalFormatting>
  <conditionalFormatting sqref="H16:H39">
    <cfRule type="dataBar" priority="4">
      <dataBar>
        <cfvo type="min"/>
        <cfvo type="max"/>
        <color rgb="FF638EC6"/>
      </dataBar>
      <extLst>
        <ext xmlns:x14="http://schemas.microsoft.com/office/spreadsheetml/2009/9/main" uri="{B025F937-C7B1-47D3-B67F-A62EFF666E3E}">
          <x14:id>{A5A04330-9DA3-43B5-B3B0-E1ED2C929EED}</x14:id>
        </ext>
      </extLst>
    </cfRule>
  </conditionalFormatting>
  <conditionalFormatting sqref="I16:I39">
    <cfRule type="dataBar" priority="3">
      <dataBar>
        <cfvo type="min"/>
        <cfvo type="max"/>
        <color rgb="FF638EC6"/>
      </dataBar>
      <extLst>
        <ext xmlns:x14="http://schemas.microsoft.com/office/spreadsheetml/2009/9/main" uri="{B025F937-C7B1-47D3-B67F-A62EFF666E3E}">
          <x14:id>{89631AB5-A0CD-413B-AF09-BC98E312FDE6}</x14:id>
        </ext>
      </extLst>
    </cfRule>
  </conditionalFormatting>
  <conditionalFormatting sqref="J18:J39">
    <cfRule type="cellIs" dxfId="22" priority="2" operator="greaterThan">
      <formula>30</formula>
    </cfRule>
    <cfRule type="cellIs" dxfId="21" priority="1" operator="lessThan">
      <formula>25</formula>
    </cfRule>
  </conditionalFormatting>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x14:cfRule type="dataBar" id="{931C7B02-E94D-4EC4-AA55-540FA1114590}">
            <x14:dataBar minLength="0" maxLength="100" gradient="0">
              <x14:cfvo type="autoMin"/>
              <x14:cfvo type="autoMax"/>
              <x14:negativeFillColor rgb="FFFF0000"/>
              <x14:axisColor rgb="FF000000"/>
            </x14:dataBar>
          </x14:cfRule>
          <xm:sqref>C5</xm:sqref>
        </x14:conditionalFormatting>
        <x14:conditionalFormatting xmlns:xm="http://schemas.microsoft.com/office/excel/2006/main">
          <x14:cfRule type="dataBar" id="{C37A55D0-3074-4B40-A1FC-1EA0ED3505C9}">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x14:cfRule type="dataBar" id="{A5A04330-9DA3-43B5-B3B0-E1ED2C929EED}">
            <x14:dataBar minLength="0" maxLength="100" gradient="0">
              <x14:cfvo type="autoMin"/>
              <x14:cfvo type="autoMax"/>
              <x14:negativeFillColor rgb="FFFF0000"/>
              <x14:axisColor rgb="FF000000"/>
            </x14:dataBar>
          </x14:cfRule>
          <xm:sqref>H16:H39</xm:sqref>
        </x14:conditionalFormatting>
        <x14:conditionalFormatting xmlns:xm="http://schemas.microsoft.com/office/excel/2006/main">
          <x14:cfRule type="dataBar" id="{89631AB5-A0CD-413B-AF09-BC98E312FDE6}">
            <x14:dataBar minLength="0" maxLength="100" gradient="0">
              <x14:cfvo type="autoMin"/>
              <x14:cfvo type="autoMax"/>
              <x14:negativeFillColor rgb="FFFF0000"/>
              <x14:axisColor rgb="FF000000"/>
            </x14:dataBar>
          </x14:cfRule>
          <xm:sqref>I16:I39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1FF4-2FA2-49EE-A610-889AF4E5B5ED}">
  <sheetPr codeName="Sheet5"/>
  <dimension ref="B1"/>
  <sheetViews>
    <sheetView showGridLines="0" workbookViewId="0">
      <selection activeCell="K46" sqref="K46"/>
    </sheetView>
  </sheetViews>
  <sheetFormatPr defaultRowHeight="15" x14ac:dyDescent="0.25"/>
  <sheetData>
    <row r="1" spans="2:2" s="37" customFormat="1" ht="53.25" customHeight="1" x14ac:dyDescent="0.25">
      <c r="B1" s="38" t="s">
        <v>78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EDA</vt:lpstr>
      <vt:lpstr>Quick Statistics</vt:lpstr>
      <vt:lpstr>Sales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Tirthankar</cp:lastModifiedBy>
  <dcterms:created xsi:type="dcterms:W3CDTF">2021-03-14T20:21:32Z</dcterms:created>
  <dcterms:modified xsi:type="dcterms:W3CDTF">2022-05-22T12:48:25Z</dcterms:modified>
</cp:coreProperties>
</file>