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tiru/Library/CloudStorage/OneDrive-Personal/Office_home_sync/DGFT/Board_of_Trade_2023/"/>
    </mc:Choice>
  </mc:AlternateContent>
  <xr:revisionPtr revIDLastSave="0" documentId="13_ncr:1_{D86F4E8E-5008-E448-8259-F093FE75CA7A}" xr6:coauthVersionLast="47" xr6:coauthVersionMax="47" xr10:uidLastSave="{00000000-0000-0000-0000-000000000000}"/>
  <bookViews>
    <workbookView xWindow="4440" yWindow="760" windowWidth="25800" windowHeight="17900" activeTab="7" xr2:uid="{00000000-000D-0000-FFFF-FFFF00000000}"/>
  </bookViews>
  <sheets>
    <sheet name="AM23" sheetId="1" r:id="rId1"/>
    <sheet name="Sheet8" sheetId="9" r:id="rId2"/>
    <sheet name="AM24H1" sheetId="2" r:id="rId3"/>
    <sheet name="AM23_clean" sheetId="3" r:id="rId4"/>
    <sheet name="population" sheetId="7" r:id="rId5"/>
    <sheet name="SDGP" sheetId="5" r:id="rId6"/>
    <sheet name="AM24H1_cleaned" sheetId="4" r:id="rId7"/>
    <sheet name="Final" sheetId="6" r:id="rId8"/>
    <sheet name="EPI_2022_Rankings" sheetId="11" r:id="rId9"/>
    <sheet name="rail_kms" sheetId="10" r:id="rId10"/>
    <sheet name="pop_cleaned" sheetId="8" r:id="rId11"/>
  </sheets>
  <definedNames>
    <definedName name="__xlchart.v1.0" hidden="1">('AM23'!$A$2:$A$6,'AM23'!$A$8:$A$17,'AM23'!$A$19:$A$32,'AM23'!$A$35)</definedName>
    <definedName name="__xlchart.v1.1" hidden="1">('AM23'!$E$2:$E$6,'AM23'!$E$8:$E$17,'AM23'!$E$19:$E$32,'AM23'!$E$35)</definedName>
    <definedName name="__xlchart.v1.2" hidden="1">('AM23'!$A$2:$A$6,'AM23'!$A$8:$A$17,'AM23'!$A$19:$A$32,'AM23'!$A$35)</definedName>
    <definedName name="__xlchart.v1.3" hidden="1">('AM23'!$E$2:$E$6,'AM23'!$E$8:$E$17,'AM23'!$E$19:$E$32,'AM23'!$E$35)</definedName>
    <definedName name="__xlchart.v1.4" hidden="1">('AM23'!$A$2:$A$6,'AM23'!$A$8:$A$17,'AM23'!$A$19:$A$32,'AM23'!$A$35)</definedName>
    <definedName name="__xlchart.v1.5" hidden="1">('AM23'!$E$2:$E$6,'AM23'!$E$8:$E$17,'AM23'!$E$19:$E$32,'AM23'!$E$35)</definedName>
    <definedName name="__xlchart.v1.6" hidden="1">('AM23'!$A$2:$A$6,'AM23'!$A$8:$A$17,'AM23'!$A$19:$A$32,'AM23'!$A$35)</definedName>
    <definedName name="__xlchart.v1.7" hidden="1">('AM23'!$E$2:$E$6,'AM23'!$E$8:$E$17,'AM23'!$E$19:$E$32,'AM23'!$E$35)</definedName>
    <definedName name="__xlchart.v1.8" hidden="1">('AM23'!$A$2:$A$6,'AM23'!$A$8:$A$17,'AM23'!$A$19:$A$32,'AM23'!$A$35)</definedName>
    <definedName name="__xlchart.v1.9" hidden="1">('AM23'!$E$2:$E$6,'AM23'!$E$8:$E$17,'AM23'!$E$19:$E$32,'AM23'!$E$35)</definedName>
    <definedName name="_xlnm._FilterDatabase" localSheetId="0" hidden="1">'AM23'!$A$1:$E$1</definedName>
    <definedName name="_xlnm._FilterDatabase" localSheetId="8" hidden="1">EPI_2022_Rankings!$A$42:$D$71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35" i="1"/>
  <c r="E26" i="1"/>
  <c r="E27" i="1"/>
  <c r="E33" i="1"/>
  <c r="E5" i="1"/>
  <c r="E18" i="1"/>
  <c r="E7" i="1"/>
  <c r="E12" i="1"/>
  <c r="E15" i="1"/>
  <c r="E30" i="1"/>
  <c r="E19" i="1"/>
  <c r="E17" i="1"/>
  <c r="E6" i="1"/>
  <c r="E2" i="1"/>
  <c r="E25" i="1"/>
  <c r="E11" i="1"/>
  <c r="E23" i="1"/>
  <c r="E13" i="1"/>
  <c r="E4" i="1"/>
  <c r="E29" i="1"/>
  <c r="E31" i="1"/>
  <c r="E3" i="1"/>
  <c r="E24" i="1"/>
  <c r="E10" i="1"/>
  <c r="E14" i="1"/>
  <c r="E16" i="1"/>
  <c r="E28" i="1"/>
  <c r="E22" i="1"/>
  <c r="E32" i="1"/>
  <c r="E34" i="1"/>
  <c r="E21" i="1"/>
  <c r="E9" i="1"/>
  <c r="E8" i="1"/>
  <c r="E36" i="1"/>
  <c r="B80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D31" i="3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B38" i="7"/>
  <c r="C38" i="7" s="1"/>
  <c r="E33" i="3"/>
  <c r="C33" i="3"/>
  <c r="J41" i="5"/>
  <c r="J35" i="5"/>
  <c r="J36" i="5"/>
  <c r="F41" i="5"/>
  <c r="I25" i="5"/>
  <c r="I34" i="5"/>
  <c r="I33" i="5"/>
  <c r="I32" i="5"/>
  <c r="I31" i="5"/>
  <c r="I30" i="5"/>
  <c r="I29" i="5"/>
  <c r="I28" i="5"/>
  <c r="I27" i="5"/>
  <c r="I26" i="5"/>
  <c r="I23" i="5"/>
  <c r="I20" i="5"/>
  <c r="I18" i="5"/>
  <c r="I17" i="5"/>
  <c r="I16" i="5"/>
  <c r="I15" i="5"/>
  <c r="I14" i="5"/>
  <c r="I11" i="5"/>
  <c r="I10" i="5"/>
  <c r="I9" i="5"/>
  <c r="I8" i="5"/>
  <c r="I6" i="5"/>
  <c r="I24" i="5"/>
  <c r="H34" i="5"/>
  <c r="H33" i="5"/>
  <c r="H32" i="5"/>
  <c r="H31" i="5"/>
  <c r="H30" i="5"/>
  <c r="H29" i="5"/>
  <c r="H28" i="5"/>
  <c r="H27" i="5"/>
  <c r="H26" i="5"/>
  <c r="H25" i="5"/>
  <c r="H23" i="5"/>
  <c r="H20" i="5"/>
  <c r="H18" i="5"/>
  <c r="H17" i="5"/>
  <c r="H16" i="5"/>
  <c r="H15" i="5"/>
  <c r="H14" i="5"/>
  <c r="H11" i="5"/>
  <c r="H10" i="5"/>
  <c r="H9" i="5"/>
  <c r="H8" i="5"/>
  <c r="H6" i="5"/>
  <c r="C41" i="1"/>
  <c r="B41" i="1"/>
  <c r="C39" i="1"/>
  <c r="B39" i="1"/>
  <c r="H38" i="5" l="1"/>
  <c r="I21" i="5" s="1"/>
  <c r="I19" i="5" l="1"/>
  <c r="I12" i="5"/>
  <c r="I13" i="5"/>
  <c r="I7" i="5"/>
  <c r="I22" i="5"/>
  <c r="I41" i="5" l="1"/>
</calcChain>
</file>

<file path=xl/sharedStrings.xml><?xml version="1.0" encoding="utf-8"?>
<sst xmlns="http://schemas.openxmlformats.org/spreadsheetml/2006/main" count="516" uniqueCount="154">
  <si>
    <t xml:space="preserve">State </t>
  </si>
  <si>
    <t>ANDAMAN &amp; NICOBAR</t>
  </si>
  <si>
    <t>ANDHRA PRADESH</t>
  </si>
  <si>
    <t>ARUNACHAL PRADESH</t>
  </si>
  <si>
    <t>ASSAM</t>
  </si>
  <si>
    <t>BIHAR</t>
  </si>
  <si>
    <t>CHANDIGARH</t>
  </si>
  <si>
    <t>CHATTISGARH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</si>
  <si>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</si>
  <si>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</si>
  <si>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</si>
  <si>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</si>
  <si>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</si>
  <si>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</si>
  <si>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</si>
  <si>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</si>
  <si>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</si>
  <si>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</si>
  <si>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</si>
  <si>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</si>
  <si>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</si>
  <si>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</si>
  <si>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</si>
  <si>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</si>
  <si>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</si>
  <si>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</si>
  <si>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</si>
  <si>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</si>
  <si>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</si>
  <si>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</si>
  <si>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</si>
  <si>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</si>
  <si>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UNSPECIFIED</t>
  </si>
  <si>
    <t>UTTAR PRADESH</t>
  </si>
  <si>
    <t>UTTARAKHAND</t>
  </si>
  <si>
    <t>WEST BENGAL</t>
  </si>
  <si>
    <t>April, 22 To March, 23 Value(US $ Million)</t>
  </si>
  <si>
    <t>April, 22 To March, 23 Value(INR Cr)</t>
  </si>
  <si>
    <t>Others</t>
  </si>
  <si>
    <t xml:space="preserve">Population in Million </t>
  </si>
  <si>
    <t>SGDP in Million USD</t>
  </si>
  <si>
    <t>Total</t>
  </si>
  <si>
    <t>April, 23 To September, 23 Value(INR)</t>
  </si>
  <si>
    <t>April, 23 To September, 23 Value(US $)</t>
  </si>
  <si>
    <t>OTHERS</t>
  </si>
  <si>
    <t>TABLE 27: GROSS STATE DOMESTIC PRODUCT</t>
  </si>
  <si>
    <t>(Current Prices) (Concld.)</t>
  </si>
  <si>
    <t>(₹ Lakh)</t>
  </si>
  <si>
    <t>State/Union Territory</t>
  </si>
  <si>
    <t>Base: 2011-12</t>
  </si>
  <si>
    <t>2017-18</t>
  </si>
  <si>
    <t>2018-19</t>
  </si>
  <si>
    <t>2019-20</t>
  </si>
  <si>
    <t>2020-21</t>
  </si>
  <si>
    <t>2021-22</t>
  </si>
  <si>
    <t>2022-23</t>
  </si>
  <si>
    <t>-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</si>
  <si>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</si>
  <si>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</si>
  <si>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</si>
  <si>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</si>
  <si>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</si>
  <si>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</si>
  <si>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</si>
  <si>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</si>
  <si>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</si>
  <si>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</si>
  <si>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Kashmir-U.T.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</si>
  <si>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</si>
  <si>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</si>
  <si>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</si>
  <si>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</si>
  <si>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</si>
  <si>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</si>
  <si>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</si>
  <si>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</si>
  <si>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</si>
  <si>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</si>
  <si>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</si>
  <si>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</si>
  <si>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</si>
  <si>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</si>
  <si>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</si>
  <si>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</si>
  <si>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</si>
  <si>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</si>
  <si>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</si>
  <si>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-: Not Available. * : Relates to Jammu &amp; Kashmir and Ladakh.</t>
  </si>
  <si>
    <t>Source: National Statistics Office, Ministry of Statistics and Programme Implementation, Government of India.</t>
  </si>
  <si>
    <t>SGDP Estimate 2022-23 USD Million</t>
  </si>
  <si>
    <t>SGDP Estimate 2022-23 Rs lakh</t>
  </si>
  <si>
    <t>SGDP in lakh Rupees</t>
  </si>
  <si>
    <t>State Name</t>
  </si>
  <si>
    <t>A &amp; N Islands</t>
  </si>
  <si>
    <t>Chandigarh**</t>
  </si>
  <si>
    <t>Dadra &amp; Nagar Haveli and Daman &amp; Diu**</t>
  </si>
  <si>
    <t>Jammu &amp; Kashmir</t>
  </si>
  <si>
    <t>Ladakh**</t>
  </si>
  <si>
    <t>Lakshadweep</t>
  </si>
  <si>
    <t>Puducherry**</t>
  </si>
  <si>
    <t>Total Projected Population 2023</t>
  </si>
  <si>
    <t>Pop in million</t>
  </si>
  <si>
    <t>SGDP per capita in USD</t>
  </si>
  <si>
    <t>Exports per capita in USD</t>
  </si>
  <si>
    <t>AP</t>
  </si>
  <si>
    <t>AS</t>
  </si>
  <si>
    <t>BH</t>
  </si>
  <si>
    <t>CH</t>
  </si>
  <si>
    <t>DL</t>
  </si>
  <si>
    <t>GA</t>
  </si>
  <si>
    <t>GJ</t>
  </si>
  <si>
    <t>HR</t>
  </si>
  <si>
    <t>HP</t>
  </si>
  <si>
    <t>JK</t>
  </si>
  <si>
    <t>JH</t>
  </si>
  <si>
    <t>KA</t>
  </si>
  <si>
    <t>MP</t>
  </si>
  <si>
    <t>MH</t>
  </si>
  <si>
    <t>MN</t>
  </si>
  <si>
    <t>MG</t>
  </si>
  <si>
    <t>NG</t>
  </si>
  <si>
    <t>OD</t>
  </si>
  <si>
    <t>PN</t>
  </si>
  <si>
    <t>RJ</t>
  </si>
  <si>
    <t>SK</t>
  </si>
  <si>
    <t>TN</t>
  </si>
  <si>
    <t>TL</t>
  </si>
  <si>
    <t>TR</t>
  </si>
  <si>
    <t>UP</t>
  </si>
  <si>
    <t>UK</t>
  </si>
  <si>
    <t>WB</t>
  </si>
  <si>
    <t>Exports in USD million</t>
  </si>
  <si>
    <t>Short name of State</t>
  </si>
  <si>
    <t>AM22</t>
  </si>
  <si>
    <t>Percent change</t>
  </si>
  <si>
    <t>KL</t>
  </si>
  <si>
    <t>AR</t>
  </si>
  <si>
    <t>Chandigarh</t>
  </si>
  <si>
    <t>Puducherry</t>
  </si>
  <si>
    <t>Railways in kms in 2022</t>
  </si>
  <si>
    <t>EPI 2022 Overall Rankings</t>
  </si>
  <si>
    <t>Rank</t>
  </si>
  <si>
    <t>State</t>
  </si>
  <si>
    <t>Category</t>
  </si>
  <si>
    <t>Score</t>
  </si>
  <si>
    <t>Coastal</t>
  </si>
  <si>
    <t>Landlocked</t>
  </si>
  <si>
    <t>Himalayan</t>
  </si>
  <si>
    <t>UT/Small States</t>
  </si>
  <si>
    <t>Jammu and Kashmir</t>
  </si>
  <si>
    <t>Andaman &amp; Nicobar Islands</t>
  </si>
  <si>
    <t>Ladakh</t>
  </si>
  <si>
    <t>Dadra Nagar and Haveli &amp; Daman and Diu</t>
  </si>
  <si>
    <t>EPI 2022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</si>
</sst>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AM23 Exports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AM23 Exports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('AM23'!$A$2:$A$9,'AM23'!$A$11:$A$17,'AM23'!$A$19:$A$24,'AM23'!$A$26:$A$28,'AM23'!$A$31:$A$36)</c:f>
              <c:strCache>
                <c:ptCount val="30"/>
                <c:pt idx="0">
                  <c:v>JHARKHAND</c:v>
                </c:pt>
                <c:pt idx="1">
                  <c:v>ODISHA</c:v>
                </c:pt>
                <c:pt idx="2">
                  <c:v>MANIPUR</c:v>
                </c:pt>
                <c:pt idx="3">
                  <c:v>CHATTISGARH</c:v>
                </c:pt>
                <c:pt idx="4">
                  <c:v>JAMMU &amp; KASHMIR</c:v>
                </c:pt>
                <c:pt idx="5">
                  <c:v>DAMAN &amp; DIU</c:v>
                </c:pt>
                <c:pt idx="6">
                  <c:v>WEST BENGAL</c:v>
                </c:pt>
                <c:pt idx="7">
                  <c:v>UTTARAKHAND</c:v>
                </c:pt>
                <c:pt idx="8">
                  <c:v>KERALA</c:v>
                </c:pt>
                <c:pt idx="9">
                  <c:v>DELHI</c:v>
                </c:pt>
                <c:pt idx="10">
                  <c:v>MAHARASHTRA</c:v>
                </c:pt>
                <c:pt idx="11">
                  <c:v>RAJASTHAN</c:v>
                </c:pt>
                <c:pt idx="12">
                  <c:v>GOA</c:v>
                </c:pt>
                <c:pt idx="13">
                  <c:v>SIKKIM</c:v>
                </c:pt>
                <c:pt idx="14">
                  <c:v>HIMACHAL PRADESH</c:v>
                </c:pt>
                <c:pt idx="15">
                  <c:v>HARYANA</c:v>
                </c:pt>
                <c:pt idx="16">
                  <c:v>ANDHRA PRADESH</c:v>
                </c:pt>
                <c:pt idx="17">
                  <c:v>UTTAR PRADESH</c:v>
                </c:pt>
                <c:pt idx="18">
                  <c:v>TELANGANA</c:v>
                </c:pt>
                <c:pt idx="19">
                  <c:v>MADHYA PRADESH</c:v>
                </c:pt>
                <c:pt idx="20">
                  <c:v>PUDUCHERRY</c:v>
                </c:pt>
                <c:pt idx="21">
                  <c:v>ASSAM</c:v>
                </c:pt>
                <c:pt idx="22">
                  <c:v>BIHAR</c:v>
                </c:pt>
                <c:pt idx="23">
                  <c:v>TAMIL NADU</c:v>
                </c:pt>
                <c:pt idx="24">
                  <c:v>NAGALAND</c:v>
                </c:pt>
                <c:pt idx="25">
                  <c:v>TRIPURA</c:v>
                </c:pt>
                <c:pt idx="26">
                  <c:v>CHANDIGARH</c:v>
                </c:pt>
                <c:pt idx="27">
                  <c:v>UNSPECIFIED</c:v>
                </c:pt>
                <c:pt idx="28">
                  <c:v>ARUNACHAL PRADESH</c:v>
                </c:pt>
                <c:pt idx="29">
                  <c:v>ANDAMAN &amp; NICOBAR</c:v>
                </c:pt>
              </c:strCache>
            </c:strRef>
          </c:cat>
          <c:val>
            <c:numRef>
              <c:f>('AM23'!$C$2:$C$9,'AM23'!$C$11:$C$17,'AM23'!$C$19:$C$24,'AM23'!$C$26:$C$28,'AM23'!$C$31:$C$36)</c:f>
              <c:numCache>
                <c:formatCode>0</c:formatCode>
                <c:ptCount val="30"/>
                <c:pt idx="0">
                  <c:v>1398.0690569999999</c:v>
                </c:pt>
                <c:pt idx="1">
                  <c:v>11222.988418999999</c:v>
                </c:pt>
                <c:pt idx="2">
                  <c:v>0.68720599999999998</c:v>
                </c:pt>
                <c:pt idx="3">
                  <c:v>2675.3808600000002</c:v>
                </c:pt>
                <c:pt idx="4">
                  <c:v>212.53218899999999</c:v>
                </c:pt>
                <c:pt idx="5">
                  <c:v>649.68594199999995</c:v>
                </c:pt>
                <c:pt idx="6">
                  <c:v>12748.621249</c:v>
                </c:pt>
                <c:pt idx="7">
                  <c:v>1778.05501</c:v>
                </c:pt>
                <c:pt idx="8">
                  <c:v>4374.2586979999996</c:v>
                </c:pt>
                <c:pt idx="9">
                  <c:v>8146.3724270000002</c:v>
                </c:pt>
                <c:pt idx="10">
                  <c:v>72437.521603999994</c:v>
                </c:pt>
                <c:pt idx="11">
                  <c:v>9686.7580820000003</c:v>
                </c:pt>
                <c:pt idx="12">
                  <c:v>2453.4971869999999</c:v>
                </c:pt>
                <c:pt idx="13">
                  <c:v>19.07883</c:v>
                </c:pt>
                <c:pt idx="14">
                  <c:v>2182.8106739999998</c:v>
                </c:pt>
                <c:pt idx="15">
                  <c:v>15859.045749999999</c:v>
                </c:pt>
                <c:pt idx="16">
                  <c:v>19860.621987999999</c:v>
                </c:pt>
                <c:pt idx="17">
                  <c:v>21686.511855000001</c:v>
                </c:pt>
                <c:pt idx="18">
                  <c:v>11412.403792999999</c:v>
                </c:pt>
                <c:pt idx="19">
                  <c:v>8218.2208129999999</c:v>
                </c:pt>
                <c:pt idx="20">
                  <c:v>517.75211000000002</c:v>
                </c:pt>
                <c:pt idx="21">
                  <c:v>497.07534600000002</c:v>
                </c:pt>
                <c:pt idx="22">
                  <c:v>2610.3876949999999</c:v>
                </c:pt>
                <c:pt idx="23">
                  <c:v>40654.688195000002</c:v>
                </c:pt>
                <c:pt idx="24">
                  <c:v>1.3550139999999999</c:v>
                </c:pt>
                <c:pt idx="25">
                  <c:v>14.643454</c:v>
                </c:pt>
                <c:pt idx="26">
                  <c:v>135.51050599999999</c:v>
                </c:pt>
                <c:pt idx="27">
                  <c:v>11720.790365000001</c:v>
                </c:pt>
                <c:pt idx="28">
                  <c:v>4.5528300000000002</c:v>
                </c:pt>
                <c:pt idx="29">
                  <c:v>59.071548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D-FE4B-AF0E-D39EE88E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80432"/>
        <c:axId val="1736693504"/>
      </c:barChart>
      <c:catAx>
        <c:axId val="16823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93504"/>
        <c:crosses val="autoZero"/>
        <c:auto val="1"/>
        <c:lblAlgn val="ctr"/>
        <c:lblOffset val="100"/>
        <c:noMultiLvlLbl val="0"/>
      </c:catAx>
      <c:valAx>
        <c:axId val="1736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USD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Change from AM22 to AM23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('AM23'!$A$2:$A$6,'AM23'!$A$8:$A$17,'AM23'!$A$19:$A$32,'AM23'!$A$35)</c:f>
              <c:strCache>
                <c:ptCount val="30"/>
                <c:pt idx="0">
                  <c:v>JHARKHAND</c:v>
                </c:pt>
                <c:pt idx="1">
                  <c:v>ODISHA</c:v>
                </c:pt>
                <c:pt idx="2">
                  <c:v>MANIPUR</c:v>
                </c:pt>
                <c:pt idx="3">
                  <c:v>CHATTISGARH</c:v>
                </c:pt>
                <c:pt idx="4">
                  <c:v>JAMMU &amp; KASHMIR</c:v>
                </c:pt>
                <c:pt idx="5">
                  <c:v>WEST BENGAL</c:v>
                </c:pt>
                <c:pt idx="6">
                  <c:v>UTTARAKHAND</c:v>
                </c:pt>
                <c:pt idx="7">
                  <c:v>PUNJAB</c:v>
                </c:pt>
                <c:pt idx="8">
                  <c:v>KERALA</c:v>
                </c:pt>
                <c:pt idx="9">
                  <c:v>DELHI</c:v>
                </c:pt>
                <c:pt idx="10">
                  <c:v>MAHARASHTRA</c:v>
                </c:pt>
                <c:pt idx="11">
                  <c:v>RAJASTHAN</c:v>
                </c:pt>
                <c:pt idx="12">
                  <c:v>GOA</c:v>
                </c:pt>
                <c:pt idx="13">
                  <c:v>SIKKIM</c:v>
                </c:pt>
                <c:pt idx="14">
                  <c:v>HIMACHAL PRADESH</c:v>
                </c:pt>
                <c:pt idx="15">
                  <c:v>HARYANA</c:v>
                </c:pt>
                <c:pt idx="16">
                  <c:v>ANDHRA PRADESH</c:v>
                </c:pt>
                <c:pt idx="17">
                  <c:v>UTTAR PRADESH</c:v>
                </c:pt>
                <c:pt idx="18">
                  <c:v>TELANGANA</c:v>
                </c:pt>
                <c:pt idx="19">
                  <c:v>MADHYA PRADESH</c:v>
                </c:pt>
                <c:pt idx="20">
                  <c:v>PUDUCHERRY</c:v>
                </c:pt>
                <c:pt idx="21">
                  <c:v>KARNATAKA</c:v>
                </c:pt>
                <c:pt idx="22">
                  <c:v>ASSAM</c:v>
                </c:pt>
                <c:pt idx="23">
                  <c:v>BIHAR</c:v>
                </c:pt>
                <c:pt idx="24">
                  <c:v>TAMIL NADU</c:v>
                </c:pt>
                <c:pt idx="25">
                  <c:v>MEGHALAYA</c:v>
                </c:pt>
                <c:pt idx="26">
                  <c:v>GUJARAT</c:v>
                </c:pt>
                <c:pt idx="27">
                  <c:v>NAGALAND</c:v>
                </c:pt>
                <c:pt idx="28">
                  <c:v>TRIPURA</c:v>
                </c:pt>
                <c:pt idx="29">
                  <c:v>ARUNACHAL PRADESH</c:v>
                </c:pt>
              </c:strCache>
            </c:strRef>
          </c:cat>
          <c:val>
            <c:numRef>
              <c:f>('AM23'!$E$2:$E$6,'AM23'!$E$8:$E$17,'AM23'!$E$19:$E$32,'AM23'!$E$35)</c:f>
              <c:numCache>
                <c:formatCode>0.0</c:formatCode>
                <c:ptCount val="30"/>
                <c:pt idx="0">
                  <c:v>-42.918920671190378</c:v>
                </c:pt>
                <c:pt idx="1">
                  <c:v>-34.217310991175395</c:v>
                </c:pt>
                <c:pt idx="2">
                  <c:v>-26.434288687229635</c:v>
                </c:pt>
                <c:pt idx="3">
                  <c:v>-21.049758766172122</c:v>
                </c:pt>
                <c:pt idx="4">
                  <c:v>-13.627985434413809</c:v>
                </c:pt>
                <c:pt idx="5">
                  <c:v>-8.2504203406722176</c:v>
                </c:pt>
                <c:pt idx="6">
                  <c:v>-8.0628908158624508</c:v>
                </c:pt>
                <c:pt idx="7">
                  <c:v>-7.2416864469797515</c:v>
                </c:pt>
                <c:pt idx="8">
                  <c:v>-4.4483012155395736</c:v>
                </c:pt>
                <c:pt idx="9">
                  <c:v>-1.368594397631985</c:v>
                </c:pt>
                <c:pt idx="10">
                  <c:v>-0.93269108347151797</c:v>
                </c:pt>
                <c:pt idx="11">
                  <c:v>0.33323528679810854</c:v>
                </c:pt>
                <c:pt idx="12">
                  <c:v>0.86136186881561905</c:v>
                </c:pt>
                <c:pt idx="13">
                  <c:v>0.87114021303302636</c:v>
                </c:pt>
                <c:pt idx="14">
                  <c:v>1.64607440798805</c:v>
                </c:pt>
                <c:pt idx="15">
                  <c:v>1.9859906169687875</c:v>
                </c:pt>
                <c:pt idx="16">
                  <c:v>2.8419777891795737</c:v>
                </c:pt>
                <c:pt idx="17">
                  <c:v>3.1013380356781384</c:v>
                </c:pt>
                <c:pt idx="18">
                  <c:v>3.7927262996877644</c:v>
                </c:pt>
                <c:pt idx="19">
                  <c:v>4.8937063718585208</c:v>
                </c:pt>
                <c:pt idx="20">
                  <c:v>5.2670147892467574</c:v>
                </c:pt>
                <c:pt idx="21">
                  <c:v>7.9729492904226067</c:v>
                </c:pt>
                <c:pt idx="22">
                  <c:v>10.359150420006781</c:v>
                </c:pt>
                <c:pt idx="23">
                  <c:v>13.072509995178999</c:v>
                </c:pt>
                <c:pt idx="24">
                  <c:v>15.596659768650262</c:v>
                </c:pt>
                <c:pt idx="25">
                  <c:v>17.076115829270773</c:v>
                </c:pt>
                <c:pt idx="26">
                  <c:v>17.818161582993515</c:v>
                </c:pt>
                <c:pt idx="27">
                  <c:v>19.264808267298271</c:v>
                </c:pt>
                <c:pt idx="28">
                  <c:v>20.131151618647969</c:v>
                </c:pt>
                <c:pt idx="29">
                  <c:v>167.6626936114825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2-E746-AA4A-828DD672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89855"/>
        <c:axId val="1737111184"/>
      </c:barChart>
      <c:catAx>
        <c:axId val="114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11184"/>
        <c:crosses val="autoZero"/>
        <c:auto val="1"/>
        <c:lblAlgn val="ctr"/>
        <c:lblOffset val="100"/>
        <c:noMultiLvlLbl val="0"/>
      </c:catAx>
      <c:valAx>
        <c:axId val="17371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Change over previous 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SGDP</a:t>
            </a:r>
            <a:r>
              <a:rPr lang="en-GB" baseline="0"/>
              <a:t> per capita Vs Exports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Final!$C$2:$C$30</c:f>
              <c:numCache>
                <c:formatCode>0.0</c:formatCode>
                <c:ptCount val="29"/>
                <c:pt idx="0">
                  <c:v>373.62897862894124</c:v>
                </c:pt>
                <c:pt idx="1">
                  <c:v>2.9147439180537771</c:v>
                </c:pt>
                <c:pt idx="2">
                  <c:v>13.918610757987288</c:v>
                </c:pt>
                <c:pt idx="3">
                  <c:v>20.593799859572723</c:v>
                </c:pt>
                <c:pt idx="4">
                  <c:v>88.647477137176949</c:v>
                </c:pt>
                <c:pt idx="5">
                  <c:v>381.40233283393417</c:v>
                </c:pt>
                <c:pt idx="6">
                  <c:v>1557.7759917460317</c:v>
                </c:pt>
                <c:pt idx="7">
                  <c:v>2089.2998666424264</c:v>
                </c:pt>
                <c:pt idx="8">
                  <c:v>524.9775149789798</c:v>
                </c:pt>
                <c:pt idx="9">
                  <c:v>292.28852088912691</c:v>
                </c:pt>
                <c:pt idx="10">
                  <c:v>15.623920385209145</c:v>
                </c:pt>
                <c:pt idx="11">
                  <c:v>35.424645441645971</c:v>
                </c:pt>
                <c:pt idx="12">
                  <c:v>412.71430028659228</c:v>
                </c:pt>
                <c:pt idx="13">
                  <c:v>122.26796450134167</c:v>
                </c:pt>
                <c:pt idx="14">
                  <c:v>94.921641656752797</c:v>
                </c:pt>
                <c:pt idx="15">
                  <c:v>573.14967443921341</c:v>
                </c:pt>
                <c:pt idx="16">
                  <c:v>0.21321936084393422</c:v>
                </c:pt>
                <c:pt idx="17">
                  <c:v>3.0219474469991039</c:v>
                </c:pt>
                <c:pt idx="18">
                  <c:v>0.60681325570980738</c:v>
                </c:pt>
                <c:pt idx="19">
                  <c:v>242.52287187743104</c:v>
                </c:pt>
                <c:pt idx="20">
                  <c:v>214.18165883501462</c:v>
                </c:pt>
                <c:pt idx="21">
                  <c:v>119.5527069669855</c:v>
                </c:pt>
                <c:pt idx="22">
                  <c:v>27.690609579100148</c:v>
                </c:pt>
                <c:pt idx="23">
                  <c:v>528.94468117356234</c:v>
                </c:pt>
                <c:pt idx="24">
                  <c:v>299.6167968758204</c:v>
                </c:pt>
                <c:pt idx="25">
                  <c:v>3.5310957318543523</c:v>
                </c:pt>
                <c:pt idx="26">
                  <c:v>92.014034948894079</c:v>
                </c:pt>
                <c:pt idx="27">
                  <c:v>152.79324654120478</c:v>
                </c:pt>
                <c:pt idx="28">
                  <c:v>128.66478189213191</c:v>
                </c:pt>
              </c:numCache>
            </c:numRef>
          </c:xVal>
          <c:yVal>
            <c:numRef>
              <c:f>Final!$B$2:$B$30</c:f>
              <c:numCache>
                <c:formatCode>0</c:formatCode>
                <c:ptCount val="29"/>
                <c:pt idx="0">
                  <c:v>3178.1832043467607</c:v>
                </c:pt>
                <c:pt idx="1">
                  <c:v>3288.9027362684374</c:v>
                </c:pt>
                <c:pt idx="2">
                  <c:v>1770.4053756191634</c:v>
                </c:pt>
                <c:pt idx="3">
                  <c:v>759.98586219759193</c:v>
                </c:pt>
                <c:pt idx="4">
                  <c:v>1943.9272909551239</c:v>
                </c:pt>
                <c:pt idx="5">
                  <c:v>6265.0545437520486</c:v>
                </c:pt>
                <c:pt idx="6">
                  <c:v>7671.0130503642667</c:v>
                </c:pt>
                <c:pt idx="7">
                  <c:v>3962.1393187575632</c:v>
                </c:pt>
                <c:pt idx="8">
                  <c:v>4219.1284478814687</c:v>
                </c:pt>
                <c:pt idx="9">
                  <c:v>3354.5622004312413</c:v>
                </c:pt>
                <c:pt idx="10">
                  <c:v>2148.1620758618483</c:v>
                </c:pt>
                <c:pt idx="11">
                  <c:v>1279.0043230979732</c:v>
                </c:pt>
                <c:pt idx="12">
                  <c:v>4245.0351857659962</c:v>
                </c:pt>
                <c:pt idx="13">
                  <c:v>3812.2102680867724</c:v>
                </c:pt>
                <c:pt idx="14">
                  <c:v>1958.8169808454174</c:v>
                </c:pt>
                <c:pt idx="15">
                  <c:v>3596.8498803402158</c:v>
                </c:pt>
                <c:pt idx="16">
                  <c:v>1660.6913939962021</c:v>
                </c:pt>
                <c:pt idx="17">
                  <c:v>1634.5131727036774</c:v>
                </c:pt>
                <c:pt idx="18">
                  <c:v>1832.2218011873185</c:v>
                </c:pt>
                <c:pt idx="19">
                  <c:v>2146.7328692283313</c:v>
                </c:pt>
                <c:pt idx="20">
                  <c:v>2808.1931546054552</c:v>
                </c:pt>
                <c:pt idx="21">
                  <c:v>2236.7582971384263</c:v>
                </c:pt>
                <c:pt idx="22">
                  <c:v>7955.8204011759899</c:v>
                </c:pt>
                <c:pt idx="23">
                  <c:v>3944.0909379024129</c:v>
                </c:pt>
                <c:pt idx="24">
                  <c:v>4420.674919724539</c:v>
                </c:pt>
                <c:pt idx="25">
                  <c:v>2245.541107875325</c:v>
                </c:pt>
                <c:pt idx="26">
                  <c:v>1228.0384577851132</c:v>
                </c:pt>
                <c:pt idx="27">
                  <c:v>3333.9798124020858</c:v>
                </c:pt>
                <c:pt idx="28">
                  <c:v>2012.009765865585</c:v>
                </c:pt>
              </c:numCache>
            </c:numRef>
          </c:yVal>
          <c:bubbleSize>
            <c:numRef>
              <c:f>Final!$D$2:$D$30</c:f>
              <c:numCache>
                <c:formatCode>0</c:formatCode>
                <c:ptCount val="29"/>
                <c:pt idx="0">
                  <c:v>19860.621987999999</c:v>
                </c:pt>
                <c:pt idx="1">
                  <c:v>4.5528300000000002</c:v>
                </c:pt>
                <c:pt idx="2">
                  <c:v>497.07534600000002</c:v>
                </c:pt>
                <c:pt idx="3">
                  <c:v>2610.3876949999999</c:v>
                </c:pt>
                <c:pt idx="4">
                  <c:v>2675.3808600000002</c:v>
                </c:pt>
                <c:pt idx="5">
                  <c:v>8146.3724270000002</c:v>
                </c:pt>
                <c:pt idx="6">
                  <c:v>2453.4971869999999</c:v>
                </c:pt>
                <c:pt idx="7">
                  <c:v>149399.56556399999</c:v>
                </c:pt>
                <c:pt idx="8">
                  <c:v>15859.045749999999</c:v>
                </c:pt>
                <c:pt idx="9">
                  <c:v>2182.8106739999998</c:v>
                </c:pt>
                <c:pt idx="10">
                  <c:v>212.53218899999999</c:v>
                </c:pt>
                <c:pt idx="11">
                  <c:v>1398.0690569999999</c:v>
                </c:pt>
                <c:pt idx="12">
                  <c:v>27937.456415000001</c:v>
                </c:pt>
                <c:pt idx="13">
                  <c:v>4374.2586979999996</c:v>
                </c:pt>
                <c:pt idx="14">
                  <c:v>8218.2208129999999</c:v>
                </c:pt>
                <c:pt idx="15">
                  <c:v>72437.521603999994</c:v>
                </c:pt>
                <c:pt idx="16">
                  <c:v>0.68720599999999998</c:v>
                </c:pt>
                <c:pt idx="17">
                  <c:v>10.120502</c:v>
                </c:pt>
                <c:pt idx="18">
                  <c:v>1.3550139999999999</c:v>
                </c:pt>
                <c:pt idx="19">
                  <c:v>11222.988418999999</c:v>
                </c:pt>
                <c:pt idx="20">
                  <c:v>6581.8023759999996</c:v>
                </c:pt>
                <c:pt idx="21">
                  <c:v>9686.7580820000003</c:v>
                </c:pt>
                <c:pt idx="22">
                  <c:v>19.07883</c:v>
                </c:pt>
                <c:pt idx="23">
                  <c:v>40654.688195000002</c:v>
                </c:pt>
                <c:pt idx="24">
                  <c:v>11412.403792999999</c:v>
                </c:pt>
                <c:pt idx="25">
                  <c:v>14.643454</c:v>
                </c:pt>
                <c:pt idx="26">
                  <c:v>21686.511855000001</c:v>
                </c:pt>
                <c:pt idx="27">
                  <c:v>1778.05501</c:v>
                </c:pt>
                <c:pt idx="28">
                  <c:v>12748.621249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47-914C-A9E5-E83846F4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53105040"/>
        <c:axId val="586104400"/>
      </c:bubbleChart>
      <c:valAx>
        <c:axId val="1453105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4400"/>
        <c:crosses val="autoZero"/>
        <c:crossBetween val="midCat"/>
      </c:valAx>
      <c:valAx>
        <c:axId val="5861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279400</xdr:rowOff>
    </xdr:from>
    <xdr:to>
      <xdr:col>25</xdr:col>
      <xdr:colOff>584200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67505-B44A-5D5C-AA2A-69D79EC6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14</xdr:row>
      <xdr:rowOff>101600</xdr:rowOff>
    </xdr:from>
    <xdr:to>
      <xdr:col>28</xdr:col>
      <xdr:colOff>520700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15D6A-58AC-39AF-855F-005E273E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5</xdr:row>
      <xdr:rowOff>127000</xdr:rowOff>
    </xdr:from>
    <xdr:to>
      <xdr:col>15</xdr:col>
      <xdr:colOff>622300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36CF-6A88-C56D-00B1-314A15D50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opLeftCell="B2" workbookViewId="0">
      <selection activeCell="D48" sqref="D48"/>
    </sheetView>
  </sheetViews>
  <sheetFormatPr baseColWidth="10" defaultRowHeight="13" x14ac:dyDescent="0.15"/>
  <cols>
    <col min="1" max="1" width="29" customWidth="1"/>
    <col min="2" max="2" width="18.5" customWidth="1"/>
    <col min="3" max="3" width="19.1640625" customWidth="1"/>
    <col min="4" max="4" width="19.6640625" customWidth="1"/>
    <col min="5" max="5" width="20.1640625" customWidth="1"/>
    <col min="6" max="6" width="18" customWidth="1"/>
    <col min="7" max="256" width="8.83203125" customWidth="1"/>
  </cols>
  <sheetData>
    <row r="1" spans="1:6" ht="30" customHeight="1" x14ac:dyDescent="0.15">
      <c r="A1" s="7" t="s">
        <v>0</v>
      </c>
      <c r="B1" s="7" t="s">
        <v>37</v>
      </c>
      <c r="C1" s="7" t="s">
        <v>36</v>
      </c>
      <c r="D1" s="7" t="s">
        <v>133</v>
      </c>
      <c r="E1" s="7" t="s">
        <v>134</v>
      </c>
      <c r="F1" s="7"/>
    </row>
    <row r="2" spans="1:6" ht="12.75" customHeight="1" x14ac:dyDescent="0.15">
      <c r="A2" t="s">
        <v>16</v>
      </c>
      <c r="B2" s="2">
        <v>11175.3290576</v>
      </c>
      <c r="C2" s="2">
        <v>1398.0690569999999</v>
      </c>
      <c r="D2" s="2">
        <v>2449.268783</v>
      </c>
      <c r="E2" s="1">
        <f t="shared" ref="E2:E36" si="0">(C2-D2)/D2*100</f>
        <v>-42.918920671190378</v>
      </c>
    </row>
    <row r="3" spans="1:6" ht="12.75" customHeight="1" x14ac:dyDescent="0.15">
      <c r="A3" t="s">
        <v>24</v>
      </c>
      <c r="B3" s="2">
        <v>89773.954459400004</v>
      </c>
      <c r="C3" s="2">
        <v>11222.988418999999</v>
      </c>
      <c r="D3" s="2">
        <v>17060.701817000001</v>
      </c>
      <c r="E3" s="1">
        <f t="shared" si="0"/>
        <v>-34.217310991175395</v>
      </c>
      <c r="F3" s="2"/>
    </row>
    <row r="4" spans="1:6" ht="12.75" customHeight="1" x14ac:dyDescent="0.15">
      <c r="A4" t="s">
        <v>21</v>
      </c>
      <c r="B4" s="2">
        <v>5.5540694999999998</v>
      </c>
      <c r="C4" s="2">
        <v>0.68720599999999998</v>
      </c>
      <c r="D4" s="2">
        <v>0.93413900000000005</v>
      </c>
      <c r="E4" s="1">
        <f t="shared" si="0"/>
        <v>-26.434288687229635</v>
      </c>
    </row>
    <row r="5" spans="1:6" ht="12.75" customHeight="1" x14ac:dyDescent="0.15">
      <c r="A5" t="s">
        <v>7</v>
      </c>
      <c r="B5" s="2">
        <v>21415.296341000001</v>
      </c>
      <c r="C5" s="2">
        <v>2675.3808600000002</v>
      </c>
      <c r="D5" s="2">
        <v>3388.6924450000001</v>
      </c>
      <c r="E5" s="1">
        <f t="shared" si="0"/>
        <v>-21.049758766172122</v>
      </c>
    </row>
    <row r="6" spans="1:6" ht="12.75" customHeight="1" x14ac:dyDescent="0.15">
      <c r="A6" t="s">
        <v>15</v>
      </c>
      <c r="B6" s="2">
        <v>1706.9188529999999</v>
      </c>
      <c r="C6" s="2">
        <v>212.53218899999999</v>
      </c>
      <c r="D6" s="2">
        <v>246.06603200000001</v>
      </c>
      <c r="E6" s="1">
        <f t="shared" si="0"/>
        <v>-13.627985434413809</v>
      </c>
    </row>
    <row r="7" spans="1:6" ht="12.75" customHeight="1" x14ac:dyDescent="0.15">
      <c r="A7" s="4" t="s">
        <v>9</v>
      </c>
      <c r="B7" s="5">
        <v>5214.5819167</v>
      </c>
      <c r="C7" s="5">
        <v>649.68594199999995</v>
      </c>
      <c r="D7" s="2">
        <v>724.09174399999995</v>
      </c>
      <c r="E7" s="1">
        <f t="shared" si="0"/>
        <v>-10.275742351234433</v>
      </c>
    </row>
    <row r="8" spans="1:6" ht="12.75" customHeight="1" x14ac:dyDescent="0.15">
      <c r="A8" t="s">
        <v>35</v>
      </c>
      <c r="B8" s="2">
        <v>102195.68588999999</v>
      </c>
      <c r="C8" s="2">
        <v>12748.621249</v>
      </c>
      <c r="D8" s="2">
        <v>13895.018698</v>
      </c>
      <c r="E8" s="1">
        <f t="shared" si="0"/>
        <v>-8.2504203406722176</v>
      </c>
    </row>
    <row r="9" spans="1:6" ht="12.75" customHeight="1" x14ac:dyDescent="0.15">
      <c r="A9" t="s">
        <v>34</v>
      </c>
      <c r="B9" s="2">
        <v>14311.2565915</v>
      </c>
      <c r="C9" s="2">
        <v>1778.05501</v>
      </c>
      <c r="D9" s="2">
        <v>1933.9905570000001</v>
      </c>
      <c r="E9" s="1">
        <f t="shared" si="0"/>
        <v>-8.0628908158624508</v>
      </c>
    </row>
    <row r="10" spans="1:6" ht="12.75" customHeight="1" x14ac:dyDescent="0.15">
      <c r="A10" t="s">
        <v>26</v>
      </c>
      <c r="B10" s="2">
        <v>52852.605921100003</v>
      </c>
      <c r="C10" s="2">
        <v>6581.8023759999996</v>
      </c>
      <c r="D10" s="2">
        <v>7095.646874</v>
      </c>
      <c r="E10" s="1">
        <f t="shared" si="0"/>
        <v>-7.2416864469797515</v>
      </c>
    </row>
    <row r="11" spans="1:6" ht="12.75" customHeight="1" x14ac:dyDescent="0.15">
      <c r="A11" t="s">
        <v>18</v>
      </c>
      <c r="B11" s="2">
        <v>35116.088222099999</v>
      </c>
      <c r="C11" s="2">
        <v>4374.2586979999996</v>
      </c>
      <c r="D11" s="2">
        <v>4577.8973619999997</v>
      </c>
      <c r="E11" s="1">
        <f t="shared" si="0"/>
        <v>-4.4483012155395736</v>
      </c>
    </row>
    <row r="12" spans="1:6" ht="12.75" customHeight="1" x14ac:dyDescent="0.15">
      <c r="A12" t="s">
        <v>10</v>
      </c>
      <c r="B12" s="2">
        <v>65554.983969099994</v>
      </c>
      <c r="C12" s="2">
        <v>8146.3724270000002</v>
      </c>
      <c r="D12" s="2">
        <v>8259.410253</v>
      </c>
      <c r="E12" s="1">
        <f t="shared" si="0"/>
        <v>-1.368594397631985</v>
      </c>
    </row>
    <row r="13" spans="1:6" ht="12.75" customHeight="1" x14ac:dyDescent="0.15">
      <c r="A13" t="s">
        <v>20</v>
      </c>
      <c r="B13" s="2">
        <v>581436.53732989996</v>
      </c>
      <c r="C13" s="2">
        <v>72437.521603999994</v>
      </c>
      <c r="D13" s="2">
        <v>73119.500667</v>
      </c>
      <c r="E13" s="1">
        <f t="shared" si="0"/>
        <v>-0.93269108347151797</v>
      </c>
    </row>
    <row r="14" spans="1:6" ht="12.75" customHeight="1" x14ac:dyDescent="0.15">
      <c r="A14" t="s">
        <v>27</v>
      </c>
      <c r="B14" s="2">
        <v>77771.367299200007</v>
      </c>
      <c r="C14" s="2">
        <v>9686.7580820000003</v>
      </c>
      <c r="D14" s="2">
        <v>9654.5855960000008</v>
      </c>
      <c r="E14" s="1">
        <f t="shared" si="0"/>
        <v>0.33323528679810854</v>
      </c>
    </row>
    <row r="15" spans="1:6" ht="12.75" customHeight="1" x14ac:dyDescent="0.15">
      <c r="A15" t="s">
        <v>11</v>
      </c>
      <c r="B15" s="2">
        <v>19719.8598146</v>
      </c>
      <c r="C15" s="2">
        <v>2453.4971869999999</v>
      </c>
      <c r="D15" s="2">
        <v>2432.544179</v>
      </c>
      <c r="E15" s="1">
        <f t="shared" si="0"/>
        <v>0.86136186881561905</v>
      </c>
    </row>
    <row r="16" spans="1:6" ht="12.75" customHeight="1" x14ac:dyDescent="0.15">
      <c r="A16" s="3" t="s">
        <v>28</v>
      </c>
      <c r="B16" s="2">
        <v>153.3068686</v>
      </c>
      <c r="C16" s="2">
        <v>19.07883</v>
      </c>
      <c r="D16" s="2">
        <v>18.914062000000001</v>
      </c>
      <c r="E16" s="1">
        <f t="shared" si="0"/>
        <v>0.87114021303302636</v>
      </c>
    </row>
    <row r="17" spans="1:5" ht="12.75" customHeight="1" x14ac:dyDescent="0.15">
      <c r="A17" t="s">
        <v>14</v>
      </c>
      <c r="B17" s="2">
        <v>17543.498858700001</v>
      </c>
      <c r="C17" s="2">
        <v>2182.8106739999998</v>
      </c>
      <c r="D17" s="2">
        <v>2147.4618540000001</v>
      </c>
      <c r="E17" s="1">
        <f t="shared" si="0"/>
        <v>1.64607440798805</v>
      </c>
    </row>
    <row r="18" spans="1:5" ht="12.75" customHeight="1" x14ac:dyDescent="0.15">
      <c r="A18" s="4" t="s">
        <v>8</v>
      </c>
      <c r="B18" s="5">
        <v>31364.275890699999</v>
      </c>
      <c r="C18" s="5">
        <v>3902.0511339999998</v>
      </c>
      <c r="D18" s="2">
        <v>3835.9406640000002</v>
      </c>
      <c r="E18" s="1">
        <f t="shared" si="0"/>
        <v>1.7234487128656903</v>
      </c>
    </row>
    <row r="19" spans="1:5" ht="12.75" customHeight="1" x14ac:dyDescent="0.15">
      <c r="A19" t="s">
        <v>13</v>
      </c>
      <c r="B19" s="2">
        <v>127373.18524960001</v>
      </c>
      <c r="C19" s="2">
        <v>15859.045749999999</v>
      </c>
      <c r="D19" s="2">
        <v>15550.219843000001</v>
      </c>
      <c r="E19" s="1">
        <f t="shared" si="0"/>
        <v>1.9859906169687875</v>
      </c>
    </row>
    <row r="20" spans="1:5" ht="12.75" customHeight="1" x14ac:dyDescent="0.15">
      <c r="A20" t="s">
        <v>2</v>
      </c>
      <c r="B20" s="2">
        <v>159368.01891360001</v>
      </c>
      <c r="C20" s="2">
        <v>19860.621987999999</v>
      </c>
      <c r="D20" s="2">
        <v>19311.785338000002</v>
      </c>
      <c r="E20" s="1">
        <f t="shared" si="0"/>
        <v>2.8419777891795737</v>
      </c>
    </row>
    <row r="21" spans="1:5" ht="12.75" customHeight="1" x14ac:dyDescent="0.15">
      <c r="A21" t="s">
        <v>33</v>
      </c>
      <c r="B21" s="2">
        <v>174037.00973200001</v>
      </c>
      <c r="C21" s="2">
        <v>21686.511855000001</v>
      </c>
      <c r="D21" s="2">
        <v>21034.171106000002</v>
      </c>
      <c r="E21" s="1">
        <f t="shared" si="0"/>
        <v>3.1013380356781384</v>
      </c>
    </row>
    <row r="22" spans="1:5" ht="12.75" customHeight="1" x14ac:dyDescent="0.15">
      <c r="A22" t="s">
        <v>30</v>
      </c>
      <c r="B22" s="2">
        <v>91767.258830399995</v>
      </c>
      <c r="C22" s="2">
        <v>11412.403792999999</v>
      </c>
      <c r="D22" s="2">
        <v>10995.379156000001</v>
      </c>
      <c r="E22" s="1">
        <f t="shared" si="0"/>
        <v>3.7927262996877644</v>
      </c>
    </row>
    <row r="23" spans="1:5" ht="12.75" customHeight="1" x14ac:dyDescent="0.15">
      <c r="A23" t="s">
        <v>19</v>
      </c>
      <c r="B23" s="2">
        <v>65878.047439100003</v>
      </c>
      <c r="C23" s="2">
        <v>8218.2208129999999</v>
      </c>
      <c r="D23" s="2">
        <v>7834.8082999999997</v>
      </c>
      <c r="E23" s="1">
        <f t="shared" si="0"/>
        <v>4.8937063718585208</v>
      </c>
    </row>
    <row r="24" spans="1:5" ht="12.75" customHeight="1" x14ac:dyDescent="0.15">
      <c r="A24" t="s">
        <v>25</v>
      </c>
      <c r="B24" s="2">
        <v>4159.7391815999999</v>
      </c>
      <c r="C24" s="2">
        <v>517.75211000000002</v>
      </c>
      <c r="D24" s="2">
        <v>491.84648299999998</v>
      </c>
      <c r="E24" s="1">
        <f t="shared" si="0"/>
        <v>5.2670147892467574</v>
      </c>
    </row>
    <row r="25" spans="1:5" ht="12.75" customHeight="1" x14ac:dyDescent="0.15">
      <c r="A25" t="s">
        <v>17</v>
      </c>
      <c r="B25" s="2">
        <v>223893.15553369999</v>
      </c>
      <c r="C25" s="2">
        <v>27937.456415000001</v>
      </c>
      <c r="D25" s="2">
        <v>25874.495972000001</v>
      </c>
      <c r="E25" s="1">
        <f t="shared" si="0"/>
        <v>7.9729492904226067</v>
      </c>
    </row>
    <row r="26" spans="1:5" ht="12.75" customHeight="1" x14ac:dyDescent="0.15">
      <c r="A26" t="s">
        <v>4</v>
      </c>
      <c r="B26" s="2">
        <v>4004.0262038999999</v>
      </c>
      <c r="C26" s="2">
        <v>497.07534600000002</v>
      </c>
      <c r="D26" s="2">
        <v>450.416068</v>
      </c>
      <c r="E26" s="1">
        <f t="shared" si="0"/>
        <v>10.359150420006781</v>
      </c>
    </row>
    <row r="27" spans="1:5" ht="12.75" customHeight="1" x14ac:dyDescent="0.15">
      <c r="A27" t="s">
        <v>5</v>
      </c>
      <c r="B27" s="2">
        <v>20895.041578199998</v>
      </c>
      <c r="C27" s="2">
        <v>2610.3876949999999</v>
      </c>
      <c r="D27" s="2">
        <v>2308.596223</v>
      </c>
      <c r="E27" s="1">
        <f t="shared" si="0"/>
        <v>13.072509995178999</v>
      </c>
    </row>
    <row r="28" spans="1:5" ht="12.75" customHeight="1" x14ac:dyDescent="0.15">
      <c r="A28" t="s">
        <v>29</v>
      </c>
      <c r="B28" s="2">
        <v>326710.7519573</v>
      </c>
      <c r="C28" s="2">
        <v>40654.688195000002</v>
      </c>
      <c r="D28" s="2">
        <v>35169.431604999998</v>
      </c>
      <c r="E28" s="1">
        <f t="shared" si="0"/>
        <v>15.596659768650262</v>
      </c>
    </row>
    <row r="29" spans="1:5" ht="12.75" customHeight="1" x14ac:dyDescent="0.15">
      <c r="A29" t="s">
        <v>22</v>
      </c>
      <c r="B29" s="2">
        <v>81.816595399999997</v>
      </c>
      <c r="C29" s="2">
        <v>10.120502</v>
      </c>
      <c r="D29" s="2">
        <v>8.6443779999999997</v>
      </c>
      <c r="E29" s="1">
        <f t="shared" si="0"/>
        <v>17.076115829270773</v>
      </c>
    </row>
    <row r="30" spans="1:5" ht="12.75" customHeight="1" x14ac:dyDescent="0.15">
      <c r="A30" t="s">
        <v>12</v>
      </c>
      <c r="B30" s="2">
        <v>1200001.9420679</v>
      </c>
      <c r="C30" s="2">
        <v>149399.56556399999</v>
      </c>
      <c r="D30" s="2">
        <v>126805.2086</v>
      </c>
      <c r="E30" s="1">
        <f t="shared" si="0"/>
        <v>17.818161582993515</v>
      </c>
    </row>
    <row r="31" spans="1:5" ht="12.75" customHeight="1" x14ac:dyDescent="0.15">
      <c r="A31" t="s">
        <v>23</v>
      </c>
      <c r="B31" s="2">
        <v>10.8885589</v>
      </c>
      <c r="C31" s="2">
        <v>1.3550139999999999</v>
      </c>
      <c r="D31" s="2">
        <v>1.136139</v>
      </c>
      <c r="E31" s="1">
        <f t="shared" si="0"/>
        <v>19.264808267298271</v>
      </c>
    </row>
    <row r="32" spans="1:5" ht="12.75" customHeight="1" x14ac:dyDescent="0.15">
      <c r="A32" t="s">
        <v>31</v>
      </c>
      <c r="B32" s="2">
        <v>119.6753107</v>
      </c>
      <c r="C32" s="2">
        <v>14.643454</v>
      </c>
      <c r="D32" s="2">
        <v>12.189556</v>
      </c>
      <c r="E32" s="1">
        <f t="shared" si="0"/>
        <v>20.131151618647969</v>
      </c>
    </row>
    <row r="33" spans="1:5" ht="12.75" customHeight="1" x14ac:dyDescent="0.15">
      <c r="A33" s="4" t="s">
        <v>6</v>
      </c>
      <c r="B33" s="5">
        <v>1088.9134137999999</v>
      </c>
      <c r="C33" s="5">
        <v>135.51050599999999</v>
      </c>
      <c r="D33" s="2">
        <v>98.810496999999998</v>
      </c>
      <c r="E33" s="1">
        <f t="shared" si="0"/>
        <v>37.141811967609058</v>
      </c>
    </row>
    <row r="34" spans="1:5" ht="12.75" customHeight="1" x14ac:dyDescent="0.15">
      <c r="A34" s="4" t="s">
        <v>32</v>
      </c>
      <c r="B34" s="5">
        <v>94326.7775521</v>
      </c>
      <c r="C34" s="5">
        <v>11720.790365000001</v>
      </c>
      <c r="D34" s="2">
        <v>5209.7485839999999</v>
      </c>
      <c r="E34" s="1">
        <f t="shared" si="0"/>
        <v>124.97804214576664</v>
      </c>
    </row>
    <row r="35" spans="1:5" ht="12.75" customHeight="1" x14ac:dyDescent="0.15">
      <c r="A35" t="s">
        <v>3</v>
      </c>
      <c r="B35" s="2">
        <v>36.232292899999997</v>
      </c>
      <c r="C35" s="2">
        <v>4.5528300000000002</v>
      </c>
      <c r="D35" s="2">
        <v>1.700958</v>
      </c>
      <c r="E35" s="1">
        <f t="shared" si="0"/>
        <v>167.6626936114825</v>
      </c>
    </row>
    <row r="36" spans="1:5" ht="12.75" customHeight="1" x14ac:dyDescent="0.15">
      <c r="A36" s="4" t="s">
        <v>1</v>
      </c>
      <c r="B36" s="5">
        <v>485.84755969999998</v>
      </c>
      <c r="C36" s="5">
        <v>59.071548</v>
      </c>
      <c r="D36" s="2">
        <v>1.1409229999999999</v>
      </c>
      <c r="E36" s="1">
        <f t="shared" si="0"/>
        <v>5077.5227600810931</v>
      </c>
    </row>
    <row r="37" spans="1:5" x14ac:dyDescent="0.15">
      <c r="C37" s="1"/>
    </row>
    <row r="38" spans="1:5" x14ac:dyDescent="0.15">
      <c r="C38" s="1"/>
    </row>
    <row r="39" spans="1:5" x14ac:dyDescent="0.15">
      <c r="A39" s="3" t="s">
        <v>38</v>
      </c>
      <c r="B39" s="2">
        <f>B33+B10+B9+B7+B2</f>
        <v>84642.686900700006</v>
      </c>
      <c r="C39" s="1">
        <f>C33+C10+C9+C7+C2</f>
        <v>10543.122890999999</v>
      </c>
    </row>
    <row r="40" spans="1:5" x14ac:dyDescent="0.15">
      <c r="C40" s="1"/>
    </row>
    <row r="41" spans="1:5" x14ac:dyDescent="0.15">
      <c r="A41" s="3" t="s">
        <v>41</v>
      </c>
      <c r="B41" s="2">
        <f>SUM(B2:B36)</f>
        <v>3621549.4293235005</v>
      </c>
      <c r="C41" s="1">
        <f>SUM(C2:C36)</f>
        <v>451069.94468699995</v>
      </c>
    </row>
    <row r="44" spans="1:5" x14ac:dyDescent="0.15">
      <c r="B44" s="2"/>
    </row>
    <row r="45" spans="1:5" x14ac:dyDescent="0.15">
      <c r="B45" s="2"/>
    </row>
    <row r="46" spans="1:5" x14ac:dyDescent="0.15">
      <c r="B46" s="2"/>
    </row>
    <row r="47" spans="1:5" x14ac:dyDescent="0.15">
      <c r="B47" s="2"/>
    </row>
    <row r="48" spans="1:5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80" spans="2:2" x14ac:dyDescent="0.15">
      <c r="B80">
        <f>SUM(B44:B78)</f>
        <v>0</v>
      </c>
    </row>
  </sheetData>
  <autoFilter ref="A1:E1" xr:uid="{00000000-0009-0000-0000-000000000000}">
    <sortState xmlns:xlrd2="http://schemas.microsoft.com/office/spreadsheetml/2017/richdata2" ref="A2:E36">
      <sortCondition ref="E1:E36"/>
    </sortState>
  </autoFilter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212B-FCAC-C34D-8BE9-322157A33ED0}">
  <dimension ref="A1:B30"/>
  <sheetViews>
    <sheetView zoomScale="173" workbookViewId="0">
      <selection activeCell="B2" sqref="B2:B30"/>
    </sheetView>
  </sheetViews>
  <sheetFormatPr baseColWidth="10" defaultRowHeight="13" x14ac:dyDescent="0.15"/>
  <cols>
    <col min="1" max="1" width="56.33203125" bestFit="1" customWidth="1"/>
  </cols>
  <sheetData>
    <row r="1" spans="1:2" x14ac:dyDescent="0.15">
      <c r="A1" s="6" t="s">
        <v>48</v>
      </c>
      <c r="B1" s="6">
        <v>2022</v>
      </c>
    </row>
    <row r="2" spans="1:2" x14ac:dyDescent="0.15">
      <c r="A2" s="3" t="s">
        <v>57</v>
      </c>
      <c r="B2" s="3">
        <v>3969</v>
      </c>
    </row>
    <row r="3" spans="1:2" x14ac:dyDescent="0.15">
      <c r="A3" s="3" t="s">
        <v>58</v>
      </c>
      <c r="B3" s="3">
        <v>12</v>
      </c>
    </row>
    <row r="4" spans="1:2" x14ac:dyDescent="0.15">
      <c r="A4" s="3" t="s">
        <v>59</v>
      </c>
      <c r="B4" s="3">
        <v>2571</v>
      </c>
    </row>
    <row r="5" spans="1:2" x14ac:dyDescent="0.15">
      <c r="A5" s="3" t="s">
        <v>60</v>
      </c>
      <c r="B5" s="3">
        <v>3825</v>
      </c>
    </row>
    <row r="6" spans="1:2" x14ac:dyDescent="0.15">
      <c r="A6" s="3" t="s">
        <v>61</v>
      </c>
      <c r="B6" s="3">
        <v>1170</v>
      </c>
    </row>
    <row r="7" spans="1:2" x14ac:dyDescent="0.15">
      <c r="A7" s="3" t="s">
        <v>62</v>
      </c>
      <c r="B7" s="3">
        <v>184</v>
      </c>
    </row>
    <row r="8" spans="1:2" x14ac:dyDescent="0.15">
      <c r="A8" s="3" t="s">
        <v>63</v>
      </c>
      <c r="B8" s="3">
        <v>69</v>
      </c>
    </row>
    <row r="9" spans="1:2" x14ac:dyDescent="0.15">
      <c r="A9" s="3" t="s">
        <v>64</v>
      </c>
      <c r="B9" s="3">
        <v>4960</v>
      </c>
    </row>
    <row r="10" spans="1:2" x14ac:dyDescent="0.15">
      <c r="A10" s="3" t="s">
        <v>65</v>
      </c>
      <c r="B10" s="3">
        <v>1712</v>
      </c>
    </row>
    <row r="11" spans="1:2" x14ac:dyDescent="0.15">
      <c r="A11" s="3" t="s">
        <v>66</v>
      </c>
      <c r="B11" s="3">
        <v>312</v>
      </c>
    </row>
    <row r="12" spans="1:2" x14ac:dyDescent="0.15">
      <c r="A12" s="3" t="s">
        <v>96</v>
      </c>
      <c r="B12" s="3">
        <v>298</v>
      </c>
    </row>
    <row r="13" spans="1:2" x14ac:dyDescent="0.15">
      <c r="A13" s="3" t="s">
        <v>68</v>
      </c>
      <c r="B13" s="3">
        <v>2591</v>
      </c>
    </row>
    <row r="14" spans="1:2" x14ac:dyDescent="0.15">
      <c r="A14" s="3" t="s">
        <v>69</v>
      </c>
      <c r="B14" s="3">
        <v>3596</v>
      </c>
    </row>
    <row r="15" spans="1:2" x14ac:dyDescent="0.15">
      <c r="A15" s="3" t="s">
        <v>70</v>
      </c>
      <c r="B15" s="3">
        <v>1047</v>
      </c>
    </row>
    <row r="16" spans="1:2" x14ac:dyDescent="0.15">
      <c r="A16" s="3" t="s">
        <v>71</v>
      </c>
      <c r="B16" s="3">
        <v>5188</v>
      </c>
    </row>
    <row r="17" spans="1:2" x14ac:dyDescent="0.15">
      <c r="A17" s="3" t="s">
        <v>72</v>
      </c>
      <c r="B17" s="3">
        <v>5861</v>
      </c>
    </row>
    <row r="18" spans="1:2" x14ac:dyDescent="0.15">
      <c r="A18" s="3" t="s">
        <v>73</v>
      </c>
      <c r="B18" s="3">
        <v>13</v>
      </c>
    </row>
    <row r="19" spans="1:2" x14ac:dyDescent="0.15">
      <c r="A19" s="3" t="s">
        <v>74</v>
      </c>
      <c r="B19" s="3">
        <v>9</v>
      </c>
    </row>
    <row r="20" spans="1:2" x14ac:dyDescent="0.15">
      <c r="A20" s="3" t="s">
        <v>76</v>
      </c>
      <c r="B20" s="3">
        <v>25</v>
      </c>
    </row>
    <row r="21" spans="1:2" x14ac:dyDescent="0.15">
      <c r="A21" s="3" t="s">
        <v>77</v>
      </c>
      <c r="B21" s="3">
        <v>2720</v>
      </c>
    </row>
    <row r="22" spans="1:2" x14ac:dyDescent="0.15">
      <c r="A22" s="3" t="s">
        <v>138</v>
      </c>
      <c r="B22" s="3">
        <v>21</v>
      </c>
    </row>
    <row r="23" spans="1:2" x14ac:dyDescent="0.15">
      <c r="A23" s="3" t="s">
        <v>78</v>
      </c>
      <c r="B23" s="3">
        <v>2265</v>
      </c>
    </row>
    <row r="24" spans="1:2" x14ac:dyDescent="0.15">
      <c r="A24" s="3" t="s">
        <v>79</v>
      </c>
      <c r="B24" s="3">
        <v>6046</v>
      </c>
    </row>
    <row r="25" spans="1:2" x14ac:dyDescent="0.15">
      <c r="A25" s="3" t="s">
        <v>81</v>
      </c>
      <c r="B25" s="3">
        <v>4033</v>
      </c>
    </row>
    <row r="26" spans="1:2" x14ac:dyDescent="0.15">
      <c r="A26" s="3" t="s">
        <v>82</v>
      </c>
      <c r="B26" s="3">
        <v>1913</v>
      </c>
    </row>
    <row r="27" spans="1:2" x14ac:dyDescent="0.15">
      <c r="A27" s="3" t="s">
        <v>83</v>
      </c>
      <c r="B27" s="3">
        <v>265</v>
      </c>
    </row>
    <row r="28" spans="1:2" x14ac:dyDescent="0.15">
      <c r="A28" s="3" t="s">
        <v>84</v>
      </c>
      <c r="B28" s="3">
        <v>8800</v>
      </c>
    </row>
    <row r="29" spans="1:2" x14ac:dyDescent="0.15">
      <c r="A29" s="3" t="s">
        <v>85</v>
      </c>
      <c r="B29" s="3">
        <v>346</v>
      </c>
    </row>
    <row r="30" spans="1:2" x14ac:dyDescent="0.15">
      <c r="A30" s="3" t="s">
        <v>86</v>
      </c>
      <c r="B30" s="3">
        <v>4203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0"/>
  <sheetViews>
    <sheetView workbookViewId="0">
      <selection activeCell="F35" sqref="F35"/>
    </sheetView>
  </sheetViews>
  <sheetFormatPr baseColWidth="10" defaultRowHeight="13" x14ac:dyDescent="0.15"/>
  <cols>
    <col min="1" max="1" width="34" bestFit="1" customWidth="1"/>
    <col min="2" max="2" width="26.6640625" bestFit="1" customWidth="1"/>
  </cols>
  <sheetData>
    <row r="1" spans="1:3" x14ac:dyDescent="0.15">
      <c r="A1" s="3" t="s">
        <v>92</v>
      </c>
      <c r="B1" s="3" t="s">
        <v>100</v>
      </c>
      <c r="C1" s="3" t="s">
        <v>101</v>
      </c>
    </row>
    <row r="2" spans="1:3" x14ac:dyDescent="0.15">
      <c r="A2" s="3" t="s">
        <v>57</v>
      </c>
      <c r="B2" s="13">
        <v>53156000</v>
      </c>
      <c r="C2">
        <f t="shared" ref="C2:C30" si="0">B2/1000000</f>
        <v>53.155999999999999</v>
      </c>
    </row>
    <row r="3" spans="1:3" x14ac:dyDescent="0.15">
      <c r="A3" s="3" t="s">
        <v>58</v>
      </c>
      <c r="B3" s="13">
        <v>1562000</v>
      </c>
      <c r="C3">
        <f t="shared" si="0"/>
        <v>1.5620000000000001</v>
      </c>
    </row>
    <row r="4" spans="1:3" x14ac:dyDescent="0.15">
      <c r="A4" s="3" t="s">
        <v>59</v>
      </c>
      <c r="B4" s="13">
        <v>35713000</v>
      </c>
      <c r="C4">
        <f t="shared" si="0"/>
        <v>35.713000000000001</v>
      </c>
    </row>
    <row r="5" spans="1:3" x14ac:dyDescent="0.15">
      <c r="A5" s="3" t="s">
        <v>60</v>
      </c>
      <c r="B5" s="13">
        <v>126756000</v>
      </c>
      <c r="C5">
        <f t="shared" si="0"/>
        <v>126.756</v>
      </c>
    </row>
    <row r="6" spans="1:3" x14ac:dyDescent="0.15">
      <c r="A6" s="3" t="s">
        <v>61</v>
      </c>
      <c r="B6" s="13">
        <v>30180000</v>
      </c>
      <c r="C6">
        <f t="shared" si="0"/>
        <v>30.18</v>
      </c>
    </row>
    <row r="7" spans="1:3" x14ac:dyDescent="0.15">
      <c r="A7" s="3" t="s">
        <v>62</v>
      </c>
      <c r="B7" s="13">
        <v>21359000</v>
      </c>
      <c r="C7">
        <f t="shared" si="0"/>
        <v>21.359000000000002</v>
      </c>
    </row>
    <row r="8" spans="1:3" x14ac:dyDescent="0.15">
      <c r="A8" s="3" t="s">
        <v>63</v>
      </c>
      <c r="B8" s="13">
        <v>1575000</v>
      </c>
      <c r="C8">
        <f t="shared" si="0"/>
        <v>1.575</v>
      </c>
    </row>
    <row r="9" spans="1:3" x14ac:dyDescent="0.15">
      <c r="A9" s="3" t="s">
        <v>64</v>
      </c>
      <c r="B9" s="13">
        <v>71507000</v>
      </c>
      <c r="C9">
        <f t="shared" si="0"/>
        <v>71.507000000000005</v>
      </c>
    </row>
    <row r="10" spans="1:3" x14ac:dyDescent="0.15">
      <c r="A10" s="3" t="s">
        <v>65</v>
      </c>
      <c r="B10" s="13">
        <v>30209000</v>
      </c>
      <c r="C10">
        <f t="shared" si="0"/>
        <v>30.209</v>
      </c>
    </row>
    <row r="11" spans="1:3" x14ac:dyDescent="0.15">
      <c r="A11" s="3" t="s">
        <v>66</v>
      </c>
      <c r="B11" s="13">
        <v>7468000</v>
      </c>
      <c r="C11">
        <f t="shared" si="0"/>
        <v>7.468</v>
      </c>
    </row>
    <row r="12" spans="1:3" x14ac:dyDescent="0.15">
      <c r="A12" s="3" t="s">
        <v>96</v>
      </c>
      <c r="B12" s="13">
        <v>13603000</v>
      </c>
      <c r="C12">
        <f t="shared" si="0"/>
        <v>13.603</v>
      </c>
    </row>
    <row r="13" spans="1:3" x14ac:dyDescent="0.15">
      <c r="A13" s="3" t="s">
        <v>68</v>
      </c>
      <c r="B13" s="13">
        <v>39466000</v>
      </c>
      <c r="C13">
        <f t="shared" si="0"/>
        <v>39.466000000000001</v>
      </c>
    </row>
    <row r="14" spans="1:3" x14ac:dyDescent="0.15">
      <c r="A14" s="3" t="s">
        <v>69</v>
      </c>
      <c r="B14" s="13">
        <v>67692000</v>
      </c>
      <c r="C14">
        <f t="shared" si="0"/>
        <v>67.691999999999993</v>
      </c>
    </row>
    <row r="15" spans="1:3" x14ac:dyDescent="0.15">
      <c r="A15" s="3" t="s">
        <v>70</v>
      </c>
      <c r="B15" s="13">
        <v>35776000</v>
      </c>
      <c r="C15">
        <f t="shared" si="0"/>
        <v>35.776000000000003</v>
      </c>
    </row>
    <row r="16" spans="1:3" x14ac:dyDescent="0.15">
      <c r="A16" s="3" t="s">
        <v>71</v>
      </c>
      <c r="B16" s="13">
        <v>86579000</v>
      </c>
      <c r="C16">
        <f t="shared" si="0"/>
        <v>86.578999999999994</v>
      </c>
    </row>
    <row r="17" spans="1:3" x14ac:dyDescent="0.15">
      <c r="A17" s="3" t="s">
        <v>72</v>
      </c>
      <c r="B17" s="13">
        <v>126385000</v>
      </c>
      <c r="C17">
        <f t="shared" si="0"/>
        <v>126.38500000000001</v>
      </c>
    </row>
    <row r="18" spans="1:3" x14ac:dyDescent="0.15">
      <c r="A18" s="3" t="s">
        <v>73</v>
      </c>
      <c r="B18" s="13">
        <v>3223000</v>
      </c>
      <c r="C18">
        <f t="shared" si="0"/>
        <v>3.2229999999999999</v>
      </c>
    </row>
    <row r="19" spans="1:3" x14ac:dyDescent="0.15">
      <c r="A19" s="3" t="s">
        <v>74</v>
      </c>
      <c r="B19" s="13">
        <v>3349000</v>
      </c>
      <c r="C19">
        <f t="shared" si="0"/>
        <v>3.3490000000000002</v>
      </c>
    </row>
    <row r="20" spans="1:3" x14ac:dyDescent="0.15">
      <c r="A20" s="3" t="s">
        <v>76</v>
      </c>
      <c r="B20" s="13">
        <v>2233000</v>
      </c>
      <c r="C20">
        <f t="shared" si="0"/>
        <v>2.2330000000000001</v>
      </c>
    </row>
    <row r="21" spans="1:3" x14ac:dyDescent="0.15">
      <c r="A21" s="3" t="s">
        <v>77</v>
      </c>
      <c r="B21" s="13">
        <v>46276000</v>
      </c>
      <c r="C21">
        <f t="shared" si="0"/>
        <v>46.276000000000003</v>
      </c>
    </row>
    <row r="22" spans="1:3" x14ac:dyDescent="0.15">
      <c r="A22" s="3" t="s">
        <v>78</v>
      </c>
      <c r="B22" s="13">
        <v>30730000</v>
      </c>
      <c r="C22">
        <f t="shared" si="0"/>
        <v>30.73</v>
      </c>
    </row>
    <row r="23" spans="1:3" x14ac:dyDescent="0.15">
      <c r="A23" s="3" t="s">
        <v>79</v>
      </c>
      <c r="B23" s="13">
        <v>81025000</v>
      </c>
      <c r="C23">
        <f t="shared" si="0"/>
        <v>81.025000000000006</v>
      </c>
    </row>
    <row r="24" spans="1:3" x14ac:dyDescent="0.15">
      <c r="A24" s="3" t="s">
        <v>80</v>
      </c>
      <c r="B24" s="13">
        <v>689000</v>
      </c>
      <c r="C24">
        <f t="shared" si="0"/>
        <v>0.68899999999999995</v>
      </c>
    </row>
    <row r="25" spans="1:3" x14ac:dyDescent="0.15">
      <c r="A25" s="3" t="s">
        <v>81</v>
      </c>
      <c r="B25" s="13">
        <v>76860000</v>
      </c>
      <c r="C25">
        <f t="shared" si="0"/>
        <v>76.86</v>
      </c>
    </row>
    <row r="26" spans="1:3" x14ac:dyDescent="0.15">
      <c r="A26" s="3" t="s">
        <v>82</v>
      </c>
      <c r="B26" s="13">
        <v>38090000</v>
      </c>
      <c r="C26">
        <f t="shared" si="0"/>
        <v>38.090000000000003</v>
      </c>
    </row>
    <row r="27" spans="1:3" x14ac:dyDescent="0.15">
      <c r="A27" s="3" t="s">
        <v>83</v>
      </c>
      <c r="B27" s="13">
        <v>4147000</v>
      </c>
      <c r="C27">
        <f t="shared" si="0"/>
        <v>4.1470000000000002</v>
      </c>
    </row>
    <row r="28" spans="1:3" x14ac:dyDescent="0.15">
      <c r="A28" s="3" t="s">
        <v>84</v>
      </c>
      <c r="B28" s="13">
        <v>235687000</v>
      </c>
      <c r="C28">
        <f t="shared" si="0"/>
        <v>235.68700000000001</v>
      </c>
    </row>
    <row r="29" spans="1:3" x14ac:dyDescent="0.15">
      <c r="A29" s="3" t="s">
        <v>85</v>
      </c>
      <c r="B29" s="13">
        <v>11637000</v>
      </c>
      <c r="C29">
        <f t="shared" si="0"/>
        <v>11.637</v>
      </c>
    </row>
    <row r="30" spans="1:3" x14ac:dyDescent="0.15">
      <c r="A30" s="3" t="s">
        <v>86</v>
      </c>
      <c r="B30" s="13">
        <v>99084000</v>
      </c>
      <c r="C30">
        <f t="shared" si="0"/>
        <v>99.084000000000003</v>
      </c>
    </row>
    <row r="53" spans="5:5" x14ac:dyDescent="0.15">
      <c r="E53" s="3"/>
    </row>
    <row r="60" spans="5:5" x14ac:dyDescent="0.15">
      <c r="E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7" sqref="G17"/>
    </sheetView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H6" sqref="H6"/>
    </sheetView>
  </sheetViews>
  <sheetFormatPr baseColWidth="10" defaultRowHeight="13" x14ac:dyDescent="0.15"/>
  <cols>
    <col min="1" max="1" width="23.33203125" customWidth="1"/>
    <col min="2" max="2" width="13.5" customWidth="1"/>
    <col min="3" max="3" width="16.33203125" customWidth="1"/>
  </cols>
  <sheetData>
    <row r="1" spans="1:5" s="6" customFormat="1" ht="42" x14ac:dyDescent="0.15">
      <c r="A1" s="6" t="s">
        <v>0</v>
      </c>
      <c r="B1" s="7" t="s">
        <v>42</v>
      </c>
      <c r="C1" s="7" t="s">
        <v>43</v>
      </c>
    </row>
    <row r="2" spans="1:5" x14ac:dyDescent="0.15">
      <c r="A2" s="3" t="s">
        <v>1</v>
      </c>
      <c r="B2" s="2">
        <v>4.0280554999999998</v>
      </c>
      <c r="C2" s="1">
        <v>0.48816900000000002</v>
      </c>
      <c r="E2">
        <v>10000000</v>
      </c>
    </row>
    <row r="3" spans="1:5" x14ac:dyDescent="0.15">
      <c r="A3" s="3" t="s">
        <v>2</v>
      </c>
      <c r="B3" s="2">
        <v>85021.738804599998</v>
      </c>
      <c r="C3" s="1">
        <v>10312.617270000001</v>
      </c>
    </row>
    <row r="4" spans="1:5" x14ac:dyDescent="0.15">
      <c r="A4" s="3" t="s">
        <v>3</v>
      </c>
      <c r="B4" s="2">
        <v>14.5511467</v>
      </c>
      <c r="C4" s="1">
        <v>1.769882</v>
      </c>
    </row>
    <row r="5" spans="1:5" x14ac:dyDescent="0.15">
      <c r="A5" s="3" t="s">
        <v>4</v>
      </c>
      <c r="B5" s="2">
        <v>1681.7108188</v>
      </c>
      <c r="C5" s="1">
        <v>203.843255</v>
      </c>
    </row>
    <row r="6" spans="1:5" x14ac:dyDescent="0.15">
      <c r="A6" s="3" t="s">
        <v>5</v>
      </c>
      <c r="B6" s="2">
        <v>8346.1271085999997</v>
      </c>
      <c r="C6" s="1">
        <v>1012.673096</v>
      </c>
    </row>
    <row r="7" spans="1:5" x14ac:dyDescent="0.15">
      <c r="A7" s="3" t="s">
        <v>6</v>
      </c>
      <c r="B7" s="2">
        <v>491.10716330000002</v>
      </c>
      <c r="C7" s="1">
        <v>59.618498000000002</v>
      </c>
    </row>
    <row r="8" spans="1:5" x14ac:dyDescent="0.15">
      <c r="A8" s="3" t="s">
        <v>7</v>
      </c>
      <c r="B8" s="2">
        <v>9075.6987602999998</v>
      </c>
      <c r="C8" s="1">
        <v>1101.737259</v>
      </c>
    </row>
    <row r="9" spans="1:5" x14ac:dyDescent="0.15">
      <c r="A9" s="3" t="s">
        <v>8</v>
      </c>
      <c r="B9" s="2">
        <v>17740.051652599999</v>
      </c>
      <c r="C9" s="1">
        <v>2151.5923750000002</v>
      </c>
    </row>
    <row r="10" spans="1:5" x14ac:dyDescent="0.15">
      <c r="A10" s="3" t="s">
        <v>9</v>
      </c>
      <c r="B10" s="2">
        <v>692.88405169999999</v>
      </c>
      <c r="C10" s="1">
        <v>84.359161999999998</v>
      </c>
    </row>
    <row r="11" spans="1:5" x14ac:dyDescent="0.15">
      <c r="A11" s="3" t="s">
        <v>10</v>
      </c>
      <c r="B11" s="2">
        <v>38520.081786100003</v>
      </c>
      <c r="C11" s="1">
        <v>4672.3558679999996</v>
      </c>
    </row>
    <row r="12" spans="1:5" x14ac:dyDescent="0.15">
      <c r="A12" s="3" t="s">
        <v>11</v>
      </c>
      <c r="B12" s="2">
        <v>9210.7983478000006</v>
      </c>
      <c r="C12" s="1">
        <v>1117.6107830000001</v>
      </c>
    </row>
    <row r="13" spans="1:5" x14ac:dyDescent="0.15">
      <c r="A13" s="3" t="s">
        <v>12</v>
      </c>
      <c r="B13" s="2">
        <v>552855.83215300005</v>
      </c>
      <c r="C13" s="1">
        <v>67054.895336000001</v>
      </c>
    </row>
    <row r="14" spans="1:5" x14ac:dyDescent="0.15">
      <c r="A14" s="3" t="s">
        <v>13</v>
      </c>
      <c r="B14" s="2">
        <v>67258.251651500002</v>
      </c>
      <c r="C14" s="1">
        <v>8160.5648419999998</v>
      </c>
    </row>
    <row r="15" spans="1:5" x14ac:dyDescent="0.15">
      <c r="A15" s="3" t="s">
        <v>14</v>
      </c>
      <c r="B15" s="2">
        <v>9386.2406064000006</v>
      </c>
      <c r="C15" s="1">
        <v>1138.476185</v>
      </c>
    </row>
    <row r="16" spans="1:5" x14ac:dyDescent="0.15">
      <c r="A16" s="3" t="s">
        <v>15</v>
      </c>
      <c r="B16" s="2">
        <v>775.05610130000002</v>
      </c>
      <c r="C16" s="1">
        <v>94.039457999999996</v>
      </c>
    </row>
    <row r="17" spans="1:3" x14ac:dyDescent="0.15">
      <c r="A17" s="3" t="s">
        <v>16</v>
      </c>
      <c r="B17" s="2">
        <v>6018.8697304999996</v>
      </c>
      <c r="C17" s="1">
        <v>729.300479</v>
      </c>
    </row>
    <row r="18" spans="1:3" x14ac:dyDescent="0.15">
      <c r="A18" s="3" t="s">
        <v>17</v>
      </c>
      <c r="B18" s="2">
        <v>104428.9713112</v>
      </c>
      <c r="C18" s="1">
        <v>12672.046177</v>
      </c>
    </row>
    <row r="19" spans="1:3" x14ac:dyDescent="0.15">
      <c r="A19" s="3" t="s">
        <v>18</v>
      </c>
      <c r="B19" s="2">
        <v>17597.243299500002</v>
      </c>
      <c r="C19" s="1">
        <v>2134.4887859999999</v>
      </c>
    </row>
    <row r="20" spans="1:3" x14ac:dyDescent="0.15">
      <c r="A20" s="3" t="s">
        <v>19</v>
      </c>
      <c r="B20" s="2">
        <v>30690.4329789</v>
      </c>
      <c r="C20" s="1">
        <v>3722.9110759999999</v>
      </c>
    </row>
    <row r="21" spans="1:3" x14ac:dyDescent="0.15">
      <c r="A21" s="3" t="s">
        <v>20</v>
      </c>
      <c r="B21" s="2">
        <v>272492.55102449999</v>
      </c>
      <c r="C21" s="1">
        <v>33056.877645</v>
      </c>
    </row>
    <row r="22" spans="1:3" x14ac:dyDescent="0.15">
      <c r="A22" s="3" t="s">
        <v>21</v>
      </c>
      <c r="B22" s="2">
        <v>0.80586579999999997</v>
      </c>
      <c r="C22" s="1">
        <v>9.7624000000000002E-2</v>
      </c>
    </row>
    <row r="23" spans="1:3" x14ac:dyDescent="0.15">
      <c r="A23" s="3" t="s">
        <v>22</v>
      </c>
      <c r="B23" s="2">
        <v>37.325326400000002</v>
      </c>
      <c r="C23" s="1">
        <v>4.5247029999999997</v>
      </c>
    </row>
    <row r="24" spans="1:3" x14ac:dyDescent="0.15">
      <c r="A24" s="3" t="s">
        <v>23</v>
      </c>
      <c r="B24" s="2">
        <v>3.7459037999999998</v>
      </c>
      <c r="C24" s="1">
        <v>0.45448</v>
      </c>
    </row>
    <row r="25" spans="1:3" x14ac:dyDescent="0.15">
      <c r="A25" s="3" t="s">
        <v>24</v>
      </c>
      <c r="B25" s="2">
        <v>45343.244011800001</v>
      </c>
      <c r="C25" s="1">
        <v>5501.2289049999999</v>
      </c>
    </row>
    <row r="26" spans="1:3" x14ac:dyDescent="0.15">
      <c r="A26" s="3" t="s">
        <v>25</v>
      </c>
      <c r="B26" s="2">
        <v>2226.2663621000002</v>
      </c>
      <c r="C26" s="1">
        <v>270.07475599999998</v>
      </c>
    </row>
    <row r="27" spans="1:3" x14ac:dyDescent="0.15">
      <c r="A27" s="3" t="s">
        <v>26</v>
      </c>
      <c r="B27" s="2">
        <v>27207.8301656</v>
      </c>
      <c r="C27" s="1">
        <v>3300.3977970000001</v>
      </c>
    </row>
    <row r="28" spans="1:3" x14ac:dyDescent="0.15">
      <c r="A28" s="3" t="s">
        <v>27</v>
      </c>
      <c r="B28" s="2">
        <v>39766.620296599998</v>
      </c>
      <c r="C28" s="1">
        <v>4823.6734150000002</v>
      </c>
    </row>
    <row r="29" spans="1:3" x14ac:dyDescent="0.15">
      <c r="A29" s="3" t="s">
        <v>28</v>
      </c>
      <c r="B29" s="2">
        <v>63.958728800000003</v>
      </c>
      <c r="C29" s="1">
        <v>7.7601259999999996</v>
      </c>
    </row>
    <row r="30" spans="1:3" x14ac:dyDescent="0.15">
      <c r="A30" s="3" t="s">
        <v>29</v>
      </c>
      <c r="B30" s="2">
        <v>171462.02372590001</v>
      </c>
      <c r="C30" s="1">
        <v>20800.592455999998</v>
      </c>
    </row>
    <row r="31" spans="1:3" x14ac:dyDescent="0.15">
      <c r="A31" s="3" t="s">
        <v>30</v>
      </c>
      <c r="B31" s="2">
        <v>49120.574088200003</v>
      </c>
      <c r="C31" s="1">
        <v>5958.7955519999996</v>
      </c>
    </row>
    <row r="32" spans="1:3" x14ac:dyDescent="0.15">
      <c r="A32" s="3" t="s">
        <v>31</v>
      </c>
      <c r="B32" s="2">
        <v>3.7076863000000002</v>
      </c>
      <c r="C32" s="1">
        <v>0.44985599999999998</v>
      </c>
    </row>
    <row r="33" spans="1:3" x14ac:dyDescent="0.15">
      <c r="A33" s="3" t="s">
        <v>32</v>
      </c>
      <c r="B33" s="2">
        <v>35846.459723599997</v>
      </c>
      <c r="C33" s="1">
        <v>4349.416671</v>
      </c>
    </row>
    <row r="34" spans="1:3" x14ac:dyDescent="0.15">
      <c r="A34" s="3" t="s">
        <v>33</v>
      </c>
      <c r="B34" s="2">
        <v>83260.716478400005</v>
      </c>
      <c r="C34" s="1">
        <v>10098.486790000001</v>
      </c>
    </row>
    <row r="35" spans="1:3" x14ac:dyDescent="0.15">
      <c r="A35" s="3" t="s">
        <v>34</v>
      </c>
      <c r="B35" s="2">
        <v>8347.3196487000005</v>
      </c>
      <c r="C35" s="1">
        <v>1013.38429</v>
      </c>
    </row>
    <row r="36" spans="1:3" x14ac:dyDescent="0.15">
      <c r="A36" s="3" t="s">
        <v>35</v>
      </c>
      <c r="B36" s="2">
        <v>47436.737167799998</v>
      </c>
      <c r="C36" s="1">
        <v>5754.4084329999996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activeCell="K6" sqref="K6"/>
    </sheetView>
  </sheetViews>
  <sheetFormatPr baseColWidth="10" defaultRowHeight="13" x14ac:dyDescent="0.15"/>
  <cols>
    <col min="1" max="1" width="29" customWidth="1"/>
    <col min="2" max="2" width="18.5" customWidth="1"/>
    <col min="3" max="3" width="19.1640625" customWidth="1"/>
    <col min="4" max="4" width="19.6640625" customWidth="1"/>
    <col min="5" max="5" width="20.1640625" customWidth="1"/>
    <col min="6" max="6" width="18" customWidth="1"/>
    <col min="7" max="7" width="20" customWidth="1"/>
    <col min="8" max="8" width="12.1640625" bestFit="1" customWidth="1"/>
    <col min="9" max="256" width="8.83203125" customWidth="1"/>
  </cols>
  <sheetData>
    <row r="1" spans="1:8" ht="30" customHeight="1" x14ac:dyDescent="0.15">
      <c r="A1" s="7" t="s">
        <v>0</v>
      </c>
      <c r="B1" s="7" t="s">
        <v>37</v>
      </c>
      <c r="C1" s="7" t="s">
        <v>36</v>
      </c>
      <c r="D1" s="7" t="s">
        <v>39</v>
      </c>
      <c r="E1" s="7" t="s">
        <v>40</v>
      </c>
      <c r="F1" s="7" t="s">
        <v>91</v>
      </c>
      <c r="G1" s="7" t="s">
        <v>102</v>
      </c>
      <c r="H1" s="7" t="s">
        <v>103</v>
      </c>
    </row>
    <row r="2" spans="1:8" ht="12.75" customHeight="1" x14ac:dyDescent="0.15">
      <c r="A2" t="s">
        <v>2</v>
      </c>
      <c r="B2" s="2">
        <v>159368.01891360001</v>
      </c>
      <c r="C2" s="1">
        <v>19860.621987999999</v>
      </c>
      <c r="D2">
        <v>53.155999999999999</v>
      </c>
      <c r="E2" s="2">
        <v>168939.50641025641</v>
      </c>
      <c r="F2" s="2">
        <v>1317728.1499999999</v>
      </c>
      <c r="G2" s="2">
        <f>E2/D2</f>
        <v>3178.1832043467607</v>
      </c>
      <c r="H2" s="1">
        <f>C2/D2</f>
        <v>373.62897862894124</v>
      </c>
    </row>
    <row r="3" spans="1:8" ht="12.75" customHeight="1" x14ac:dyDescent="0.15">
      <c r="A3" t="s">
        <v>3</v>
      </c>
      <c r="B3" s="2">
        <v>36.232292899999997</v>
      </c>
      <c r="C3" s="1">
        <v>4.5528300000000002</v>
      </c>
      <c r="D3">
        <v>1.5620000000000001</v>
      </c>
      <c r="E3" s="2">
        <v>5137.2660740512993</v>
      </c>
      <c r="F3" s="2">
        <v>40070.675377600135</v>
      </c>
      <c r="G3" s="2">
        <f t="shared" ref="G3:G30" si="0">E3/D3</f>
        <v>3288.9027362684374</v>
      </c>
      <c r="H3" s="1">
        <f t="shared" ref="H3:H30" si="1">C3/D3</f>
        <v>2.9147439180537771</v>
      </c>
    </row>
    <row r="4" spans="1:8" ht="12.75" customHeight="1" x14ac:dyDescent="0.15">
      <c r="A4" t="s">
        <v>4</v>
      </c>
      <c r="B4" s="2">
        <v>4004.0262038999999</v>
      </c>
      <c r="C4" s="1">
        <v>497.07534600000002</v>
      </c>
      <c r="D4">
        <v>35.713000000000001</v>
      </c>
      <c r="E4" s="2">
        <v>63226.48717948718</v>
      </c>
      <c r="F4" s="2">
        <v>493166.6</v>
      </c>
      <c r="G4" s="2">
        <f t="shared" si="0"/>
        <v>1770.4053756191634</v>
      </c>
      <c r="H4" s="1">
        <f t="shared" si="1"/>
        <v>13.918610757987288</v>
      </c>
    </row>
    <row r="5" spans="1:8" ht="12.75" customHeight="1" x14ac:dyDescent="0.15">
      <c r="A5" t="s">
        <v>5</v>
      </c>
      <c r="B5" s="2">
        <v>20895.041578199998</v>
      </c>
      <c r="C5" s="1">
        <v>2610.3876949999999</v>
      </c>
      <c r="D5">
        <v>126.756</v>
      </c>
      <c r="E5" s="2">
        <v>96332.767948717956</v>
      </c>
      <c r="F5" s="2">
        <v>751395.59</v>
      </c>
      <c r="G5" s="2">
        <f t="shared" si="0"/>
        <v>759.98586219759193</v>
      </c>
      <c r="H5" s="1">
        <f t="shared" si="1"/>
        <v>20.593799859572723</v>
      </c>
    </row>
    <row r="6" spans="1:8" ht="12.75" customHeight="1" x14ac:dyDescent="0.15">
      <c r="A6" t="s">
        <v>7</v>
      </c>
      <c r="B6" s="2">
        <v>21415.296341000001</v>
      </c>
      <c r="C6" s="1">
        <v>2675.3808600000002</v>
      </c>
      <c r="D6">
        <v>30.18</v>
      </c>
      <c r="E6" s="2">
        <v>58667.725641025638</v>
      </c>
      <c r="F6" s="2">
        <v>457608.26</v>
      </c>
      <c r="G6" s="2">
        <f t="shared" si="0"/>
        <v>1943.9272909551239</v>
      </c>
      <c r="H6" s="1">
        <f t="shared" si="1"/>
        <v>88.647477137176949</v>
      </c>
    </row>
    <row r="7" spans="1:8" ht="12.75" customHeight="1" x14ac:dyDescent="0.15">
      <c r="A7" t="s">
        <v>10</v>
      </c>
      <c r="B7" s="2">
        <v>65554.983969099994</v>
      </c>
      <c r="C7" s="1">
        <v>8146.3724270000002</v>
      </c>
      <c r="D7">
        <v>21.359000000000002</v>
      </c>
      <c r="E7" s="2">
        <v>133815.30000000002</v>
      </c>
      <c r="F7" s="2">
        <v>1043759.34</v>
      </c>
      <c r="G7" s="2">
        <f t="shared" si="0"/>
        <v>6265.0545437520486</v>
      </c>
      <c r="H7" s="1">
        <f t="shared" si="1"/>
        <v>381.40233283393417</v>
      </c>
    </row>
    <row r="8" spans="1:8" ht="12.75" customHeight="1" x14ac:dyDescent="0.15">
      <c r="A8" t="s">
        <v>11</v>
      </c>
      <c r="B8" s="2">
        <v>19719.8598146</v>
      </c>
      <c r="C8" s="1">
        <v>2453.4971869999999</v>
      </c>
      <c r="D8">
        <v>1.575</v>
      </c>
      <c r="E8" s="2">
        <v>12081.84555432372</v>
      </c>
      <c r="F8" s="2">
        <v>94238.39532372501</v>
      </c>
      <c r="G8" s="2">
        <f t="shared" si="0"/>
        <v>7671.0130503642667</v>
      </c>
      <c r="H8" s="1">
        <f t="shared" si="1"/>
        <v>1557.7759917460317</v>
      </c>
    </row>
    <row r="9" spans="1:8" ht="12.75" customHeight="1" x14ac:dyDescent="0.15">
      <c r="A9" t="s">
        <v>12</v>
      </c>
      <c r="B9" s="2">
        <v>1200001.9420679</v>
      </c>
      <c r="C9" s="1">
        <v>149399.56556399999</v>
      </c>
      <c r="D9">
        <v>71.507000000000005</v>
      </c>
      <c r="E9" s="2">
        <v>283320.69626639708</v>
      </c>
      <c r="F9" s="2">
        <v>2209901.4308778974</v>
      </c>
      <c r="G9" s="2">
        <f t="shared" si="0"/>
        <v>3962.1393187575632</v>
      </c>
      <c r="H9" s="1">
        <f t="shared" si="1"/>
        <v>2089.2998666424264</v>
      </c>
    </row>
    <row r="10" spans="1:8" ht="12.75" customHeight="1" x14ac:dyDescent="0.15">
      <c r="A10" t="s">
        <v>13</v>
      </c>
      <c r="B10" s="2">
        <v>127373.18524960001</v>
      </c>
      <c r="C10" s="1">
        <v>15859.045749999999</v>
      </c>
      <c r="D10">
        <v>30.209</v>
      </c>
      <c r="E10" s="2">
        <v>127455.65128205129</v>
      </c>
      <c r="F10" s="2">
        <v>994154.08</v>
      </c>
      <c r="G10" s="2">
        <f t="shared" si="0"/>
        <v>4219.1284478814687</v>
      </c>
      <c r="H10" s="1">
        <f t="shared" si="1"/>
        <v>524.9775149789798</v>
      </c>
    </row>
    <row r="11" spans="1:8" ht="12.75" customHeight="1" x14ac:dyDescent="0.15">
      <c r="A11" t="s">
        <v>14</v>
      </c>
      <c r="B11" s="2">
        <v>17543.498858700001</v>
      </c>
      <c r="C11" s="1">
        <v>2182.8106739999998</v>
      </c>
      <c r="D11">
        <v>7.468</v>
      </c>
      <c r="E11" s="2">
        <v>25051.870512820511</v>
      </c>
      <c r="F11" s="2">
        <v>195404.59</v>
      </c>
      <c r="G11" s="2">
        <f t="shared" si="0"/>
        <v>3354.5622004312413</v>
      </c>
      <c r="H11" s="1">
        <f t="shared" si="1"/>
        <v>292.28852088912691</v>
      </c>
    </row>
    <row r="12" spans="1:8" ht="12.75" customHeight="1" x14ac:dyDescent="0.15">
      <c r="A12" t="s">
        <v>15</v>
      </c>
      <c r="B12" s="2">
        <v>1706.9188529999999</v>
      </c>
      <c r="C12" s="1">
        <v>212.53218899999999</v>
      </c>
      <c r="D12">
        <v>13.603</v>
      </c>
      <c r="E12" s="2">
        <v>29221.448717948719</v>
      </c>
      <c r="F12" s="2">
        <v>227927.3</v>
      </c>
      <c r="G12" s="2">
        <f t="shared" si="0"/>
        <v>2148.1620758618483</v>
      </c>
      <c r="H12" s="1">
        <f t="shared" si="1"/>
        <v>15.623920385209145</v>
      </c>
    </row>
    <row r="13" spans="1:8" ht="12.75" customHeight="1" x14ac:dyDescent="0.15">
      <c r="A13" t="s">
        <v>16</v>
      </c>
      <c r="B13" s="2">
        <v>11175.3290576</v>
      </c>
      <c r="C13" s="1">
        <v>1398.0690569999999</v>
      </c>
      <c r="D13">
        <v>39.466000000000001</v>
      </c>
      <c r="E13" s="2">
        <v>50477.184615384613</v>
      </c>
      <c r="F13" s="2">
        <v>393722.04</v>
      </c>
      <c r="G13" s="2">
        <f t="shared" si="0"/>
        <v>1279.0043230979732</v>
      </c>
      <c r="H13" s="1">
        <f t="shared" si="1"/>
        <v>35.424645441645971</v>
      </c>
    </row>
    <row r="14" spans="1:8" ht="12.75" customHeight="1" x14ac:dyDescent="0.15">
      <c r="A14" t="s">
        <v>17</v>
      </c>
      <c r="B14" s="2">
        <v>223893.15553369999</v>
      </c>
      <c r="C14" s="1">
        <v>27937.456415000001</v>
      </c>
      <c r="D14">
        <v>67.691999999999993</v>
      </c>
      <c r="E14" s="2">
        <v>287354.9217948718</v>
      </c>
      <c r="F14" s="2">
        <v>2241368.39</v>
      </c>
      <c r="G14" s="2">
        <f t="shared" si="0"/>
        <v>4245.0351857659962</v>
      </c>
      <c r="H14" s="1">
        <f t="shared" si="1"/>
        <v>412.71430028659228</v>
      </c>
    </row>
    <row r="15" spans="1:8" ht="12.75" customHeight="1" x14ac:dyDescent="0.15">
      <c r="A15" t="s">
        <v>18</v>
      </c>
      <c r="B15" s="2">
        <v>35116.088222099999</v>
      </c>
      <c r="C15" s="1">
        <v>4374.2586979999996</v>
      </c>
      <c r="D15">
        <v>35.776000000000003</v>
      </c>
      <c r="E15" s="2">
        <v>136385.63455107238</v>
      </c>
      <c r="F15" s="2">
        <v>1063807.9494983645</v>
      </c>
      <c r="G15" s="2">
        <f t="shared" si="0"/>
        <v>3812.2102680867724</v>
      </c>
      <c r="H15" s="1">
        <f t="shared" si="1"/>
        <v>122.26796450134167</v>
      </c>
    </row>
    <row r="16" spans="1:8" ht="12.75" customHeight="1" x14ac:dyDescent="0.15">
      <c r="A16" t="s">
        <v>19</v>
      </c>
      <c r="B16" s="2">
        <v>65878.047439100003</v>
      </c>
      <c r="C16" s="1">
        <v>8218.2208129999999</v>
      </c>
      <c r="D16">
        <v>86.578999999999994</v>
      </c>
      <c r="E16" s="2">
        <v>169592.41538461539</v>
      </c>
      <c r="F16" s="2">
        <v>1322820.8400000001</v>
      </c>
      <c r="G16" s="2">
        <f t="shared" si="0"/>
        <v>1958.8169808454174</v>
      </c>
      <c r="H16" s="1">
        <f t="shared" si="1"/>
        <v>94.921641656752797</v>
      </c>
    </row>
    <row r="17" spans="1:8" ht="12.75" customHeight="1" x14ac:dyDescent="0.15">
      <c r="A17" t="s">
        <v>20</v>
      </c>
      <c r="B17" s="2">
        <v>581436.53732989996</v>
      </c>
      <c r="C17" s="1">
        <v>72437.521603999994</v>
      </c>
      <c r="D17">
        <v>126.38500000000001</v>
      </c>
      <c r="E17" s="2">
        <v>454587.8721267982</v>
      </c>
      <c r="F17" s="2">
        <v>3545785.4025890254</v>
      </c>
      <c r="G17" s="2">
        <f t="shared" si="0"/>
        <v>3596.8498803402158</v>
      </c>
      <c r="H17" s="1">
        <f t="shared" si="1"/>
        <v>573.14967443921341</v>
      </c>
    </row>
    <row r="18" spans="1:8" ht="12.75" customHeight="1" x14ac:dyDescent="0.15">
      <c r="A18" t="s">
        <v>21</v>
      </c>
      <c r="B18" s="2">
        <v>5.5540694999999998</v>
      </c>
      <c r="C18" s="1">
        <v>0.68720599999999998</v>
      </c>
      <c r="D18">
        <v>3.2229999999999999</v>
      </c>
      <c r="E18" s="2">
        <v>5352.4083628497592</v>
      </c>
      <c r="F18" s="2">
        <v>41748.785230228124</v>
      </c>
      <c r="G18" s="2">
        <f t="shared" si="0"/>
        <v>1660.6913939962021</v>
      </c>
      <c r="H18" s="1">
        <f t="shared" si="1"/>
        <v>0.21321936084393422</v>
      </c>
    </row>
    <row r="19" spans="1:8" ht="12.75" customHeight="1" x14ac:dyDescent="0.15">
      <c r="A19" t="s">
        <v>22</v>
      </c>
      <c r="B19" s="2">
        <v>81.816595399999997</v>
      </c>
      <c r="C19" s="1">
        <v>10.120502</v>
      </c>
      <c r="D19">
        <v>3.3490000000000002</v>
      </c>
      <c r="E19" s="2">
        <v>5473.9846153846156</v>
      </c>
      <c r="F19" s="2">
        <v>42697.08</v>
      </c>
      <c r="G19" s="2">
        <f t="shared" si="0"/>
        <v>1634.5131727036774</v>
      </c>
      <c r="H19" s="1">
        <f t="shared" si="1"/>
        <v>3.0219474469991039</v>
      </c>
    </row>
    <row r="20" spans="1:8" ht="12.75" customHeight="1" x14ac:dyDescent="0.15">
      <c r="A20" t="s">
        <v>23</v>
      </c>
      <c r="B20" s="2">
        <v>10.8885589</v>
      </c>
      <c r="C20" s="1">
        <v>1.3550139999999999</v>
      </c>
      <c r="D20">
        <v>2.2330000000000001</v>
      </c>
      <c r="E20" s="2">
        <v>4091.3512820512824</v>
      </c>
      <c r="F20" s="2">
        <v>31912.54</v>
      </c>
      <c r="G20" s="2">
        <f t="shared" si="0"/>
        <v>1832.2218011873185</v>
      </c>
      <c r="H20" s="1">
        <f t="shared" si="1"/>
        <v>0.60681325570980738</v>
      </c>
    </row>
    <row r="21" spans="1:8" ht="12.75" customHeight="1" x14ac:dyDescent="0.15">
      <c r="A21" t="s">
        <v>24</v>
      </c>
      <c r="B21" s="2">
        <v>89773.954459400004</v>
      </c>
      <c r="C21" s="1">
        <v>11222.988418999999</v>
      </c>
      <c r="D21">
        <v>46.276000000000003</v>
      </c>
      <c r="E21" s="2">
        <v>99342.210256410268</v>
      </c>
      <c r="F21" s="2">
        <v>774869.24</v>
      </c>
      <c r="G21" s="2">
        <f t="shared" si="0"/>
        <v>2146.7328692283313</v>
      </c>
      <c r="H21" s="1">
        <f t="shared" si="1"/>
        <v>242.52287187743104</v>
      </c>
    </row>
    <row r="22" spans="1:8" ht="12.75" customHeight="1" x14ac:dyDescent="0.15">
      <c r="A22" t="s">
        <v>26</v>
      </c>
      <c r="B22" s="2">
        <v>52852.605921100003</v>
      </c>
      <c r="C22" s="1">
        <v>6581.8023759999996</v>
      </c>
      <c r="D22">
        <v>30.73</v>
      </c>
      <c r="E22" s="2">
        <v>86295.775641025641</v>
      </c>
      <c r="F22" s="2">
        <v>673107.05</v>
      </c>
      <c r="G22" s="2">
        <f t="shared" si="0"/>
        <v>2808.1931546054552</v>
      </c>
      <c r="H22" s="1">
        <f t="shared" si="1"/>
        <v>214.18165883501462</v>
      </c>
    </row>
    <row r="23" spans="1:8" ht="12.75" customHeight="1" x14ac:dyDescent="0.15">
      <c r="A23" t="s">
        <v>27</v>
      </c>
      <c r="B23" s="2">
        <v>77771.367299200007</v>
      </c>
      <c r="C23" s="1">
        <v>9686.7580820000003</v>
      </c>
      <c r="D23">
        <v>81.025000000000006</v>
      </c>
      <c r="E23" s="2">
        <v>181233.34102564101</v>
      </c>
      <c r="F23" s="2">
        <v>1413620.06</v>
      </c>
      <c r="G23" s="2">
        <f t="shared" si="0"/>
        <v>2236.7582971384263</v>
      </c>
      <c r="H23" s="1">
        <f t="shared" si="1"/>
        <v>119.5527069669855</v>
      </c>
    </row>
    <row r="24" spans="1:8" ht="12.75" customHeight="1" x14ac:dyDescent="0.15">
      <c r="A24" s="3" t="s">
        <v>28</v>
      </c>
      <c r="B24" s="2">
        <v>153.3068686</v>
      </c>
      <c r="C24" s="1">
        <v>19.07883</v>
      </c>
      <c r="D24">
        <v>0.68899999999999995</v>
      </c>
      <c r="E24" s="2">
        <v>5481.5602564102564</v>
      </c>
      <c r="F24" s="2">
        <v>42756.17</v>
      </c>
      <c r="G24" s="2">
        <f t="shared" si="0"/>
        <v>7955.8204011759899</v>
      </c>
      <c r="H24" s="1">
        <f t="shared" si="1"/>
        <v>27.690609579100148</v>
      </c>
    </row>
    <row r="25" spans="1:8" ht="12.75" customHeight="1" x14ac:dyDescent="0.15">
      <c r="A25" t="s">
        <v>29</v>
      </c>
      <c r="B25" s="2">
        <v>326710.7519573</v>
      </c>
      <c r="C25" s="1">
        <v>40654.688195000002</v>
      </c>
      <c r="D25">
        <v>76.86</v>
      </c>
      <c r="E25" s="2">
        <v>303142.82948717946</v>
      </c>
      <c r="F25" s="2">
        <v>2364514.0699999998</v>
      </c>
      <c r="G25" s="2">
        <f t="shared" si="0"/>
        <v>3944.0909379024129</v>
      </c>
      <c r="H25" s="1">
        <f t="shared" si="1"/>
        <v>528.94468117356234</v>
      </c>
    </row>
    <row r="26" spans="1:8" ht="12.75" customHeight="1" x14ac:dyDescent="0.15">
      <c r="A26" t="s">
        <v>30</v>
      </c>
      <c r="B26" s="2">
        <v>91767.258830399995</v>
      </c>
      <c r="C26" s="1">
        <v>11412.403792999999</v>
      </c>
      <c r="D26">
        <v>38.090000000000003</v>
      </c>
      <c r="E26" s="2">
        <v>168383.5076923077</v>
      </c>
      <c r="F26" s="2">
        <v>1313391.3600000001</v>
      </c>
      <c r="G26" s="2">
        <f t="shared" si="0"/>
        <v>4420.674919724539</v>
      </c>
      <c r="H26" s="1">
        <f t="shared" si="1"/>
        <v>299.6167968758204</v>
      </c>
    </row>
    <row r="27" spans="1:8" ht="12.75" customHeight="1" x14ac:dyDescent="0.15">
      <c r="A27" t="s">
        <v>31</v>
      </c>
      <c r="B27" s="2">
        <v>119.6753107</v>
      </c>
      <c r="C27" s="1">
        <v>14.643454</v>
      </c>
      <c r="D27">
        <v>4.1470000000000002</v>
      </c>
      <c r="E27" s="2">
        <v>9312.2589743589742</v>
      </c>
      <c r="F27" s="2">
        <v>72635.62</v>
      </c>
      <c r="G27" s="2">
        <f t="shared" si="0"/>
        <v>2245.541107875325</v>
      </c>
      <c r="H27" s="1">
        <f t="shared" si="1"/>
        <v>3.5310957318543523</v>
      </c>
    </row>
    <row r="28" spans="1:8" ht="12.75" customHeight="1" x14ac:dyDescent="0.15">
      <c r="A28" t="s">
        <v>33</v>
      </c>
      <c r="B28" s="2">
        <v>174037.00973200001</v>
      </c>
      <c r="C28" s="1">
        <v>21686.511855000001</v>
      </c>
      <c r="D28">
        <v>235.68700000000001</v>
      </c>
      <c r="E28" s="2">
        <v>289432.7</v>
      </c>
      <c r="F28" s="2">
        <v>2257575.06</v>
      </c>
      <c r="G28" s="2">
        <f t="shared" si="0"/>
        <v>1228.0384577851132</v>
      </c>
      <c r="H28" s="1">
        <f t="shared" si="1"/>
        <v>92.014034948894079</v>
      </c>
    </row>
    <row r="29" spans="1:8" ht="12.75" customHeight="1" x14ac:dyDescent="0.15">
      <c r="A29" t="s">
        <v>34</v>
      </c>
      <c r="B29" s="2">
        <v>14311.2565915</v>
      </c>
      <c r="C29" s="1">
        <v>1778.05501</v>
      </c>
      <c r="D29">
        <v>11.637</v>
      </c>
      <c r="E29" s="2">
        <v>38797.523076923077</v>
      </c>
      <c r="F29" s="2">
        <v>302620.68</v>
      </c>
      <c r="G29" s="2">
        <f t="shared" si="0"/>
        <v>3333.9798124020858</v>
      </c>
      <c r="H29" s="1">
        <f t="shared" si="1"/>
        <v>152.79324654120478</v>
      </c>
    </row>
    <row r="30" spans="1:8" ht="12.75" customHeight="1" x14ac:dyDescent="0.15">
      <c r="A30" t="s">
        <v>35</v>
      </c>
      <c r="B30" s="2">
        <v>102195.68588999999</v>
      </c>
      <c r="C30" s="1">
        <v>12748.621249</v>
      </c>
      <c r="D30">
        <v>99.084000000000003</v>
      </c>
      <c r="E30" s="2">
        <v>199357.97564102564</v>
      </c>
      <c r="F30" s="2">
        <v>1554992.21</v>
      </c>
      <c r="G30" s="2">
        <f t="shared" si="0"/>
        <v>2012.009765865585</v>
      </c>
      <c r="H30" s="1">
        <f t="shared" si="1"/>
        <v>128.66478189213191</v>
      </c>
    </row>
    <row r="31" spans="1:8" x14ac:dyDescent="0.15">
      <c r="A31" s="3" t="s">
        <v>44</v>
      </c>
      <c r="B31" s="2">
        <v>136640.13551459997</v>
      </c>
      <c r="C31" s="1">
        <v>16984.861605000002</v>
      </c>
      <c r="D31">
        <f>population!C38 - SUM(AM23_clean!D2:D30)</f>
        <v>5.2688540000003741</v>
      </c>
      <c r="E31" s="2"/>
      <c r="H31" s="2"/>
    </row>
    <row r="32" spans="1:8" x14ac:dyDescent="0.15">
      <c r="C32" s="1"/>
    </row>
    <row r="33" spans="2:5" x14ac:dyDescent="0.15">
      <c r="B33" s="1"/>
      <c r="C33" s="1">
        <f>SUM(C2:C31)</f>
        <v>451069.94468699984</v>
      </c>
      <c r="E33" s="2">
        <f>SUM(E2:E30)</f>
        <v>3497346.02037139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"/>
  <sheetViews>
    <sheetView workbookViewId="0">
      <selection activeCell="E24" sqref="E24"/>
    </sheetView>
  </sheetViews>
  <sheetFormatPr baseColWidth="10" defaultRowHeight="13" x14ac:dyDescent="0.15"/>
  <cols>
    <col min="1" max="1" width="34" bestFit="1" customWidth="1"/>
    <col min="2" max="2" width="26.6640625" bestFit="1" customWidth="1"/>
  </cols>
  <sheetData>
    <row r="1" spans="1:3" x14ac:dyDescent="0.15">
      <c r="A1" s="3" t="s">
        <v>92</v>
      </c>
      <c r="B1" s="3" t="s">
        <v>100</v>
      </c>
      <c r="C1" s="3" t="s">
        <v>101</v>
      </c>
    </row>
    <row r="2" spans="1:3" x14ac:dyDescent="0.15">
      <c r="A2" s="3" t="s">
        <v>93</v>
      </c>
      <c r="B2" s="13">
        <v>403000</v>
      </c>
      <c r="C2">
        <f>B2/1000000</f>
        <v>0.40300000000000002</v>
      </c>
    </row>
    <row r="3" spans="1:3" x14ac:dyDescent="0.15">
      <c r="A3" s="3" t="s">
        <v>57</v>
      </c>
      <c r="B3" s="13">
        <v>53156000</v>
      </c>
      <c r="C3">
        <f t="shared" ref="C3:C38" si="0">B3/1000000</f>
        <v>53.155999999999999</v>
      </c>
    </row>
    <row r="4" spans="1:3" x14ac:dyDescent="0.15">
      <c r="A4" s="3" t="s">
        <v>58</v>
      </c>
      <c r="B4" s="13">
        <v>1562000</v>
      </c>
      <c r="C4">
        <f t="shared" si="0"/>
        <v>1.5620000000000001</v>
      </c>
    </row>
    <row r="5" spans="1:3" x14ac:dyDescent="0.15">
      <c r="A5" s="3" t="s">
        <v>59</v>
      </c>
      <c r="B5" s="13">
        <v>35713000</v>
      </c>
      <c r="C5">
        <f t="shared" si="0"/>
        <v>35.713000000000001</v>
      </c>
    </row>
    <row r="6" spans="1:3" x14ac:dyDescent="0.15">
      <c r="A6" s="3" t="s">
        <v>60</v>
      </c>
      <c r="B6" s="13">
        <v>126756000</v>
      </c>
      <c r="C6">
        <f t="shared" si="0"/>
        <v>126.756</v>
      </c>
    </row>
    <row r="7" spans="1:3" x14ac:dyDescent="0.15">
      <c r="A7" s="3" t="s">
        <v>94</v>
      </c>
      <c r="B7" s="13">
        <v>1231000</v>
      </c>
      <c r="C7">
        <f t="shared" si="0"/>
        <v>1.2310000000000001</v>
      </c>
    </row>
    <row r="8" spans="1:3" x14ac:dyDescent="0.15">
      <c r="A8" s="3" t="s">
        <v>61</v>
      </c>
      <c r="B8" s="13">
        <v>30180000</v>
      </c>
      <c r="C8">
        <f t="shared" si="0"/>
        <v>30.18</v>
      </c>
    </row>
    <row r="9" spans="1:3" x14ac:dyDescent="0.15">
      <c r="A9" s="3" t="s">
        <v>95</v>
      </c>
      <c r="B9" s="13">
        <v>650880</v>
      </c>
      <c r="C9">
        <f t="shared" si="0"/>
        <v>0.65088000000000001</v>
      </c>
    </row>
    <row r="10" spans="1:3" x14ac:dyDescent="0.15">
      <c r="A10" s="3" t="s">
        <v>62</v>
      </c>
      <c r="B10" s="13">
        <v>21359000</v>
      </c>
      <c r="C10">
        <f t="shared" si="0"/>
        <v>21.359000000000002</v>
      </c>
    </row>
    <row r="11" spans="1:3" x14ac:dyDescent="0.15">
      <c r="A11" s="3" t="s">
        <v>63</v>
      </c>
      <c r="B11" s="13">
        <v>1575000</v>
      </c>
      <c r="C11">
        <f t="shared" si="0"/>
        <v>1.575</v>
      </c>
    </row>
    <row r="12" spans="1:3" x14ac:dyDescent="0.15">
      <c r="A12" s="3" t="s">
        <v>64</v>
      </c>
      <c r="B12" s="13">
        <v>71507000</v>
      </c>
      <c r="C12">
        <f t="shared" si="0"/>
        <v>71.507000000000005</v>
      </c>
    </row>
    <row r="13" spans="1:3" x14ac:dyDescent="0.15">
      <c r="A13" s="3" t="s">
        <v>65</v>
      </c>
      <c r="B13" s="13">
        <v>30209000</v>
      </c>
      <c r="C13">
        <f t="shared" si="0"/>
        <v>30.209</v>
      </c>
    </row>
    <row r="14" spans="1:3" x14ac:dyDescent="0.15">
      <c r="A14" s="3" t="s">
        <v>66</v>
      </c>
      <c r="B14" s="13">
        <v>7468000</v>
      </c>
      <c r="C14">
        <f t="shared" si="0"/>
        <v>7.468</v>
      </c>
    </row>
    <row r="15" spans="1:3" x14ac:dyDescent="0.15">
      <c r="A15" s="3" t="s">
        <v>96</v>
      </c>
      <c r="B15" s="13">
        <v>13603000</v>
      </c>
      <c r="C15">
        <f t="shared" si="0"/>
        <v>13.603</v>
      </c>
    </row>
    <row r="16" spans="1:3" x14ac:dyDescent="0.15">
      <c r="A16" s="3" t="s">
        <v>68</v>
      </c>
      <c r="B16" s="13">
        <v>39466000</v>
      </c>
      <c r="C16">
        <f t="shared" si="0"/>
        <v>39.466000000000001</v>
      </c>
    </row>
    <row r="17" spans="1:3" x14ac:dyDescent="0.15">
      <c r="A17" s="3" t="s">
        <v>69</v>
      </c>
      <c r="B17" s="13">
        <v>67692000</v>
      </c>
      <c r="C17">
        <f t="shared" si="0"/>
        <v>67.691999999999993</v>
      </c>
    </row>
    <row r="18" spans="1:3" x14ac:dyDescent="0.15">
      <c r="A18" s="3" t="s">
        <v>70</v>
      </c>
      <c r="B18" s="13">
        <v>35776000</v>
      </c>
      <c r="C18">
        <f t="shared" si="0"/>
        <v>35.776000000000003</v>
      </c>
    </row>
    <row r="19" spans="1:3" x14ac:dyDescent="0.15">
      <c r="A19" s="3" t="s">
        <v>97</v>
      </c>
      <c r="B19" s="3">
        <v>300000</v>
      </c>
      <c r="C19">
        <f t="shared" si="0"/>
        <v>0.3</v>
      </c>
    </row>
    <row r="20" spans="1:3" x14ac:dyDescent="0.15">
      <c r="A20" s="3" t="s">
        <v>98</v>
      </c>
      <c r="B20" s="14">
        <v>69000</v>
      </c>
      <c r="C20">
        <f t="shared" si="0"/>
        <v>6.9000000000000006E-2</v>
      </c>
    </row>
    <row r="21" spans="1:3" x14ac:dyDescent="0.15">
      <c r="A21" s="3" t="s">
        <v>71</v>
      </c>
      <c r="B21" s="13">
        <v>86579000</v>
      </c>
      <c r="C21">
        <f t="shared" si="0"/>
        <v>86.578999999999994</v>
      </c>
    </row>
    <row r="22" spans="1:3" x14ac:dyDescent="0.15">
      <c r="A22" s="3" t="s">
        <v>72</v>
      </c>
      <c r="B22" s="13">
        <v>126385000</v>
      </c>
      <c r="C22">
        <f t="shared" si="0"/>
        <v>126.38500000000001</v>
      </c>
    </row>
    <row r="23" spans="1:3" x14ac:dyDescent="0.15">
      <c r="A23" s="3" t="s">
        <v>73</v>
      </c>
      <c r="B23" s="13">
        <v>3223000</v>
      </c>
      <c r="C23">
        <f t="shared" si="0"/>
        <v>3.2229999999999999</v>
      </c>
    </row>
    <row r="24" spans="1:3" x14ac:dyDescent="0.15">
      <c r="A24" s="3" t="s">
        <v>74</v>
      </c>
      <c r="B24" s="13">
        <v>3349000</v>
      </c>
      <c r="C24">
        <f t="shared" si="0"/>
        <v>3.3490000000000002</v>
      </c>
    </row>
    <row r="25" spans="1:3" x14ac:dyDescent="0.15">
      <c r="A25" s="3" t="s">
        <v>75</v>
      </c>
      <c r="B25" s="13">
        <v>1238000</v>
      </c>
      <c r="C25">
        <f t="shared" si="0"/>
        <v>1.238</v>
      </c>
    </row>
    <row r="26" spans="1:3" x14ac:dyDescent="0.15">
      <c r="A26" s="3" t="s">
        <v>76</v>
      </c>
      <c r="B26" s="13">
        <v>2233000</v>
      </c>
      <c r="C26">
        <f t="shared" si="0"/>
        <v>2.2330000000000001</v>
      </c>
    </row>
    <row r="27" spans="1:3" x14ac:dyDescent="0.15">
      <c r="A27" s="3" t="s">
        <v>77</v>
      </c>
      <c r="B27" s="13">
        <v>46276000</v>
      </c>
      <c r="C27">
        <f t="shared" si="0"/>
        <v>46.276000000000003</v>
      </c>
    </row>
    <row r="28" spans="1:3" x14ac:dyDescent="0.15">
      <c r="A28" s="3" t="s">
        <v>99</v>
      </c>
      <c r="B28" s="13">
        <v>1376974</v>
      </c>
      <c r="C28">
        <f t="shared" si="0"/>
        <v>1.3769739999999999</v>
      </c>
    </row>
    <row r="29" spans="1:3" x14ac:dyDescent="0.15">
      <c r="A29" s="3" t="s">
        <v>78</v>
      </c>
      <c r="B29" s="13">
        <v>30730000</v>
      </c>
      <c r="C29">
        <f t="shared" si="0"/>
        <v>30.73</v>
      </c>
    </row>
    <row r="30" spans="1:3" x14ac:dyDescent="0.15">
      <c r="A30" s="3" t="s">
        <v>79</v>
      </c>
      <c r="B30" s="13">
        <v>81025000</v>
      </c>
      <c r="C30">
        <f t="shared" si="0"/>
        <v>81.025000000000006</v>
      </c>
    </row>
    <row r="31" spans="1:3" x14ac:dyDescent="0.15">
      <c r="A31" s="3" t="s">
        <v>80</v>
      </c>
      <c r="B31" s="13">
        <v>689000</v>
      </c>
      <c r="C31">
        <f t="shared" si="0"/>
        <v>0.68899999999999995</v>
      </c>
    </row>
    <row r="32" spans="1:3" x14ac:dyDescent="0.15">
      <c r="A32" s="3" t="s">
        <v>81</v>
      </c>
      <c r="B32" s="13">
        <v>76860000</v>
      </c>
      <c r="C32">
        <f t="shared" si="0"/>
        <v>76.86</v>
      </c>
    </row>
    <row r="33" spans="1:3" x14ac:dyDescent="0.15">
      <c r="A33" s="3" t="s">
        <v>82</v>
      </c>
      <c r="B33" s="13">
        <v>38090000</v>
      </c>
      <c r="C33">
        <f t="shared" si="0"/>
        <v>38.090000000000003</v>
      </c>
    </row>
    <row r="34" spans="1:3" x14ac:dyDescent="0.15">
      <c r="A34" s="3" t="s">
        <v>83</v>
      </c>
      <c r="B34" s="13">
        <v>4147000</v>
      </c>
      <c r="C34">
        <f t="shared" si="0"/>
        <v>4.1470000000000002</v>
      </c>
    </row>
    <row r="35" spans="1:3" x14ac:dyDescent="0.15">
      <c r="A35" s="3" t="s">
        <v>84</v>
      </c>
      <c r="B35" s="13">
        <v>235687000</v>
      </c>
      <c r="C35">
        <f t="shared" si="0"/>
        <v>235.68700000000001</v>
      </c>
    </row>
    <row r="36" spans="1:3" x14ac:dyDescent="0.15">
      <c r="A36" s="3" t="s">
        <v>85</v>
      </c>
      <c r="B36" s="13">
        <v>11637000</v>
      </c>
      <c r="C36">
        <f t="shared" si="0"/>
        <v>11.637</v>
      </c>
    </row>
    <row r="37" spans="1:3" x14ac:dyDescent="0.15">
      <c r="A37" s="3" t="s">
        <v>86</v>
      </c>
      <c r="B37" s="13">
        <v>99084000</v>
      </c>
      <c r="C37">
        <f t="shared" si="0"/>
        <v>99.084000000000003</v>
      </c>
    </row>
    <row r="38" spans="1:3" x14ac:dyDescent="0.15">
      <c r="A38" s="3" t="s">
        <v>41</v>
      </c>
      <c r="B38" s="12">
        <f>SUM(B2:B37)</f>
        <v>1387284854</v>
      </c>
      <c r="C38">
        <f t="shared" si="0"/>
        <v>1387.284854</v>
      </c>
    </row>
    <row r="61" spans="5:5" x14ac:dyDescent="0.15">
      <c r="E61" s="3"/>
    </row>
    <row r="68" spans="5:5" x14ac:dyDescent="0.15">
      <c r="E6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"/>
  <sheetViews>
    <sheetView workbookViewId="0">
      <selection activeCell="K23" sqref="K23"/>
    </sheetView>
  </sheetViews>
  <sheetFormatPr baseColWidth="10" defaultRowHeight="13" x14ac:dyDescent="0.15"/>
  <cols>
    <col min="2" max="5" width="10.1640625" bestFit="1" customWidth="1"/>
    <col min="6" max="6" width="11.1640625" bestFit="1" customWidth="1"/>
    <col min="7" max="7" width="10.1640625" bestFit="1" customWidth="1"/>
    <col min="9" max="9" width="11.1640625" bestFit="1" customWidth="1"/>
    <col min="10" max="10" width="12.6640625" bestFit="1" customWidth="1"/>
  </cols>
  <sheetData>
    <row r="1" spans="1:10" ht="13" customHeight="1" x14ac:dyDescent="0.15">
      <c r="A1" s="18" t="s">
        <v>45</v>
      </c>
      <c r="B1" s="19"/>
      <c r="C1" s="19"/>
      <c r="D1" s="19"/>
      <c r="E1" s="19"/>
      <c r="F1" s="19"/>
      <c r="G1" s="20"/>
    </row>
    <row r="2" spans="1:10" ht="13" customHeight="1" x14ac:dyDescent="0.15">
      <c r="A2" s="18" t="s">
        <v>46</v>
      </c>
      <c r="B2" s="19"/>
      <c r="C2" s="19"/>
      <c r="D2" s="19"/>
      <c r="E2" s="19"/>
      <c r="F2" s="19"/>
      <c r="G2" s="20"/>
    </row>
    <row r="3" spans="1:10" ht="13" customHeight="1" x14ac:dyDescent="0.15">
      <c r="A3" s="21" t="s">
        <v>47</v>
      </c>
      <c r="B3" s="22"/>
      <c r="C3" s="22"/>
      <c r="D3" s="22"/>
      <c r="E3" s="22"/>
      <c r="F3" s="22"/>
      <c r="G3" s="23"/>
    </row>
    <row r="4" spans="1:10" ht="13" customHeight="1" x14ac:dyDescent="0.15">
      <c r="A4" s="24" t="s">
        <v>48</v>
      </c>
      <c r="B4" s="18" t="s">
        <v>49</v>
      </c>
      <c r="C4" s="19"/>
      <c r="D4" s="19"/>
      <c r="E4" s="19"/>
      <c r="F4" s="19"/>
      <c r="G4" s="20"/>
    </row>
    <row r="5" spans="1:10" ht="56" x14ac:dyDescent="0.15">
      <c r="A5" s="25"/>
      <c r="B5" s="8" t="s">
        <v>50</v>
      </c>
      <c r="C5" s="8" t="s">
        <v>51</v>
      </c>
      <c r="D5" s="8" t="s">
        <v>52</v>
      </c>
      <c r="E5" s="8" t="s">
        <v>53</v>
      </c>
      <c r="F5" s="8" t="s">
        <v>54</v>
      </c>
      <c r="G5" s="8" t="s">
        <v>55</v>
      </c>
      <c r="I5" s="11" t="s">
        <v>90</v>
      </c>
      <c r="J5" s="11" t="s">
        <v>89</v>
      </c>
    </row>
    <row r="6" spans="1:10" ht="28" x14ac:dyDescent="0.15">
      <c r="A6" s="9" t="s">
        <v>57</v>
      </c>
      <c r="B6" s="10">
        <v>78613542</v>
      </c>
      <c r="C6" s="10">
        <v>87372111</v>
      </c>
      <c r="D6" s="10">
        <v>92583912</v>
      </c>
      <c r="E6" s="10">
        <v>95678770</v>
      </c>
      <c r="F6" s="10">
        <v>113383650</v>
      </c>
      <c r="G6" s="10">
        <v>131772815</v>
      </c>
      <c r="H6">
        <f>(G6-F6)/F6*100</f>
        <v>16.218533271772429</v>
      </c>
      <c r="I6">
        <f>G6</f>
        <v>131772815</v>
      </c>
      <c r="J6" s="2">
        <v>168939.50641025641</v>
      </c>
    </row>
    <row r="7" spans="1:10" ht="28" x14ac:dyDescent="0.15">
      <c r="A7" s="9" t="s">
        <v>58</v>
      </c>
      <c r="B7" s="10">
        <v>2247478</v>
      </c>
      <c r="C7" s="10">
        <v>2533487</v>
      </c>
      <c r="D7" s="10">
        <v>3002365</v>
      </c>
      <c r="E7" s="10">
        <v>3054781</v>
      </c>
      <c r="F7" s="10">
        <v>3512354</v>
      </c>
      <c r="G7" s="10" t="s">
        <v>56</v>
      </c>
      <c r="I7" s="2">
        <f>(1+$H$38/100)*F7</f>
        <v>4007067.5377600137</v>
      </c>
      <c r="J7" s="2">
        <v>5137.2660740512993</v>
      </c>
    </row>
    <row r="8" spans="1:10" ht="14" x14ac:dyDescent="0.15">
      <c r="A8" s="9" t="s">
        <v>59</v>
      </c>
      <c r="B8" s="10">
        <v>28316489</v>
      </c>
      <c r="C8" s="10">
        <v>30933632</v>
      </c>
      <c r="D8" s="10">
        <v>34685068</v>
      </c>
      <c r="E8" s="10">
        <v>35360542</v>
      </c>
      <c r="F8" s="10">
        <v>41261187</v>
      </c>
      <c r="G8" s="10">
        <v>49316660</v>
      </c>
      <c r="H8">
        <f>(G8-F8)/F8*100</f>
        <v>19.523124722514648</v>
      </c>
      <c r="I8">
        <f t="shared" ref="I8:I9" si="0">G8</f>
        <v>49316660</v>
      </c>
      <c r="J8" s="2">
        <v>63226.48717948718</v>
      </c>
    </row>
    <row r="9" spans="1:10" ht="14" x14ac:dyDescent="0.15">
      <c r="A9" s="9" t="s">
        <v>60</v>
      </c>
      <c r="B9" s="10">
        <v>46874631</v>
      </c>
      <c r="C9" s="10">
        <v>52797582</v>
      </c>
      <c r="D9" s="10">
        <v>58185548</v>
      </c>
      <c r="E9" s="10">
        <v>56726250</v>
      </c>
      <c r="F9" s="10">
        <v>65030243</v>
      </c>
      <c r="G9" s="10">
        <v>75139559</v>
      </c>
      <c r="H9">
        <f>(G9-F9)/F9*100</f>
        <v>15.545560855431525</v>
      </c>
      <c r="I9">
        <f t="shared" si="0"/>
        <v>75139559</v>
      </c>
      <c r="J9" s="2">
        <v>96332.767948717956</v>
      </c>
    </row>
    <row r="10" spans="1:10" ht="28" x14ac:dyDescent="0.15">
      <c r="A10" s="9" t="s">
        <v>61</v>
      </c>
      <c r="B10" s="10">
        <v>28273744</v>
      </c>
      <c r="C10" s="10">
        <v>32710666</v>
      </c>
      <c r="D10" s="10">
        <v>34464813</v>
      </c>
      <c r="E10" s="10">
        <v>34775246</v>
      </c>
      <c r="F10" s="10">
        <v>40641582</v>
      </c>
      <c r="G10" s="10">
        <v>45760826</v>
      </c>
      <c r="H10">
        <f>(G10-F10)/F10*100</f>
        <v>12.596074631149939</v>
      </c>
      <c r="I10">
        <f t="shared" ref="I10:I11" si="1">G10</f>
        <v>45760826</v>
      </c>
      <c r="J10" s="2">
        <v>58667.725641025638</v>
      </c>
    </row>
    <row r="11" spans="1:10" ht="14" x14ac:dyDescent="0.15">
      <c r="A11" s="9" t="s">
        <v>62</v>
      </c>
      <c r="B11" s="10">
        <v>67790004</v>
      </c>
      <c r="C11" s="10">
        <v>73838943</v>
      </c>
      <c r="D11" s="10">
        <v>79291127</v>
      </c>
      <c r="E11" s="10">
        <v>76343541</v>
      </c>
      <c r="F11" s="10">
        <v>90464204</v>
      </c>
      <c r="G11" s="10">
        <v>104375934</v>
      </c>
      <c r="H11">
        <f>(G11-F11)/F11*100</f>
        <v>15.378159962585864</v>
      </c>
      <c r="I11">
        <f t="shared" si="1"/>
        <v>104375934</v>
      </c>
      <c r="J11" s="2">
        <v>133815.30000000002</v>
      </c>
    </row>
    <row r="12" spans="1:10" ht="14" x14ac:dyDescent="0.15">
      <c r="A12" s="9" t="s">
        <v>63</v>
      </c>
      <c r="B12" s="10">
        <v>6935205</v>
      </c>
      <c r="C12" s="10">
        <v>7185334</v>
      </c>
      <c r="D12" s="10">
        <v>7503209</v>
      </c>
      <c r="E12" s="10">
        <v>7570540</v>
      </c>
      <c r="F12" s="10">
        <v>8260370</v>
      </c>
      <c r="G12" s="10" t="s">
        <v>56</v>
      </c>
      <c r="I12" s="2">
        <f>(1+$H$38/100)*F12</f>
        <v>9423839.5323725007</v>
      </c>
      <c r="J12" s="2">
        <v>12081.84555432372</v>
      </c>
    </row>
    <row r="13" spans="1:10" ht="14" x14ac:dyDescent="0.15">
      <c r="A13" s="9" t="s">
        <v>64</v>
      </c>
      <c r="B13" s="10">
        <v>132909477</v>
      </c>
      <c r="C13" s="10">
        <v>149215571</v>
      </c>
      <c r="D13" s="10">
        <v>161714320</v>
      </c>
      <c r="E13" s="10">
        <v>161610636</v>
      </c>
      <c r="F13" s="10">
        <v>193706646</v>
      </c>
      <c r="G13" s="10" t="s">
        <v>56</v>
      </c>
      <c r="I13" s="2">
        <f>(1+$H$38/100)*F13</f>
        <v>220990143.08778974</v>
      </c>
      <c r="J13" s="2">
        <v>283320.69626639708</v>
      </c>
    </row>
    <row r="14" spans="1:10" ht="14" x14ac:dyDescent="0.15">
      <c r="A14" s="9" t="s">
        <v>65</v>
      </c>
      <c r="B14" s="10">
        <v>63883208</v>
      </c>
      <c r="C14" s="10">
        <v>69893976</v>
      </c>
      <c r="D14" s="10">
        <v>73219451</v>
      </c>
      <c r="E14" s="10">
        <v>74185007</v>
      </c>
      <c r="F14" s="10">
        <v>87066453</v>
      </c>
      <c r="G14" s="10">
        <v>99415408</v>
      </c>
      <c r="H14">
        <f>(G14-F14)/F14*100</f>
        <v>14.183367502061902</v>
      </c>
      <c r="I14">
        <f t="shared" ref="I14:I15" si="2">G14</f>
        <v>99415408</v>
      </c>
      <c r="J14" s="2">
        <v>127455.65128205129</v>
      </c>
    </row>
    <row r="15" spans="1:10" ht="28" x14ac:dyDescent="0.15">
      <c r="A15" s="9" t="s">
        <v>66</v>
      </c>
      <c r="B15" s="10">
        <v>13855109</v>
      </c>
      <c r="C15" s="10">
        <v>14838329</v>
      </c>
      <c r="D15" s="10">
        <v>15916402</v>
      </c>
      <c r="E15" s="10">
        <v>15525120</v>
      </c>
      <c r="F15" s="10">
        <v>17626947</v>
      </c>
      <c r="G15" s="10">
        <v>19540459</v>
      </c>
      <c r="H15">
        <f>(G15-F15)/F15*100</f>
        <v>10.855606475698826</v>
      </c>
      <c r="I15">
        <f t="shared" si="2"/>
        <v>19540459</v>
      </c>
      <c r="J15" s="2">
        <v>25051.870512820511</v>
      </c>
    </row>
    <row r="16" spans="1:10" ht="42" x14ac:dyDescent="0.15">
      <c r="A16" s="9" t="s">
        <v>67</v>
      </c>
      <c r="B16" s="10" t="s">
        <v>56</v>
      </c>
      <c r="C16" s="10" t="s">
        <v>56</v>
      </c>
      <c r="D16" s="10">
        <v>16410322</v>
      </c>
      <c r="E16" s="10">
        <v>16765177</v>
      </c>
      <c r="F16" s="10">
        <v>19991742</v>
      </c>
      <c r="G16" s="10">
        <v>22792730</v>
      </c>
      <c r="H16">
        <f t="shared" ref="H16:H18" si="3">(G16-F16)/F16*100</f>
        <v>14.010725028364213</v>
      </c>
      <c r="I16">
        <f t="shared" ref="I16:I18" si="4">G16</f>
        <v>22792730</v>
      </c>
      <c r="J16" s="2">
        <v>29221.448717948719</v>
      </c>
    </row>
    <row r="17" spans="1:10" ht="14" x14ac:dyDescent="0.15">
      <c r="A17" s="9" t="s">
        <v>68</v>
      </c>
      <c r="B17" s="10">
        <v>26981614</v>
      </c>
      <c r="C17" s="10">
        <v>30569520</v>
      </c>
      <c r="D17" s="10">
        <v>31030536</v>
      </c>
      <c r="E17" s="10">
        <v>29666400</v>
      </c>
      <c r="F17" s="10">
        <v>35886259</v>
      </c>
      <c r="G17" s="10">
        <v>39372204</v>
      </c>
      <c r="H17">
        <f t="shared" si="3"/>
        <v>9.7138712619780172</v>
      </c>
      <c r="I17">
        <f t="shared" si="4"/>
        <v>39372204</v>
      </c>
      <c r="J17" s="2">
        <v>50477.184615384613</v>
      </c>
    </row>
    <row r="18" spans="1:10" ht="14" x14ac:dyDescent="0.15">
      <c r="A18" s="9" t="s">
        <v>69</v>
      </c>
      <c r="B18" s="10">
        <v>133324000</v>
      </c>
      <c r="C18" s="10">
        <v>147939143</v>
      </c>
      <c r="D18" s="10">
        <v>161113386</v>
      </c>
      <c r="E18" s="10">
        <v>162507298</v>
      </c>
      <c r="F18" s="10">
        <v>196272542</v>
      </c>
      <c r="G18" s="10">
        <v>224136839</v>
      </c>
      <c r="H18">
        <f t="shared" si="3"/>
        <v>14.196737208406871</v>
      </c>
      <c r="I18">
        <f t="shared" si="4"/>
        <v>224136839</v>
      </c>
      <c r="J18" s="2">
        <v>287354.9217948718</v>
      </c>
    </row>
    <row r="19" spans="1:10" ht="14" x14ac:dyDescent="0.15">
      <c r="A19" s="9" t="s">
        <v>70</v>
      </c>
      <c r="B19" s="10">
        <v>70158826</v>
      </c>
      <c r="C19" s="10">
        <v>78828558</v>
      </c>
      <c r="D19" s="10">
        <v>81293463</v>
      </c>
      <c r="E19" s="10">
        <v>77172389</v>
      </c>
      <c r="F19" s="10">
        <v>93246996</v>
      </c>
      <c r="G19" s="10" t="s">
        <v>56</v>
      </c>
      <c r="I19" s="2">
        <f>(1+$H$38/100)*F19</f>
        <v>106380794.94983645</v>
      </c>
      <c r="J19" s="2">
        <v>136385.63455107238</v>
      </c>
    </row>
    <row r="20" spans="1:10" ht="28" x14ac:dyDescent="0.15">
      <c r="A20" s="9" t="s">
        <v>71</v>
      </c>
      <c r="B20" s="10">
        <v>72628392</v>
      </c>
      <c r="C20" s="10">
        <v>82980473</v>
      </c>
      <c r="D20" s="10">
        <v>92785500</v>
      </c>
      <c r="E20" s="10">
        <v>96164293</v>
      </c>
      <c r="F20" s="10">
        <v>113613719</v>
      </c>
      <c r="G20" s="10">
        <v>132282084</v>
      </c>
      <c r="H20">
        <f>(G20-F20)/F20*100</f>
        <v>16.431435538167712</v>
      </c>
      <c r="I20">
        <f>G20</f>
        <v>132282084</v>
      </c>
      <c r="J20" s="2">
        <v>169592.41538461539</v>
      </c>
    </row>
    <row r="21" spans="1:10" ht="14" x14ac:dyDescent="0.15">
      <c r="A21" s="9" t="s">
        <v>72</v>
      </c>
      <c r="B21" s="10">
        <v>235278150</v>
      </c>
      <c r="C21" s="10">
        <v>252885430</v>
      </c>
      <c r="D21" s="10">
        <v>265737096</v>
      </c>
      <c r="E21" s="10">
        <v>262754190</v>
      </c>
      <c r="F21" s="10">
        <v>310802187</v>
      </c>
      <c r="G21" s="10" t="s">
        <v>56</v>
      </c>
      <c r="I21" s="2">
        <f>(1+$H$38/100)*F21</f>
        <v>354578540.25890255</v>
      </c>
      <c r="J21" s="2">
        <v>454587.8721267982</v>
      </c>
    </row>
    <row r="22" spans="1:10" ht="14" x14ac:dyDescent="0.15">
      <c r="A22" s="9" t="s">
        <v>73</v>
      </c>
      <c r="B22" s="10">
        <v>2578923</v>
      </c>
      <c r="C22" s="10">
        <v>2738807</v>
      </c>
      <c r="D22" s="10">
        <v>2981303</v>
      </c>
      <c r="E22" s="10">
        <v>2977609</v>
      </c>
      <c r="F22" s="10">
        <v>3659447</v>
      </c>
      <c r="G22" s="10" t="s">
        <v>56</v>
      </c>
      <c r="I22" s="2">
        <f>(1+$H$38/100)*F22</f>
        <v>4174878.5230228128</v>
      </c>
      <c r="J22" s="2">
        <v>5352.4083628497592</v>
      </c>
    </row>
    <row r="23" spans="1:10" ht="14" x14ac:dyDescent="0.15">
      <c r="A23" s="9" t="s">
        <v>74</v>
      </c>
      <c r="B23" s="10">
        <v>2950830</v>
      </c>
      <c r="C23" s="10">
        <v>3217582</v>
      </c>
      <c r="D23" s="10">
        <v>3477040</v>
      </c>
      <c r="E23" s="10">
        <v>3377616</v>
      </c>
      <c r="F23" s="10">
        <v>3878470</v>
      </c>
      <c r="G23" s="10">
        <v>4269708</v>
      </c>
      <c r="H23">
        <f>(G23-F23)/F23*100</f>
        <v>10.087431384025145</v>
      </c>
      <c r="I23">
        <f>G23</f>
        <v>4269708</v>
      </c>
      <c r="J23" s="2">
        <v>5473.9846153846156</v>
      </c>
    </row>
    <row r="24" spans="1:10" ht="14" x14ac:dyDescent="0.15">
      <c r="A24" s="9" t="s">
        <v>76</v>
      </c>
      <c r="B24" s="10">
        <v>2439296</v>
      </c>
      <c r="C24" s="10">
        <v>2652742</v>
      </c>
      <c r="D24" s="10">
        <v>2971587</v>
      </c>
      <c r="E24" s="10">
        <v>2983164</v>
      </c>
      <c r="F24" s="10">
        <v>3191254</v>
      </c>
      <c r="G24" s="10" t="s">
        <v>56</v>
      </c>
      <c r="I24">
        <f>(1+H60/100)*F24</f>
        <v>3191254</v>
      </c>
      <c r="J24" s="2">
        <v>4091.3512820512824</v>
      </c>
    </row>
    <row r="25" spans="1:10" ht="14" x14ac:dyDescent="0.15">
      <c r="A25" s="9" t="s">
        <v>77</v>
      </c>
      <c r="B25" s="10">
        <v>44039532</v>
      </c>
      <c r="C25" s="10">
        <v>49861126</v>
      </c>
      <c r="D25" s="10">
        <v>53750171</v>
      </c>
      <c r="E25" s="10">
        <v>54015044</v>
      </c>
      <c r="F25" s="10">
        <v>67088123</v>
      </c>
      <c r="G25" s="10">
        <v>77486924</v>
      </c>
      <c r="H25">
        <f>(G25-F25)/F25*100</f>
        <v>15.500211565018743</v>
      </c>
      <c r="I25">
        <f>G25</f>
        <v>77486924</v>
      </c>
      <c r="J25" s="2">
        <v>99342.210256410268</v>
      </c>
    </row>
    <row r="26" spans="1:10" ht="14" x14ac:dyDescent="0.15">
      <c r="A26" s="9" t="s">
        <v>78</v>
      </c>
      <c r="B26" s="10">
        <v>47101361</v>
      </c>
      <c r="C26" s="10">
        <v>51250969</v>
      </c>
      <c r="D26" s="10">
        <v>53703105</v>
      </c>
      <c r="E26" s="10">
        <v>54085261</v>
      </c>
      <c r="F26" s="10">
        <v>61422676</v>
      </c>
      <c r="G26" s="10">
        <v>67310705</v>
      </c>
      <c r="H26">
        <f t="shared" ref="H26:H34" si="5">(G26-F26)/F26*100</f>
        <v>9.5860834848680305</v>
      </c>
      <c r="I26">
        <f t="shared" ref="I26:I34" si="6">G26</f>
        <v>67310705</v>
      </c>
      <c r="J26" s="2">
        <v>86295.775641025641</v>
      </c>
    </row>
    <row r="27" spans="1:10" ht="14" x14ac:dyDescent="0.15">
      <c r="A27" s="9" t="s">
        <v>79</v>
      </c>
      <c r="B27" s="10">
        <v>83252923</v>
      </c>
      <c r="C27" s="10">
        <v>91151946</v>
      </c>
      <c r="D27" s="10">
        <v>99867879</v>
      </c>
      <c r="E27" s="10">
        <v>101944203</v>
      </c>
      <c r="F27" s="10">
        <v>121819345</v>
      </c>
      <c r="G27" s="10">
        <v>141362006</v>
      </c>
      <c r="H27">
        <f t="shared" si="5"/>
        <v>16.042329730142615</v>
      </c>
      <c r="I27">
        <f t="shared" si="6"/>
        <v>141362006</v>
      </c>
      <c r="J27" s="2">
        <v>181233.34102564101</v>
      </c>
    </row>
    <row r="28" spans="1:10" ht="14" x14ac:dyDescent="0.15">
      <c r="A28" s="9" t="s">
        <v>80</v>
      </c>
      <c r="B28" s="10">
        <v>2597082</v>
      </c>
      <c r="C28" s="10">
        <v>2840243</v>
      </c>
      <c r="D28" s="10">
        <v>3144100</v>
      </c>
      <c r="E28" s="10">
        <v>3301783</v>
      </c>
      <c r="F28" s="10">
        <v>3755740</v>
      </c>
      <c r="G28" s="10">
        <v>4275617</v>
      </c>
      <c r="H28">
        <f t="shared" si="5"/>
        <v>13.842198874256473</v>
      </c>
      <c r="I28">
        <f t="shared" si="6"/>
        <v>4275617</v>
      </c>
      <c r="J28" s="2">
        <v>5481.5602564102564</v>
      </c>
    </row>
    <row r="29" spans="1:10" ht="14" x14ac:dyDescent="0.15">
      <c r="A29" s="9" t="s">
        <v>81</v>
      </c>
      <c r="B29" s="10">
        <v>146505091</v>
      </c>
      <c r="C29" s="10">
        <v>163020915</v>
      </c>
      <c r="D29" s="10">
        <v>174314396</v>
      </c>
      <c r="E29" s="10">
        <v>178807437</v>
      </c>
      <c r="F29" s="10">
        <v>207128616</v>
      </c>
      <c r="G29" s="10">
        <v>236451407</v>
      </c>
      <c r="H29">
        <f t="shared" si="5"/>
        <v>14.156803423048025</v>
      </c>
      <c r="I29">
        <f t="shared" si="6"/>
        <v>236451407</v>
      </c>
      <c r="J29" s="2">
        <v>303142.82948717946</v>
      </c>
    </row>
    <row r="30" spans="1:10" ht="14" x14ac:dyDescent="0.15">
      <c r="A30" s="9" t="s">
        <v>82</v>
      </c>
      <c r="B30" s="10">
        <v>75005028</v>
      </c>
      <c r="C30" s="10">
        <v>85742715</v>
      </c>
      <c r="D30" s="10">
        <v>95009049</v>
      </c>
      <c r="E30" s="10">
        <v>94281431</v>
      </c>
      <c r="F30" s="10">
        <v>112890724</v>
      </c>
      <c r="G30" s="10">
        <v>131339136</v>
      </c>
      <c r="H30">
        <f t="shared" si="5"/>
        <v>16.341831592824224</v>
      </c>
      <c r="I30">
        <f t="shared" si="6"/>
        <v>131339136</v>
      </c>
      <c r="J30" s="2">
        <v>168383.5076923077</v>
      </c>
    </row>
    <row r="31" spans="1:10" ht="14" x14ac:dyDescent="0.15">
      <c r="A31" s="9" t="s">
        <v>83</v>
      </c>
      <c r="B31" s="10">
        <v>4371580</v>
      </c>
      <c r="C31" s="10">
        <v>4982332</v>
      </c>
      <c r="D31" s="10">
        <v>5415112</v>
      </c>
      <c r="E31" s="10">
        <v>5350412</v>
      </c>
      <c r="F31" s="10">
        <v>6255044</v>
      </c>
      <c r="G31" s="10">
        <v>7263562</v>
      </c>
      <c r="H31">
        <f t="shared" si="5"/>
        <v>16.123275871440711</v>
      </c>
      <c r="I31">
        <f t="shared" si="6"/>
        <v>7263562</v>
      </c>
      <c r="J31" s="2">
        <v>9312.2589743589742</v>
      </c>
    </row>
    <row r="32" spans="1:10" ht="28" x14ac:dyDescent="0.15">
      <c r="A32" s="9" t="s">
        <v>84</v>
      </c>
      <c r="B32" s="10">
        <v>143992550</v>
      </c>
      <c r="C32" s="10">
        <v>158218005</v>
      </c>
      <c r="D32" s="10">
        <v>170006180</v>
      </c>
      <c r="E32" s="10">
        <v>164531675</v>
      </c>
      <c r="F32" s="10">
        <v>197453155</v>
      </c>
      <c r="G32" s="10">
        <v>225757506</v>
      </c>
      <c r="H32">
        <f t="shared" si="5"/>
        <v>14.33471701173881</v>
      </c>
      <c r="I32">
        <f t="shared" si="6"/>
        <v>225757506</v>
      </c>
      <c r="J32" s="2">
        <v>289432.7</v>
      </c>
    </row>
    <row r="33" spans="1:10" ht="14" x14ac:dyDescent="0.15">
      <c r="A33" s="9" t="s">
        <v>85</v>
      </c>
      <c r="B33" s="10">
        <v>22022213</v>
      </c>
      <c r="C33" s="10">
        <v>23031366</v>
      </c>
      <c r="D33" s="10">
        <v>23924653</v>
      </c>
      <c r="E33" s="10">
        <v>23686007</v>
      </c>
      <c r="F33" s="10">
        <v>27215948</v>
      </c>
      <c r="G33" s="10">
        <v>30262068</v>
      </c>
      <c r="H33">
        <f t="shared" si="5"/>
        <v>11.192408215947502</v>
      </c>
      <c r="I33">
        <f t="shared" si="6"/>
        <v>30262068</v>
      </c>
      <c r="J33" s="2">
        <v>38797.523076923077</v>
      </c>
    </row>
    <row r="34" spans="1:10" ht="28" x14ac:dyDescent="0.15">
      <c r="A34" s="9" t="s">
        <v>86</v>
      </c>
      <c r="B34" s="10">
        <v>97470005</v>
      </c>
      <c r="C34" s="10">
        <v>110205366</v>
      </c>
      <c r="D34" s="10">
        <v>117909714</v>
      </c>
      <c r="E34" s="10">
        <v>115582061</v>
      </c>
      <c r="F34" s="10">
        <v>136392586</v>
      </c>
      <c r="G34" s="10">
        <v>155499221</v>
      </c>
      <c r="H34">
        <f t="shared" si="5"/>
        <v>14.008558353750988</v>
      </c>
      <c r="I34">
        <f t="shared" si="6"/>
        <v>155499221</v>
      </c>
      <c r="J34" s="2">
        <v>199357.97564102564</v>
      </c>
    </row>
    <row r="35" spans="1:10" ht="13" customHeight="1" x14ac:dyDescent="0.15">
      <c r="A35" s="15" t="s">
        <v>87</v>
      </c>
      <c r="B35" s="16"/>
      <c r="C35" s="16"/>
      <c r="D35" s="16"/>
      <c r="E35" s="16"/>
      <c r="F35" s="16"/>
      <c r="G35" s="17"/>
      <c r="J35">
        <f t="shared" ref="J35:J36" si="7">I35*100000</f>
        <v>0</v>
      </c>
    </row>
    <row r="36" spans="1:10" ht="26" customHeight="1" x14ac:dyDescent="0.15">
      <c r="A36" s="15" t="s">
        <v>88</v>
      </c>
      <c r="B36" s="16"/>
      <c r="C36" s="16"/>
      <c r="D36" s="16"/>
      <c r="E36" s="16"/>
      <c r="F36" s="16"/>
      <c r="G36" s="17"/>
      <c r="J36">
        <f t="shared" si="7"/>
        <v>0</v>
      </c>
    </row>
    <row r="38" spans="1:10" x14ac:dyDescent="0.15">
      <c r="H38">
        <f>AVERAGE(H26:H34,H25,H23,H20,H16:H18,H6,H8,H9,H10,H11,H14,H15)</f>
        <v>14.084956634781509</v>
      </c>
    </row>
    <row r="41" spans="1:10" x14ac:dyDescent="0.15">
      <c r="F41">
        <f>SUM(F6:F34)</f>
        <v>2382918209</v>
      </c>
      <c r="I41" s="2">
        <f>SUM(I6:I34)</f>
        <v>2727929895.8896842</v>
      </c>
      <c r="J41" s="2">
        <f>SUM(J6:J34)</f>
        <v>3497346.02037139</v>
      </c>
    </row>
  </sheetData>
  <mergeCells count="7">
    <mergeCell ref="A36:G36"/>
    <mergeCell ref="A1:G1"/>
    <mergeCell ref="A2:G2"/>
    <mergeCell ref="A3:G3"/>
    <mergeCell ref="A4:A5"/>
    <mergeCell ref="B4:G4"/>
    <mergeCell ref="A35:G35"/>
  </mergeCells>
  <pageMargins left="0.7" right="0.7" top="0.75" bottom="0.75" header="0.3" footer="0.3"/>
  <ignoredErrors>
    <ignoredError sqref="I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>
      <selection activeCell="E9" sqref="E9"/>
    </sheetView>
  </sheetViews>
  <sheetFormatPr baseColWidth="10" defaultRowHeight="13" x14ac:dyDescent="0.15"/>
  <cols>
    <col min="1" max="1" width="23.33203125" customWidth="1"/>
    <col min="2" max="2" width="13.5" customWidth="1"/>
    <col min="3" max="3" width="16.33203125" customWidth="1"/>
  </cols>
  <sheetData>
    <row r="1" spans="1:5" s="6" customFormat="1" ht="42" x14ac:dyDescent="0.15">
      <c r="A1" s="6" t="s">
        <v>0</v>
      </c>
      <c r="B1" s="7" t="s">
        <v>42</v>
      </c>
      <c r="C1" s="7" t="s">
        <v>43</v>
      </c>
    </row>
    <row r="2" spans="1:5" x14ac:dyDescent="0.15">
      <c r="A2" s="3" t="s">
        <v>1</v>
      </c>
      <c r="B2" s="2">
        <v>4.0280554999999998</v>
      </c>
      <c r="C2" s="1">
        <v>0.48816900000000002</v>
      </c>
      <c r="E2">
        <v>10000000</v>
      </c>
    </row>
    <row r="3" spans="1:5" x14ac:dyDescent="0.15">
      <c r="A3" s="3" t="s">
        <v>2</v>
      </c>
      <c r="B3" s="2">
        <v>85021.738804599998</v>
      </c>
      <c r="C3" s="1">
        <v>10312.617270000001</v>
      </c>
    </row>
    <row r="4" spans="1:5" x14ac:dyDescent="0.15">
      <c r="A4" s="3" t="s">
        <v>3</v>
      </c>
      <c r="B4" s="2">
        <v>14.5511467</v>
      </c>
      <c r="C4" s="1">
        <v>1.769882</v>
      </c>
    </row>
    <row r="5" spans="1:5" x14ac:dyDescent="0.15">
      <c r="A5" s="3" t="s">
        <v>4</v>
      </c>
      <c r="B5" s="2">
        <v>1681.7108188</v>
      </c>
      <c r="C5" s="1">
        <v>203.843255</v>
      </c>
    </row>
    <row r="6" spans="1:5" x14ac:dyDescent="0.15">
      <c r="A6" s="3" t="s">
        <v>5</v>
      </c>
      <c r="B6" s="2">
        <v>8346.1271085999997</v>
      </c>
      <c r="C6" s="1">
        <v>1012.673096</v>
      </c>
    </row>
    <row r="7" spans="1:5" x14ac:dyDescent="0.15">
      <c r="A7" s="3" t="s">
        <v>6</v>
      </c>
      <c r="B7" s="2">
        <v>491.10716330000002</v>
      </c>
      <c r="C7" s="1">
        <v>59.618498000000002</v>
      </c>
    </row>
    <row r="8" spans="1:5" x14ac:dyDescent="0.15">
      <c r="A8" s="3" t="s">
        <v>7</v>
      </c>
      <c r="B8" s="2">
        <v>9075.6987602999998</v>
      </c>
      <c r="C8" s="1">
        <v>1101.737259</v>
      </c>
    </row>
    <row r="9" spans="1:5" x14ac:dyDescent="0.15">
      <c r="A9" s="3" t="s">
        <v>8</v>
      </c>
      <c r="B9" s="2">
        <v>17740.051652599999</v>
      </c>
      <c r="C9" s="1">
        <v>2151.5923750000002</v>
      </c>
    </row>
    <row r="10" spans="1:5" x14ac:dyDescent="0.15">
      <c r="A10" s="3" t="s">
        <v>9</v>
      </c>
      <c r="B10" s="2">
        <v>692.88405169999999</v>
      </c>
      <c r="C10" s="1">
        <v>84.359161999999998</v>
      </c>
    </row>
    <row r="11" spans="1:5" x14ac:dyDescent="0.15">
      <c r="A11" s="3" t="s">
        <v>10</v>
      </c>
      <c r="B11" s="2">
        <v>38520.081786100003</v>
      </c>
      <c r="C11" s="1">
        <v>4672.3558679999996</v>
      </c>
    </row>
    <row r="12" spans="1:5" x14ac:dyDescent="0.15">
      <c r="A12" s="3" t="s">
        <v>11</v>
      </c>
      <c r="B12" s="2">
        <v>9210.7983478000006</v>
      </c>
      <c r="C12" s="1">
        <v>1117.6107830000001</v>
      </c>
    </row>
    <row r="13" spans="1:5" x14ac:dyDescent="0.15">
      <c r="A13" s="3" t="s">
        <v>12</v>
      </c>
      <c r="B13" s="2">
        <v>552855.83215300005</v>
      </c>
      <c r="C13" s="1">
        <v>67054.895336000001</v>
      </c>
    </row>
    <row r="14" spans="1:5" x14ac:dyDescent="0.15">
      <c r="A14" s="3" t="s">
        <v>13</v>
      </c>
      <c r="B14" s="2">
        <v>67258.251651500002</v>
      </c>
      <c r="C14" s="1">
        <v>8160.5648419999998</v>
      </c>
    </row>
    <row r="15" spans="1:5" x14ac:dyDescent="0.15">
      <c r="A15" s="3" t="s">
        <v>14</v>
      </c>
      <c r="B15" s="2">
        <v>9386.2406064000006</v>
      </c>
      <c r="C15" s="1">
        <v>1138.476185</v>
      </c>
    </row>
    <row r="16" spans="1:5" x14ac:dyDescent="0.15">
      <c r="A16" s="3" t="s">
        <v>15</v>
      </c>
      <c r="B16" s="2">
        <v>775.05610130000002</v>
      </c>
      <c r="C16" s="1">
        <v>94.039457999999996</v>
      </c>
    </row>
    <row r="17" spans="1:3" x14ac:dyDescent="0.15">
      <c r="A17" s="3" t="s">
        <v>16</v>
      </c>
      <c r="B17" s="2">
        <v>6018.8697304999996</v>
      </c>
      <c r="C17" s="1">
        <v>729.300479</v>
      </c>
    </row>
    <row r="18" spans="1:3" x14ac:dyDescent="0.15">
      <c r="A18" s="3" t="s">
        <v>17</v>
      </c>
      <c r="B18" s="2">
        <v>104428.9713112</v>
      </c>
      <c r="C18" s="1">
        <v>12672.046177</v>
      </c>
    </row>
    <row r="19" spans="1:3" x14ac:dyDescent="0.15">
      <c r="A19" s="3" t="s">
        <v>18</v>
      </c>
      <c r="B19" s="2">
        <v>17597.243299500002</v>
      </c>
      <c r="C19" s="1">
        <v>2134.4887859999999</v>
      </c>
    </row>
    <row r="20" spans="1:3" x14ac:dyDescent="0.15">
      <c r="A20" s="3" t="s">
        <v>19</v>
      </c>
      <c r="B20" s="2">
        <v>30690.4329789</v>
      </c>
      <c r="C20" s="1">
        <v>3722.9110759999999</v>
      </c>
    </row>
    <row r="21" spans="1:3" x14ac:dyDescent="0.15">
      <c r="A21" s="3" t="s">
        <v>20</v>
      </c>
      <c r="B21" s="2">
        <v>272492.55102449999</v>
      </c>
      <c r="C21" s="1">
        <v>33056.877645</v>
      </c>
    </row>
    <row r="22" spans="1:3" x14ac:dyDescent="0.15">
      <c r="A22" s="3" t="s">
        <v>21</v>
      </c>
      <c r="B22" s="2">
        <v>0.80586579999999997</v>
      </c>
      <c r="C22" s="1">
        <v>9.7624000000000002E-2</v>
      </c>
    </row>
    <row r="23" spans="1:3" x14ac:dyDescent="0.15">
      <c r="A23" s="3" t="s">
        <v>22</v>
      </c>
      <c r="B23" s="2">
        <v>37.325326400000002</v>
      </c>
      <c r="C23" s="1">
        <v>4.5247029999999997</v>
      </c>
    </row>
    <row r="24" spans="1:3" x14ac:dyDescent="0.15">
      <c r="A24" s="3" t="s">
        <v>23</v>
      </c>
      <c r="B24" s="2">
        <v>3.7459037999999998</v>
      </c>
      <c r="C24" s="1">
        <v>0.45448</v>
      </c>
    </row>
    <row r="25" spans="1:3" x14ac:dyDescent="0.15">
      <c r="A25" s="3" t="s">
        <v>24</v>
      </c>
      <c r="B25" s="2">
        <v>45343.244011800001</v>
      </c>
      <c r="C25" s="1">
        <v>5501.2289049999999</v>
      </c>
    </row>
    <row r="26" spans="1:3" x14ac:dyDescent="0.15">
      <c r="A26" s="3" t="s">
        <v>25</v>
      </c>
      <c r="B26" s="2">
        <v>2226.2663621000002</v>
      </c>
      <c r="C26" s="1">
        <v>270.07475599999998</v>
      </c>
    </row>
    <row r="27" spans="1:3" x14ac:dyDescent="0.15">
      <c r="A27" s="3" t="s">
        <v>26</v>
      </c>
      <c r="B27" s="2">
        <v>27207.8301656</v>
      </c>
      <c r="C27" s="1">
        <v>3300.3977970000001</v>
      </c>
    </row>
    <row r="28" spans="1:3" x14ac:dyDescent="0.15">
      <c r="A28" s="3" t="s">
        <v>27</v>
      </c>
      <c r="B28" s="2">
        <v>39766.620296599998</v>
      </c>
      <c r="C28" s="1">
        <v>4823.6734150000002</v>
      </c>
    </row>
    <row r="29" spans="1:3" x14ac:dyDescent="0.15">
      <c r="A29" s="3" t="s">
        <v>28</v>
      </c>
      <c r="B29" s="2">
        <v>63.958728800000003</v>
      </c>
      <c r="C29" s="1">
        <v>7.7601259999999996</v>
      </c>
    </row>
    <row r="30" spans="1:3" x14ac:dyDescent="0.15">
      <c r="A30" s="3" t="s">
        <v>29</v>
      </c>
      <c r="B30" s="2">
        <v>171462.02372590001</v>
      </c>
      <c r="C30" s="1">
        <v>20800.592455999998</v>
      </c>
    </row>
    <row r="31" spans="1:3" x14ac:dyDescent="0.15">
      <c r="A31" s="3" t="s">
        <v>30</v>
      </c>
      <c r="B31" s="2">
        <v>49120.574088200003</v>
      </c>
      <c r="C31" s="1">
        <v>5958.7955519999996</v>
      </c>
    </row>
    <row r="32" spans="1:3" x14ac:dyDescent="0.15">
      <c r="A32" s="3" t="s">
        <v>31</v>
      </c>
      <c r="B32" s="2">
        <v>3.7076863000000002</v>
      </c>
      <c r="C32" s="1">
        <v>0.44985599999999998</v>
      </c>
    </row>
    <row r="33" spans="1:3" x14ac:dyDescent="0.15">
      <c r="A33" s="3" t="s">
        <v>32</v>
      </c>
      <c r="B33" s="2">
        <v>35846.459723599997</v>
      </c>
      <c r="C33" s="1">
        <v>4349.416671</v>
      </c>
    </row>
    <row r="34" spans="1:3" x14ac:dyDescent="0.15">
      <c r="A34" s="3" t="s">
        <v>33</v>
      </c>
      <c r="B34" s="2">
        <v>83260.716478400005</v>
      </c>
      <c r="C34" s="1">
        <v>10098.486790000001</v>
      </c>
    </row>
    <row r="35" spans="1:3" x14ac:dyDescent="0.15">
      <c r="A35" s="3" t="s">
        <v>34</v>
      </c>
      <c r="B35" s="2">
        <v>8347.3196487000005</v>
      </c>
      <c r="C35" s="1">
        <v>1013.38429</v>
      </c>
    </row>
    <row r="36" spans="1:3" x14ac:dyDescent="0.15">
      <c r="A36" s="3" t="s">
        <v>35</v>
      </c>
      <c r="B36" s="2">
        <v>47436.737167799998</v>
      </c>
      <c r="C36" s="1">
        <v>5754.4084329999996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1"/>
  <sheetViews>
    <sheetView tabSelected="1" workbookViewId="0">
      <selection activeCell="E12" sqref="E12"/>
    </sheetView>
  </sheetViews>
  <sheetFormatPr baseColWidth="10" defaultRowHeight="13" x14ac:dyDescent="0.15"/>
  <cols>
    <col min="1" max="1" width="22.33203125" customWidth="1"/>
    <col min="2" max="2" width="20.1640625" bestFit="1" customWidth="1"/>
    <col min="3" max="3" width="21.1640625" bestFit="1" customWidth="1"/>
    <col min="4" max="4" width="18.1640625" bestFit="1" customWidth="1"/>
    <col min="5" max="5" width="17" bestFit="1" customWidth="1"/>
    <col min="6" max="6" width="19.6640625" bestFit="1" customWidth="1"/>
    <col min="7" max="7" width="13.1640625" bestFit="1" customWidth="1"/>
  </cols>
  <sheetData>
    <row r="1" spans="1:7" ht="14" x14ac:dyDescent="0.15">
      <c r="A1" s="7" t="s">
        <v>0</v>
      </c>
      <c r="B1" t="s">
        <v>102</v>
      </c>
      <c r="C1" t="s">
        <v>103</v>
      </c>
      <c r="D1" s="3" t="s">
        <v>131</v>
      </c>
      <c r="E1" s="3" t="s">
        <v>132</v>
      </c>
      <c r="F1" s="3" t="s">
        <v>139</v>
      </c>
      <c r="G1" s="3" t="s">
        <v>153</v>
      </c>
    </row>
    <row r="2" spans="1:7" x14ac:dyDescent="0.15">
      <c r="A2" t="s">
        <v>2</v>
      </c>
      <c r="B2" s="2">
        <v>3178.1832043467607</v>
      </c>
      <c r="C2" s="1">
        <v>373.62897862894124</v>
      </c>
      <c r="D2" s="2">
        <v>19860.621987999999</v>
      </c>
      <c r="E2" s="3" t="s">
        <v>104</v>
      </c>
      <c r="F2" s="3">
        <v>3969</v>
      </c>
      <c r="G2">
        <v>59.27</v>
      </c>
    </row>
    <row r="3" spans="1:7" x14ac:dyDescent="0.15">
      <c r="A3" t="s">
        <v>3</v>
      </c>
      <c r="B3" s="2">
        <v>3288.9027362684374</v>
      </c>
      <c r="C3" s="1">
        <v>2.9147439180537771</v>
      </c>
      <c r="D3" s="2">
        <v>4.5528300000000002</v>
      </c>
      <c r="E3" s="3" t="s">
        <v>136</v>
      </c>
      <c r="F3" s="3">
        <v>12</v>
      </c>
      <c r="G3">
        <v>19.920000000000002</v>
      </c>
    </row>
    <row r="4" spans="1:7" x14ac:dyDescent="0.15">
      <c r="A4" t="s">
        <v>4</v>
      </c>
      <c r="B4" s="2">
        <v>1770.4053756191634</v>
      </c>
      <c r="C4" s="1">
        <v>13.918610757987288</v>
      </c>
      <c r="D4" s="2">
        <v>497.07534600000002</v>
      </c>
      <c r="E4" s="3" t="s">
        <v>105</v>
      </c>
      <c r="F4" s="3">
        <v>2571</v>
      </c>
      <c r="G4">
        <v>43.19</v>
      </c>
    </row>
    <row r="5" spans="1:7" x14ac:dyDescent="0.15">
      <c r="A5" t="s">
        <v>5</v>
      </c>
      <c r="B5" s="2">
        <v>759.98586219759193</v>
      </c>
      <c r="C5" s="1">
        <v>20.593799859572723</v>
      </c>
      <c r="D5" s="2">
        <v>2610.3876949999999</v>
      </c>
      <c r="E5" s="3" t="s">
        <v>106</v>
      </c>
      <c r="F5" s="3">
        <v>3825</v>
      </c>
      <c r="G5">
        <v>41.06</v>
      </c>
    </row>
    <row r="6" spans="1:7" x14ac:dyDescent="0.15">
      <c r="A6" t="s">
        <v>7</v>
      </c>
      <c r="B6" s="2">
        <v>1943.9272909551239</v>
      </c>
      <c r="C6" s="1">
        <v>88.647477137176949</v>
      </c>
      <c r="D6" s="2">
        <v>2675.3808600000002</v>
      </c>
      <c r="E6" s="3" t="s">
        <v>107</v>
      </c>
      <c r="F6" s="3">
        <v>1170</v>
      </c>
      <c r="G6">
        <v>39.1</v>
      </c>
    </row>
    <row r="7" spans="1:7" x14ac:dyDescent="0.15">
      <c r="A7" t="s">
        <v>10</v>
      </c>
      <c r="B7" s="2">
        <v>6265.0545437520486</v>
      </c>
      <c r="C7" s="1">
        <v>381.40233283393417</v>
      </c>
      <c r="D7" s="2">
        <v>8146.3724270000002</v>
      </c>
      <c r="E7" s="3" t="s">
        <v>108</v>
      </c>
      <c r="F7" s="3">
        <v>184</v>
      </c>
      <c r="G7">
        <v>47.69</v>
      </c>
    </row>
    <row r="8" spans="1:7" x14ac:dyDescent="0.15">
      <c r="A8" t="s">
        <v>11</v>
      </c>
      <c r="B8" s="2">
        <v>7671.0130503642667</v>
      </c>
      <c r="C8" s="1">
        <v>1557.7759917460317</v>
      </c>
      <c r="D8" s="2">
        <v>2453.4971869999999</v>
      </c>
      <c r="E8" s="3" t="s">
        <v>109</v>
      </c>
      <c r="F8" s="3">
        <v>69</v>
      </c>
      <c r="G8">
        <v>51.58</v>
      </c>
    </row>
    <row r="9" spans="1:7" x14ac:dyDescent="0.15">
      <c r="A9" t="s">
        <v>12</v>
      </c>
      <c r="B9" s="2">
        <v>3962.1393187575632</v>
      </c>
      <c r="C9" s="1">
        <v>2089.2998666424264</v>
      </c>
      <c r="D9" s="2">
        <v>149399.56556399999</v>
      </c>
      <c r="E9" s="3" t="s">
        <v>110</v>
      </c>
      <c r="F9" s="3">
        <v>4960</v>
      </c>
      <c r="G9">
        <v>73.22</v>
      </c>
    </row>
    <row r="10" spans="1:7" x14ac:dyDescent="0.15">
      <c r="A10" t="s">
        <v>13</v>
      </c>
      <c r="B10" s="2">
        <v>4219.1284478814687</v>
      </c>
      <c r="C10" s="1">
        <v>524.9775149789798</v>
      </c>
      <c r="D10" s="2">
        <v>15859.045749999999</v>
      </c>
      <c r="E10" s="3" t="s">
        <v>111</v>
      </c>
      <c r="F10" s="3">
        <v>1712</v>
      </c>
      <c r="G10">
        <v>63.65</v>
      </c>
    </row>
    <row r="11" spans="1:7" x14ac:dyDescent="0.15">
      <c r="A11" t="s">
        <v>14</v>
      </c>
      <c r="B11" s="2">
        <v>3354.5622004312413</v>
      </c>
      <c r="C11" s="1">
        <v>292.28852088912691</v>
      </c>
      <c r="D11" s="2">
        <v>2182.8106739999998</v>
      </c>
      <c r="E11" s="3" t="s">
        <v>112</v>
      </c>
      <c r="F11" s="3">
        <v>312</v>
      </c>
      <c r="G11">
        <v>52.25</v>
      </c>
    </row>
    <row r="12" spans="1:7" x14ac:dyDescent="0.15">
      <c r="A12" t="s">
        <v>15</v>
      </c>
      <c r="B12" s="2">
        <v>2148.1620758618483</v>
      </c>
      <c r="C12" s="1">
        <v>15.623920385209145</v>
      </c>
      <c r="D12" s="2">
        <v>212.53218899999999</v>
      </c>
      <c r="E12" s="3" t="s">
        <v>113</v>
      </c>
      <c r="F12" s="3">
        <v>298</v>
      </c>
      <c r="G12">
        <v>47.79</v>
      </c>
    </row>
    <row r="13" spans="1:7" x14ac:dyDescent="0.15">
      <c r="A13" t="s">
        <v>16</v>
      </c>
      <c r="B13" s="2">
        <v>1279.0043230979732</v>
      </c>
      <c r="C13" s="1">
        <v>35.424645441645971</v>
      </c>
      <c r="D13" s="2">
        <v>1398.0690569999999</v>
      </c>
      <c r="E13" s="3" t="s">
        <v>114</v>
      </c>
      <c r="F13" s="3">
        <v>2591</v>
      </c>
      <c r="G13">
        <v>43.91</v>
      </c>
    </row>
    <row r="14" spans="1:7" x14ac:dyDescent="0.15">
      <c r="A14" t="s">
        <v>17</v>
      </c>
      <c r="B14" s="2">
        <v>4245.0351857659962</v>
      </c>
      <c r="C14" s="1">
        <v>412.71430028659228</v>
      </c>
      <c r="D14" s="2">
        <v>27937.456415000001</v>
      </c>
      <c r="E14" s="3" t="s">
        <v>115</v>
      </c>
      <c r="F14" s="3">
        <v>3596</v>
      </c>
      <c r="G14">
        <v>76.36</v>
      </c>
    </row>
    <row r="15" spans="1:7" x14ac:dyDescent="0.15">
      <c r="A15" t="s">
        <v>18</v>
      </c>
      <c r="B15" s="2">
        <v>3812.2102680867724</v>
      </c>
      <c r="C15" s="1">
        <v>122.26796450134167</v>
      </c>
      <c r="D15" s="2">
        <v>4374.2586979999996</v>
      </c>
      <c r="E15" s="3" t="s">
        <v>135</v>
      </c>
      <c r="F15" s="3">
        <v>1047</v>
      </c>
      <c r="G15">
        <v>44.03</v>
      </c>
    </row>
    <row r="16" spans="1:7" x14ac:dyDescent="0.15">
      <c r="A16" t="s">
        <v>19</v>
      </c>
      <c r="B16" s="2">
        <v>1958.8169808454174</v>
      </c>
      <c r="C16" s="1">
        <v>94.921641656752797</v>
      </c>
      <c r="D16" s="2">
        <v>8218.2208129999999</v>
      </c>
      <c r="E16" s="3" t="s">
        <v>116</v>
      </c>
      <c r="F16" s="3">
        <v>5188</v>
      </c>
      <c r="G16">
        <v>55.68</v>
      </c>
    </row>
    <row r="17" spans="1:7" x14ac:dyDescent="0.15">
      <c r="A17" t="s">
        <v>20</v>
      </c>
      <c r="B17" s="2">
        <v>3596.8498803402158</v>
      </c>
      <c r="C17" s="1">
        <v>573.14967443921341</v>
      </c>
      <c r="D17" s="2">
        <v>72437.521603999994</v>
      </c>
      <c r="E17" s="3" t="s">
        <v>117</v>
      </c>
      <c r="F17" s="3">
        <v>5861</v>
      </c>
      <c r="G17">
        <v>78.2</v>
      </c>
    </row>
    <row r="18" spans="1:7" x14ac:dyDescent="0.15">
      <c r="A18" t="s">
        <v>21</v>
      </c>
      <c r="B18" s="2">
        <v>1660.6913939962021</v>
      </c>
      <c r="C18" s="1">
        <v>0.21321936084393422</v>
      </c>
      <c r="D18" s="2">
        <v>0.68720599999999998</v>
      </c>
      <c r="E18" s="3" t="s">
        <v>118</v>
      </c>
      <c r="F18" s="3">
        <v>13</v>
      </c>
      <c r="G18">
        <v>40.770000000000003</v>
      </c>
    </row>
    <row r="19" spans="1:7" x14ac:dyDescent="0.15">
      <c r="A19" t="s">
        <v>22</v>
      </c>
      <c r="B19" s="2">
        <v>1634.5131727036774</v>
      </c>
      <c r="C19" s="1">
        <v>3.0219474469991039</v>
      </c>
      <c r="D19" s="2">
        <v>10.120502</v>
      </c>
      <c r="E19" s="3" t="s">
        <v>119</v>
      </c>
      <c r="F19" s="3">
        <v>9</v>
      </c>
      <c r="G19">
        <v>24.24</v>
      </c>
    </row>
    <row r="20" spans="1:7" x14ac:dyDescent="0.15">
      <c r="A20" t="s">
        <v>23</v>
      </c>
      <c r="B20" s="2">
        <v>1832.2218011873185</v>
      </c>
      <c r="C20" s="1">
        <v>0.60681325570980738</v>
      </c>
      <c r="D20" s="2">
        <v>1.3550139999999999</v>
      </c>
      <c r="E20" s="3" t="s">
        <v>120</v>
      </c>
      <c r="F20" s="3">
        <v>25</v>
      </c>
      <c r="G20">
        <v>34.630000000000003</v>
      </c>
    </row>
    <row r="21" spans="1:7" x14ac:dyDescent="0.15">
      <c r="A21" t="s">
        <v>24</v>
      </c>
      <c r="B21" s="2">
        <v>2146.7328692283313</v>
      </c>
      <c r="C21" s="1">
        <v>242.52287187743104</v>
      </c>
      <c r="D21" s="2">
        <v>11222.988418999999</v>
      </c>
      <c r="E21" s="3" t="s">
        <v>121</v>
      </c>
      <c r="F21" s="3">
        <v>2720</v>
      </c>
      <c r="G21">
        <v>58.84</v>
      </c>
    </row>
    <row r="22" spans="1:7" x14ac:dyDescent="0.15">
      <c r="A22" t="s">
        <v>26</v>
      </c>
      <c r="B22" s="2">
        <v>2808.1931546054552</v>
      </c>
      <c r="C22" s="1">
        <v>214.18165883501462</v>
      </c>
      <c r="D22" s="2">
        <v>6581.8023759999996</v>
      </c>
      <c r="E22" s="3" t="s">
        <v>122</v>
      </c>
      <c r="F22" s="3">
        <v>21</v>
      </c>
      <c r="G22">
        <v>58.95</v>
      </c>
    </row>
    <row r="23" spans="1:7" x14ac:dyDescent="0.15">
      <c r="A23" t="s">
        <v>27</v>
      </c>
      <c r="B23" s="2">
        <v>2236.7582971384263</v>
      </c>
      <c r="C23" s="1">
        <v>119.5527069669855</v>
      </c>
      <c r="D23" s="2">
        <v>9686.7580820000003</v>
      </c>
      <c r="E23" s="3" t="s">
        <v>123</v>
      </c>
      <c r="F23" s="3">
        <v>2265</v>
      </c>
      <c r="G23">
        <v>54.8</v>
      </c>
    </row>
    <row r="24" spans="1:7" x14ac:dyDescent="0.15">
      <c r="A24" s="3" t="s">
        <v>28</v>
      </c>
      <c r="B24" s="2">
        <v>7955.8204011759899</v>
      </c>
      <c r="C24" s="1">
        <v>27.690609579100148</v>
      </c>
      <c r="D24" s="2">
        <v>19.07883</v>
      </c>
      <c r="E24" s="3" t="s">
        <v>124</v>
      </c>
      <c r="F24" s="3">
        <v>6046</v>
      </c>
      <c r="G24">
        <v>36.86</v>
      </c>
    </row>
    <row r="25" spans="1:7" x14ac:dyDescent="0.15">
      <c r="A25" t="s">
        <v>29</v>
      </c>
      <c r="B25" s="2">
        <v>3944.0909379024129</v>
      </c>
      <c r="C25" s="1">
        <v>528.94468117356234</v>
      </c>
      <c r="D25" s="2">
        <v>40654.688195000002</v>
      </c>
      <c r="E25" s="3" t="s">
        <v>125</v>
      </c>
      <c r="F25" s="3">
        <v>4033</v>
      </c>
      <c r="G25">
        <v>80.89</v>
      </c>
    </row>
    <row r="26" spans="1:7" x14ac:dyDescent="0.15">
      <c r="A26" t="s">
        <v>30</v>
      </c>
      <c r="B26" s="2">
        <v>4420.674919724539</v>
      </c>
      <c r="C26" s="1">
        <v>299.6167968758204</v>
      </c>
      <c r="D26" s="2">
        <v>11412.403792999999</v>
      </c>
      <c r="E26" s="3" t="s">
        <v>126</v>
      </c>
      <c r="F26" s="3">
        <v>1913</v>
      </c>
      <c r="G26">
        <v>61.36</v>
      </c>
    </row>
    <row r="27" spans="1:7" x14ac:dyDescent="0.15">
      <c r="A27" t="s">
        <v>31</v>
      </c>
      <c r="B27" s="2">
        <v>2245.541107875325</v>
      </c>
      <c r="C27" s="1">
        <v>3.5310957318543523</v>
      </c>
      <c r="D27" s="2">
        <v>14.643454</v>
      </c>
      <c r="E27" s="3" t="s">
        <v>127</v>
      </c>
      <c r="F27" s="3">
        <v>265</v>
      </c>
      <c r="G27">
        <v>38.299999999999997</v>
      </c>
    </row>
    <row r="28" spans="1:7" x14ac:dyDescent="0.15">
      <c r="A28" t="s">
        <v>33</v>
      </c>
      <c r="B28" s="2">
        <v>1228.0384577851132</v>
      </c>
      <c r="C28" s="1">
        <v>92.014034948894079</v>
      </c>
      <c r="D28" s="2">
        <v>21686.511855000001</v>
      </c>
      <c r="E28" s="3" t="s">
        <v>128</v>
      </c>
      <c r="F28" s="3">
        <v>8800</v>
      </c>
      <c r="G28">
        <v>61.23</v>
      </c>
    </row>
    <row r="29" spans="1:7" x14ac:dyDescent="0.15">
      <c r="A29" t="s">
        <v>34</v>
      </c>
      <c r="B29" s="2">
        <v>3333.9798124020858</v>
      </c>
      <c r="C29" s="1">
        <v>152.79324654120478</v>
      </c>
      <c r="D29" s="2">
        <v>1778.05501</v>
      </c>
      <c r="E29" s="3" t="s">
        <v>129</v>
      </c>
      <c r="F29" s="3">
        <v>346</v>
      </c>
      <c r="G29">
        <v>59.13</v>
      </c>
    </row>
    <row r="30" spans="1:7" x14ac:dyDescent="0.15">
      <c r="A30" t="s">
        <v>35</v>
      </c>
      <c r="B30" s="2">
        <v>2012.009765865585</v>
      </c>
      <c r="C30" s="1">
        <v>128.66478189213191</v>
      </c>
      <c r="D30" s="2">
        <v>12748.621249</v>
      </c>
      <c r="E30" s="3" t="s">
        <v>130</v>
      </c>
      <c r="F30" s="3">
        <v>4203</v>
      </c>
      <c r="G30">
        <v>53.57</v>
      </c>
    </row>
    <row r="31" spans="1:7" x14ac:dyDescent="0.15">
      <c r="C31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6937-2992-3645-BA78-6EAFF914DA6D}">
  <dimension ref="A1:D71"/>
  <sheetViews>
    <sheetView topLeftCell="A26" workbookViewId="0">
      <selection activeCell="D43" sqref="D43:D71"/>
    </sheetView>
  </sheetViews>
  <sheetFormatPr baseColWidth="10" defaultRowHeight="13" x14ac:dyDescent="0.15"/>
  <cols>
    <col min="2" max="2" width="48.33203125" bestFit="1" customWidth="1"/>
    <col min="3" max="3" width="18.5" bestFit="1" customWidth="1"/>
    <col min="4" max="4" width="7.83203125" bestFit="1" customWidth="1"/>
  </cols>
  <sheetData>
    <row r="1" spans="1:4" ht="20" x14ac:dyDescent="0.2">
      <c r="A1" s="26" t="s">
        <v>140</v>
      </c>
    </row>
    <row r="2" spans="1:4" ht="20" x14ac:dyDescent="0.2">
      <c r="A2" s="27" t="s">
        <v>141</v>
      </c>
      <c r="B2" s="27" t="s">
        <v>142</v>
      </c>
      <c r="C2" s="27" t="s">
        <v>143</v>
      </c>
      <c r="D2" s="27" t="s">
        <v>144</v>
      </c>
    </row>
    <row r="3" spans="1:4" ht="20" x14ac:dyDescent="0.2">
      <c r="A3" s="28">
        <v>1</v>
      </c>
      <c r="B3" s="28" t="s">
        <v>81</v>
      </c>
      <c r="C3" s="28" t="s">
        <v>145</v>
      </c>
      <c r="D3" s="28">
        <v>80.89</v>
      </c>
    </row>
    <row r="4" spans="1:4" ht="20" x14ac:dyDescent="0.2">
      <c r="A4" s="28">
        <v>2</v>
      </c>
      <c r="B4" s="28" t="s">
        <v>72</v>
      </c>
      <c r="C4" s="28" t="s">
        <v>145</v>
      </c>
      <c r="D4" s="28">
        <v>78.2</v>
      </c>
    </row>
    <row r="5" spans="1:4" ht="20" x14ac:dyDescent="0.2">
      <c r="A5" s="28">
        <v>3</v>
      </c>
      <c r="B5" s="28" t="s">
        <v>69</v>
      </c>
      <c r="C5" s="28" t="s">
        <v>145</v>
      </c>
      <c r="D5" s="28">
        <v>76.36</v>
      </c>
    </row>
    <row r="6" spans="1:4" ht="20" x14ac:dyDescent="0.2">
      <c r="A6" s="28">
        <v>4</v>
      </c>
      <c r="B6" s="28" t="s">
        <v>64</v>
      </c>
      <c r="C6" s="28" t="s">
        <v>145</v>
      </c>
      <c r="D6" s="28">
        <v>73.22</v>
      </c>
    </row>
    <row r="7" spans="1:4" ht="20" x14ac:dyDescent="0.2">
      <c r="A7" s="28">
        <v>5</v>
      </c>
      <c r="B7" s="28" t="s">
        <v>65</v>
      </c>
      <c r="C7" s="28" t="s">
        <v>146</v>
      </c>
      <c r="D7" s="28">
        <v>63.65</v>
      </c>
    </row>
    <row r="8" spans="1:4" ht="20" x14ac:dyDescent="0.2">
      <c r="A8" s="28">
        <v>6</v>
      </c>
      <c r="B8" s="28" t="s">
        <v>82</v>
      </c>
      <c r="C8" s="28" t="s">
        <v>146</v>
      </c>
      <c r="D8" s="28">
        <v>61.36</v>
      </c>
    </row>
    <row r="9" spans="1:4" ht="20" x14ac:dyDescent="0.2">
      <c r="A9" s="28">
        <v>7</v>
      </c>
      <c r="B9" s="28" t="s">
        <v>84</v>
      </c>
      <c r="C9" s="28" t="s">
        <v>146</v>
      </c>
      <c r="D9" s="28">
        <v>61.23</v>
      </c>
    </row>
    <row r="10" spans="1:4" ht="20" x14ac:dyDescent="0.2">
      <c r="A10" s="28">
        <v>8</v>
      </c>
      <c r="B10" s="28" t="s">
        <v>57</v>
      </c>
      <c r="C10" s="28" t="s">
        <v>145</v>
      </c>
      <c r="D10" s="28">
        <v>59.27</v>
      </c>
    </row>
    <row r="11" spans="1:4" ht="20" x14ac:dyDescent="0.2">
      <c r="A11" s="28">
        <v>9</v>
      </c>
      <c r="B11" s="28" t="s">
        <v>85</v>
      </c>
      <c r="C11" s="28" t="s">
        <v>147</v>
      </c>
      <c r="D11" s="28">
        <v>59.13</v>
      </c>
    </row>
    <row r="12" spans="1:4" ht="20" x14ac:dyDescent="0.2">
      <c r="A12" s="28">
        <v>10</v>
      </c>
      <c r="B12" s="28" t="s">
        <v>78</v>
      </c>
      <c r="C12" s="28" t="s">
        <v>146</v>
      </c>
      <c r="D12" s="28">
        <v>58.95</v>
      </c>
    </row>
    <row r="13" spans="1:4" ht="20" x14ac:dyDescent="0.2">
      <c r="A13" s="28">
        <v>11</v>
      </c>
      <c r="B13" s="28" t="s">
        <v>77</v>
      </c>
      <c r="C13" s="28" t="s">
        <v>145</v>
      </c>
      <c r="D13" s="28">
        <v>58.84</v>
      </c>
    </row>
    <row r="14" spans="1:4" ht="20" x14ac:dyDescent="0.2">
      <c r="A14" s="28">
        <v>12</v>
      </c>
      <c r="B14" s="28" t="s">
        <v>71</v>
      </c>
      <c r="C14" s="28" t="s">
        <v>146</v>
      </c>
      <c r="D14" s="28">
        <v>55.68</v>
      </c>
    </row>
    <row r="15" spans="1:4" ht="20" x14ac:dyDescent="0.2">
      <c r="A15" s="28">
        <v>13</v>
      </c>
      <c r="B15" s="28" t="s">
        <v>79</v>
      </c>
      <c r="C15" s="28" t="s">
        <v>146</v>
      </c>
      <c r="D15" s="28">
        <v>54.8</v>
      </c>
    </row>
    <row r="16" spans="1:4" ht="20" x14ac:dyDescent="0.2">
      <c r="A16" s="28">
        <v>14</v>
      </c>
      <c r="B16" s="28" t="s">
        <v>86</v>
      </c>
      <c r="C16" s="28" t="s">
        <v>145</v>
      </c>
      <c r="D16" s="28">
        <v>53.57</v>
      </c>
    </row>
    <row r="17" spans="1:4" ht="20" x14ac:dyDescent="0.2">
      <c r="A17" s="28">
        <v>15</v>
      </c>
      <c r="B17" s="28" t="s">
        <v>66</v>
      </c>
      <c r="C17" s="28" t="s">
        <v>147</v>
      </c>
      <c r="D17" s="28">
        <v>52.25</v>
      </c>
    </row>
    <row r="18" spans="1:4" ht="20" x14ac:dyDescent="0.2">
      <c r="A18" s="28">
        <v>16</v>
      </c>
      <c r="B18" s="28" t="s">
        <v>63</v>
      </c>
      <c r="C18" s="28" t="s">
        <v>148</v>
      </c>
      <c r="D18" s="28">
        <v>51.58</v>
      </c>
    </row>
    <row r="19" spans="1:4" ht="20" x14ac:dyDescent="0.2">
      <c r="A19" s="28">
        <v>17</v>
      </c>
      <c r="B19" s="28" t="s">
        <v>149</v>
      </c>
      <c r="C19" s="28" t="s">
        <v>148</v>
      </c>
      <c r="D19" s="28">
        <v>47.79</v>
      </c>
    </row>
    <row r="20" spans="1:4" ht="20" x14ac:dyDescent="0.2">
      <c r="A20" s="28">
        <v>18</v>
      </c>
      <c r="B20" s="28" t="s">
        <v>62</v>
      </c>
      <c r="C20" s="28" t="s">
        <v>148</v>
      </c>
      <c r="D20" s="28">
        <v>47.69</v>
      </c>
    </row>
    <row r="21" spans="1:4" ht="20" x14ac:dyDescent="0.2">
      <c r="A21" s="28">
        <v>19</v>
      </c>
      <c r="B21" s="28" t="s">
        <v>70</v>
      </c>
      <c r="C21" s="28" t="s">
        <v>145</v>
      </c>
      <c r="D21" s="28">
        <v>44.03</v>
      </c>
    </row>
    <row r="22" spans="1:4" ht="20" x14ac:dyDescent="0.2">
      <c r="A22" s="28">
        <v>20</v>
      </c>
      <c r="B22" s="28" t="s">
        <v>68</v>
      </c>
      <c r="C22" s="28" t="s">
        <v>146</v>
      </c>
      <c r="D22" s="28">
        <v>43.91</v>
      </c>
    </row>
    <row r="23" spans="1:4" ht="20" x14ac:dyDescent="0.2">
      <c r="A23" s="28">
        <v>21</v>
      </c>
      <c r="B23" s="28" t="s">
        <v>59</v>
      </c>
      <c r="C23" s="28" t="s">
        <v>146</v>
      </c>
      <c r="D23" s="28">
        <v>43.19</v>
      </c>
    </row>
    <row r="24" spans="1:4" ht="20" x14ac:dyDescent="0.2">
      <c r="A24" s="28">
        <v>22</v>
      </c>
      <c r="B24" s="28" t="s">
        <v>60</v>
      </c>
      <c r="C24" s="28" t="s">
        <v>146</v>
      </c>
      <c r="D24" s="28">
        <v>41.06</v>
      </c>
    </row>
    <row r="25" spans="1:4" ht="20" x14ac:dyDescent="0.2">
      <c r="A25" s="28">
        <v>23</v>
      </c>
      <c r="B25" s="28" t="s">
        <v>73</v>
      </c>
      <c r="C25" s="28" t="s">
        <v>147</v>
      </c>
      <c r="D25" s="28">
        <v>40.770000000000003</v>
      </c>
    </row>
    <row r="26" spans="1:4" ht="20" x14ac:dyDescent="0.2">
      <c r="A26" s="28">
        <v>24</v>
      </c>
      <c r="B26" s="28" t="s">
        <v>150</v>
      </c>
      <c r="C26" s="28" t="s">
        <v>148</v>
      </c>
      <c r="D26" s="28">
        <v>40.65</v>
      </c>
    </row>
    <row r="27" spans="1:4" ht="20" x14ac:dyDescent="0.2">
      <c r="A27" s="28">
        <v>25</v>
      </c>
      <c r="B27" s="28" t="s">
        <v>61</v>
      </c>
      <c r="C27" s="28" t="s">
        <v>146</v>
      </c>
      <c r="D27" s="28">
        <v>39.1</v>
      </c>
    </row>
    <row r="28" spans="1:4" ht="20" x14ac:dyDescent="0.2">
      <c r="A28" s="28">
        <v>26</v>
      </c>
      <c r="B28" s="28" t="s">
        <v>83</v>
      </c>
      <c r="C28" s="28" t="s">
        <v>147</v>
      </c>
      <c r="D28" s="28">
        <v>38.299999999999997</v>
      </c>
    </row>
    <row r="29" spans="1:4" ht="20" x14ac:dyDescent="0.2">
      <c r="A29" s="28">
        <v>27</v>
      </c>
      <c r="B29" s="28" t="s">
        <v>80</v>
      </c>
      <c r="C29" s="28" t="s">
        <v>147</v>
      </c>
      <c r="D29" s="28">
        <v>36.86</v>
      </c>
    </row>
    <row r="30" spans="1:4" ht="20" x14ac:dyDescent="0.2">
      <c r="A30" s="28">
        <v>28</v>
      </c>
      <c r="B30" s="28" t="s">
        <v>76</v>
      </c>
      <c r="C30" s="28" t="s">
        <v>147</v>
      </c>
      <c r="D30" s="28">
        <v>34.630000000000003</v>
      </c>
    </row>
    <row r="31" spans="1:4" ht="20" x14ac:dyDescent="0.2">
      <c r="A31" s="28">
        <v>29</v>
      </c>
      <c r="B31" s="28" t="s">
        <v>151</v>
      </c>
      <c r="C31" s="28" t="s">
        <v>148</v>
      </c>
      <c r="D31" s="28">
        <v>31.51</v>
      </c>
    </row>
    <row r="32" spans="1:4" ht="20" x14ac:dyDescent="0.2">
      <c r="A32" s="28">
        <v>30</v>
      </c>
      <c r="B32" s="28" t="s">
        <v>137</v>
      </c>
      <c r="C32" s="28" t="s">
        <v>148</v>
      </c>
      <c r="D32" s="28">
        <v>31.27</v>
      </c>
    </row>
    <row r="33" spans="1:4" ht="20" x14ac:dyDescent="0.2">
      <c r="A33" s="28">
        <v>31</v>
      </c>
      <c r="B33" s="28" t="s">
        <v>138</v>
      </c>
      <c r="C33" s="28" t="s">
        <v>148</v>
      </c>
      <c r="D33" s="28">
        <v>24.34</v>
      </c>
    </row>
    <row r="34" spans="1:4" ht="20" x14ac:dyDescent="0.2">
      <c r="A34" s="28">
        <v>32</v>
      </c>
      <c r="B34" s="28" t="s">
        <v>74</v>
      </c>
      <c r="C34" s="28" t="s">
        <v>147</v>
      </c>
      <c r="D34" s="28">
        <v>24.24</v>
      </c>
    </row>
    <row r="35" spans="1:4" ht="20" x14ac:dyDescent="0.2">
      <c r="A35" s="28">
        <v>33</v>
      </c>
      <c r="B35" s="28" t="s">
        <v>58</v>
      </c>
      <c r="C35" s="28" t="s">
        <v>147</v>
      </c>
      <c r="D35" s="28">
        <v>19.920000000000002</v>
      </c>
    </row>
    <row r="36" spans="1:4" ht="20" x14ac:dyDescent="0.2">
      <c r="A36" s="28">
        <v>34</v>
      </c>
      <c r="B36" s="28" t="s">
        <v>152</v>
      </c>
      <c r="C36" s="28" t="s">
        <v>148</v>
      </c>
      <c r="D36" s="28">
        <v>18.739999999999998</v>
      </c>
    </row>
    <row r="37" spans="1:4" ht="20" x14ac:dyDescent="0.2">
      <c r="A37" s="28">
        <v>35</v>
      </c>
      <c r="B37" s="28" t="s">
        <v>75</v>
      </c>
      <c r="C37" s="28" t="s">
        <v>147</v>
      </c>
      <c r="D37" s="28">
        <v>16.96</v>
      </c>
    </row>
    <row r="38" spans="1:4" ht="20" x14ac:dyDescent="0.2">
      <c r="A38" s="28">
        <v>36</v>
      </c>
      <c r="B38" s="28" t="s">
        <v>98</v>
      </c>
      <c r="C38" s="28" t="s">
        <v>148</v>
      </c>
      <c r="D38" s="28">
        <v>11.3</v>
      </c>
    </row>
    <row r="41" spans="1:4" ht="20" x14ac:dyDescent="0.2">
      <c r="A41" s="26" t="s">
        <v>140</v>
      </c>
    </row>
    <row r="42" spans="1:4" ht="20" x14ac:dyDescent="0.2">
      <c r="A42" s="27" t="s">
        <v>141</v>
      </c>
      <c r="B42" s="27" t="s">
        <v>142</v>
      </c>
      <c r="C42" s="27" t="s">
        <v>143</v>
      </c>
      <c r="D42" s="27" t="s">
        <v>144</v>
      </c>
    </row>
    <row r="43" spans="1:4" ht="20" x14ac:dyDescent="0.2">
      <c r="A43" s="28">
        <v>1</v>
      </c>
      <c r="B43" s="28" t="s">
        <v>57</v>
      </c>
      <c r="C43" s="28" t="s">
        <v>145</v>
      </c>
      <c r="D43" s="28">
        <v>59.27</v>
      </c>
    </row>
    <row r="44" spans="1:4" ht="20" x14ac:dyDescent="0.2">
      <c r="A44" s="28">
        <v>2</v>
      </c>
      <c r="B44" s="28" t="s">
        <v>58</v>
      </c>
      <c r="C44" s="28" t="s">
        <v>147</v>
      </c>
      <c r="D44" s="28">
        <v>19.920000000000002</v>
      </c>
    </row>
    <row r="45" spans="1:4" ht="20" x14ac:dyDescent="0.2">
      <c r="A45" s="28">
        <v>3</v>
      </c>
      <c r="B45" s="28" t="s">
        <v>59</v>
      </c>
      <c r="C45" s="28" t="s">
        <v>146</v>
      </c>
      <c r="D45" s="28">
        <v>43.19</v>
      </c>
    </row>
    <row r="46" spans="1:4" ht="20" x14ac:dyDescent="0.2">
      <c r="A46" s="28">
        <v>4</v>
      </c>
      <c r="B46" s="28" t="s">
        <v>60</v>
      </c>
      <c r="C46" s="28" t="s">
        <v>146</v>
      </c>
      <c r="D46" s="28">
        <v>41.06</v>
      </c>
    </row>
    <row r="47" spans="1:4" ht="20" x14ac:dyDescent="0.2">
      <c r="A47" s="28">
        <v>5</v>
      </c>
      <c r="B47" s="28" t="s">
        <v>61</v>
      </c>
      <c r="C47" s="28" t="s">
        <v>146</v>
      </c>
      <c r="D47" s="28">
        <v>39.1</v>
      </c>
    </row>
    <row r="48" spans="1:4" ht="20" x14ac:dyDescent="0.2">
      <c r="A48" s="28">
        <v>6</v>
      </c>
      <c r="B48" s="28" t="s">
        <v>62</v>
      </c>
      <c r="C48" s="28" t="s">
        <v>148</v>
      </c>
      <c r="D48" s="28">
        <v>47.69</v>
      </c>
    </row>
    <row r="49" spans="1:4" ht="20" x14ac:dyDescent="0.2">
      <c r="A49" s="28">
        <v>7</v>
      </c>
      <c r="B49" s="28" t="s">
        <v>63</v>
      </c>
      <c r="C49" s="28" t="s">
        <v>148</v>
      </c>
      <c r="D49" s="28">
        <v>51.58</v>
      </c>
    </row>
    <row r="50" spans="1:4" ht="20" x14ac:dyDescent="0.2">
      <c r="A50" s="28">
        <v>8</v>
      </c>
      <c r="B50" s="28" t="s">
        <v>64</v>
      </c>
      <c r="C50" s="28" t="s">
        <v>145</v>
      </c>
      <c r="D50" s="28">
        <v>73.22</v>
      </c>
    </row>
    <row r="51" spans="1:4" ht="20" x14ac:dyDescent="0.2">
      <c r="A51" s="28">
        <v>9</v>
      </c>
      <c r="B51" s="28" t="s">
        <v>65</v>
      </c>
      <c r="C51" s="28" t="s">
        <v>146</v>
      </c>
      <c r="D51" s="28">
        <v>63.65</v>
      </c>
    </row>
    <row r="52" spans="1:4" ht="20" x14ac:dyDescent="0.2">
      <c r="A52" s="28">
        <v>10</v>
      </c>
      <c r="B52" s="28" t="s">
        <v>66</v>
      </c>
      <c r="C52" s="28" t="s">
        <v>147</v>
      </c>
      <c r="D52" s="28">
        <v>52.25</v>
      </c>
    </row>
    <row r="53" spans="1:4" ht="20" x14ac:dyDescent="0.2">
      <c r="A53" s="28">
        <v>11</v>
      </c>
      <c r="B53" s="28" t="s">
        <v>149</v>
      </c>
      <c r="C53" s="28" t="s">
        <v>148</v>
      </c>
      <c r="D53" s="28">
        <v>47.79</v>
      </c>
    </row>
    <row r="54" spans="1:4" ht="20" x14ac:dyDescent="0.2">
      <c r="A54" s="28">
        <v>12</v>
      </c>
      <c r="B54" s="28" t="s">
        <v>68</v>
      </c>
      <c r="C54" s="28" t="s">
        <v>146</v>
      </c>
      <c r="D54" s="28">
        <v>43.91</v>
      </c>
    </row>
    <row r="55" spans="1:4" ht="20" x14ac:dyDescent="0.2">
      <c r="A55" s="28">
        <v>13</v>
      </c>
      <c r="B55" s="28" t="s">
        <v>69</v>
      </c>
      <c r="C55" s="28" t="s">
        <v>145</v>
      </c>
      <c r="D55" s="28">
        <v>76.36</v>
      </c>
    </row>
    <row r="56" spans="1:4" ht="20" x14ac:dyDescent="0.2">
      <c r="A56" s="28">
        <v>14</v>
      </c>
      <c r="B56" s="28" t="s">
        <v>70</v>
      </c>
      <c r="C56" s="28" t="s">
        <v>145</v>
      </c>
      <c r="D56" s="28">
        <v>44.03</v>
      </c>
    </row>
    <row r="57" spans="1:4" ht="20" x14ac:dyDescent="0.2">
      <c r="A57" s="28">
        <v>15</v>
      </c>
      <c r="B57" s="28" t="s">
        <v>71</v>
      </c>
      <c r="C57" s="28" t="s">
        <v>146</v>
      </c>
      <c r="D57" s="28">
        <v>55.68</v>
      </c>
    </row>
    <row r="58" spans="1:4" ht="20" x14ac:dyDescent="0.2">
      <c r="A58" s="28">
        <v>16</v>
      </c>
      <c r="B58" s="28" t="s">
        <v>72</v>
      </c>
      <c r="C58" s="28" t="s">
        <v>145</v>
      </c>
      <c r="D58" s="28">
        <v>78.2</v>
      </c>
    </row>
    <row r="59" spans="1:4" ht="20" x14ac:dyDescent="0.2">
      <c r="A59" s="28">
        <v>17</v>
      </c>
      <c r="B59" s="28" t="s">
        <v>73</v>
      </c>
      <c r="C59" s="28" t="s">
        <v>147</v>
      </c>
      <c r="D59" s="28">
        <v>40.770000000000003</v>
      </c>
    </row>
    <row r="60" spans="1:4" ht="20" x14ac:dyDescent="0.2">
      <c r="A60" s="28">
        <v>18</v>
      </c>
      <c r="B60" s="28" t="s">
        <v>74</v>
      </c>
      <c r="C60" s="28" t="s">
        <v>147</v>
      </c>
      <c r="D60" s="28">
        <v>24.24</v>
      </c>
    </row>
    <row r="61" spans="1:4" ht="20" x14ac:dyDescent="0.2">
      <c r="A61" s="28">
        <v>19</v>
      </c>
      <c r="B61" s="28" t="s">
        <v>76</v>
      </c>
      <c r="C61" s="28" t="s">
        <v>147</v>
      </c>
      <c r="D61" s="28">
        <v>34.630000000000003</v>
      </c>
    </row>
    <row r="62" spans="1:4" ht="20" x14ac:dyDescent="0.2">
      <c r="A62" s="28">
        <v>20</v>
      </c>
      <c r="B62" s="28" t="s">
        <v>77</v>
      </c>
      <c r="C62" s="28" t="s">
        <v>145</v>
      </c>
      <c r="D62" s="28">
        <v>58.84</v>
      </c>
    </row>
    <row r="63" spans="1:4" ht="20" x14ac:dyDescent="0.2">
      <c r="A63" s="28">
        <v>21</v>
      </c>
      <c r="B63" s="28" t="s">
        <v>78</v>
      </c>
      <c r="C63" s="28" t="s">
        <v>146</v>
      </c>
      <c r="D63" s="28">
        <v>58.95</v>
      </c>
    </row>
    <row r="64" spans="1:4" ht="20" x14ac:dyDescent="0.2">
      <c r="A64" s="28">
        <v>22</v>
      </c>
      <c r="B64" s="28" t="s">
        <v>79</v>
      </c>
      <c r="C64" s="28" t="s">
        <v>146</v>
      </c>
      <c r="D64" s="28">
        <v>54.8</v>
      </c>
    </row>
    <row r="65" spans="1:4" ht="20" x14ac:dyDescent="0.2">
      <c r="A65" s="28">
        <v>23</v>
      </c>
      <c r="B65" s="28" t="s">
        <v>80</v>
      </c>
      <c r="C65" s="28" t="s">
        <v>147</v>
      </c>
      <c r="D65" s="28">
        <v>36.86</v>
      </c>
    </row>
    <row r="66" spans="1:4" ht="20" x14ac:dyDescent="0.2">
      <c r="A66" s="28">
        <v>24</v>
      </c>
      <c r="B66" s="28" t="s">
        <v>81</v>
      </c>
      <c r="C66" s="28" t="s">
        <v>145</v>
      </c>
      <c r="D66" s="28">
        <v>80.89</v>
      </c>
    </row>
    <row r="67" spans="1:4" ht="20" x14ac:dyDescent="0.2">
      <c r="A67" s="28">
        <v>25</v>
      </c>
      <c r="B67" s="28" t="s">
        <v>82</v>
      </c>
      <c r="C67" s="28" t="s">
        <v>146</v>
      </c>
      <c r="D67" s="28">
        <v>61.36</v>
      </c>
    </row>
    <row r="68" spans="1:4" ht="20" x14ac:dyDescent="0.2">
      <c r="A68" s="28">
        <v>26</v>
      </c>
      <c r="B68" s="28" t="s">
        <v>83</v>
      </c>
      <c r="C68" s="28" t="s">
        <v>147</v>
      </c>
      <c r="D68" s="28">
        <v>38.299999999999997</v>
      </c>
    </row>
    <row r="69" spans="1:4" ht="20" x14ac:dyDescent="0.2">
      <c r="A69" s="28">
        <v>27</v>
      </c>
      <c r="B69" s="28" t="s">
        <v>84</v>
      </c>
      <c r="C69" s="28" t="s">
        <v>146</v>
      </c>
      <c r="D69" s="28">
        <v>61.23</v>
      </c>
    </row>
    <row r="70" spans="1:4" ht="20" x14ac:dyDescent="0.2">
      <c r="A70" s="28">
        <v>28</v>
      </c>
      <c r="B70" s="28" t="s">
        <v>85</v>
      </c>
      <c r="C70" s="28" t="s">
        <v>147</v>
      </c>
      <c r="D70" s="28">
        <v>59.13</v>
      </c>
    </row>
    <row r="71" spans="1:4" ht="20" x14ac:dyDescent="0.2">
      <c r="A71" s="28">
        <v>29</v>
      </c>
      <c r="B71" s="28" t="s">
        <v>86</v>
      </c>
      <c r="C71" s="28" t="s">
        <v>145</v>
      </c>
      <c r="D71" s="28">
        <v>53.57</v>
      </c>
    </row>
  </sheetData>
  <autoFilter ref="A42:D71" xr:uid="{52986937-2992-3645-BA78-6EAFF914DA6D}">
    <sortState xmlns:xlrd2="http://schemas.microsoft.com/office/spreadsheetml/2017/richdata2" ref="A43:D71">
      <sortCondition ref="B42:B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AM23</vt:lpstr>
      <vt:lpstr>Sheet8</vt:lpstr>
      <vt:lpstr>AM24H1</vt:lpstr>
      <vt:lpstr>AM23_clean</vt:lpstr>
      <vt:lpstr>population</vt:lpstr>
      <vt:lpstr>SDGP</vt:lpstr>
      <vt:lpstr>AM24H1_cleaned</vt:lpstr>
      <vt:lpstr>Final</vt:lpstr>
      <vt:lpstr>EPI_2022_Rankings</vt:lpstr>
      <vt:lpstr>rail_kms</vt:lpstr>
      <vt:lpstr>pop_cleaned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Tirumala Kaggundi</cp:lastModifiedBy>
  <dcterms:created xsi:type="dcterms:W3CDTF">2023-12-14T01:45:58Z</dcterms:created>
  <dcterms:modified xsi:type="dcterms:W3CDTF">2023-12-15T17:20:01Z</dcterms:modified>
</cp:coreProperties>
</file>