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1950005\Desktop\Term III\FFE\assignment\"/>
    </mc:Choice>
  </mc:AlternateContent>
  <xr:revisionPtr revIDLastSave="0" documentId="13_ncr:1_{E825852D-E06B-442D-9EA0-A08C60A60999}" xr6:coauthVersionLast="45" xr6:coauthVersionMax="45" xr10:uidLastSave="{00000000-0000-0000-0000-000000000000}"/>
  <bookViews>
    <workbookView xWindow="-108" yWindow="-108" windowWidth="23256" windowHeight="12576" activeTab="3" xr2:uid="{810AEAD1-D3F7-4D3A-8850-55CCA192B8DB}"/>
  </bookViews>
  <sheets>
    <sheet name="Sheet1" sheetId="1" r:id="rId1"/>
    <sheet name="(1) consum rate time series" sheetId="2" r:id="rId2"/>
    <sheet name="(2) Properties of durables" sheetId="3" r:id="rId3"/>
    <sheet name="(3) Inflation vs cons growth" sheetId="4" r:id="rId4"/>
    <sheet name="(4) SDF time series " sheetId="5" r:id="rId5"/>
    <sheet name="(5) Price of risk" sheetId="7" r:id="rId6"/>
    <sheet name="(6) using normality assumption" sheetId="8" r:id="rId7"/>
  </sheets>
  <definedNames>
    <definedName name="_xlnm._FilterDatabase" localSheetId="3" hidden="1">'(3) Inflation vs cons growth'!$A$1:$E$90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8" l="1"/>
  <c r="I4" i="8"/>
  <c r="H4" i="8"/>
  <c r="G4" i="8"/>
  <c r="I4" i="7"/>
  <c r="H4" i="7"/>
  <c r="G4" i="7"/>
  <c r="F4" i="7"/>
  <c r="I3" i="7"/>
  <c r="H3" i="7"/>
  <c r="G3" i="7"/>
  <c r="F3" i="7"/>
  <c r="I2" i="7"/>
  <c r="H2" i="7"/>
  <c r="G2" i="7"/>
  <c r="F2" i="7"/>
  <c r="E93" i="7"/>
  <c r="I93" i="7"/>
  <c r="H93" i="7"/>
  <c r="G93" i="7"/>
  <c r="F93" i="7"/>
  <c r="E92" i="7"/>
  <c r="I92" i="7"/>
  <c r="H92" i="7"/>
  <c r="G92" i="7"/>
  <c r="F92" i="7"/>
  <c r="E91" i="7"/>
  <c r="I91" i="7"/>
  <c r="H91" i="7"/>
  <c r="G91" i="7"/>
  <c r="F91" i="7"/>
  <c r="E90" i="7"/>
  <c r="I90" i="7"/>
  <c r="H90" i="7"/>
  <c r="G90" i="7"/>
  <c r="F90" i="7"/>
  <c r="E89" i="7"/>
  <c r="I89" i="7"/>
  <c r="H89" i="7"/>
  <c r="G89" i="7"/>
  <c r="F89" i="7"/>
  <c r="E88" i="7"/>
  <c r="I88" i="7"/>
  <c r="H88" i="7"/>
  <c r="G88" i="7"/>
  <c r="F88" i="7"/>
  <c r="E87" i="7"/>
  <c r="I87" i="7"/>
  <c r="H87" i="7"/>
  <c r="G87" i="7"/>
  <c r="F87" i="7"/>
  <c r="E86" i="7"/>
  <c r="I86" i="7"/>
  <c r="H86" i="7"/>
  <c r="G86" i="7"/>
  <c r="F86" i="7"/>
  <c r="E85" i="7"/>
  <c r="I85" i="7"/>
  <c r="H85" i="7"/>
  <c r="G85" i="7"/>
  <c r="F85" i="7"/>
  <c r="E84" i="7"/>
  <c r="I84" i="7"/>
  <c r="H84" i="7"/>
  <c r="G84" i="7"/>
  <c r="F84" i="7"/>
  <c r="E83" i="7"/>
  <c r="I83" i="7"/>
  <c r="H83" i="7"/>
  <c r="G83" i="7"/>
  <c r="F83" i="7"/>
  <c r="E82" i="7"/>
  <c r="I82" i="7"/>
  <c r="H82" i="7"/>
  <c r="G82" i="7"/>
  <c r="F82" i="7"/>
  <c r="E81" i="7"/>
  <c r="I81" i="7"/>
  <c r="H81" i="7"/>
  <c r="G81" i="7"/>
  <c r="F81" i="7"/>
  <c r="E80" i="7"/>
  <c r="I80" i="7"/>
  <c r="H80" i="7"/>
  <c r="G80" i="7"/>
  <c r="F80" i="7"/>
  <c r="E79" i="7"/>
  <c r="I79" i="7"/>
  <c r="H79" i="7"/>
  <c r="G79" i="7"/>
  <c r="F79" i="7"/>
  <c r="E78" i="7"/>
  <c r="I78" i="7"/>
  <c r="H78" i="7"/>
  <c r="G78" i="7"/>
  <c r="F78" i="7"/>
  <c r="E77" i="7"/>
  <c r="I77" i="7"/>
  <c r="H77" i="7"/>
  <c r="G77" i="7"/>
  <c r="F77" i="7"/>
  <c r="E76" i="7"/>
  <c r="I76" i="7"/>
  <c r="H76" i="7"/>
  <c r="G76" i="7"/>
  <c r="F76" i="7"/>
  <c r="E75" i="7"/>
  <c r="I75" i="7"/>
  <c r="H75" i="7"/>
  <c r="G75" i="7"/>
  <c r="F75" i="7"/>
  <c r="E74" i="7"/>
  <c r="I74" i="7"/>
  <c r="H74" i="7"/>
  <c r="G74" i="7"/>
  <c r="F74" i="7"/>
  <c r="E73" i="7"/>
  <c r="I73" i="7"/>
  <c r="H73" i="7"/>
  <c r="G73" i="7"/>
  <c r="F73" i="7"/>
  <c r="E72" i="7"/>
  <c r="I72" i="7"/>
  <c r="H72" i="7"/>
  <c r="G72" i="7"/>
  <c r="F72" i="7"/>
  <c r="E71" i="7"/>
  <c r="I71" i="7"/>
  <c r="H71" i="7"/>
  <c r="G71" i="7"/>
  <c r="F71" i="7"/>
  <c r="E70" i="7"/>
  <c r="I70" i="7"/>
  <c r="H70" i="7"/>
  <c r="G70" i="7"/>
  <c r="F70" i="7"/>
  <c r="E69" i="7"/>
  <c r="I69" i="7"/>
  <c r="H69" i="7"/>
  <c r="G69" i="7"/>
  <c r="F69" i="7"/>
  <c r="E68" i="7"/>
  <c r="I68" i="7"/>
  <c r="H68" i="7"/>
  <c r="G68" i="7"/>
  <c r="F68" i="7"/>
  <c r="E67" i="7"/>
  <c r="I67" i="7"/>
  <c r="H67" i="7"/>
  <c r="G67" i="7"/>
  <c r="F67" i="7"/>
  <c r="E66" i="7"/>
  <c r="I66" i="7"/>
  <c r="H66" i="7"/>
  <c r="G66" i="7"/>
  <c r="F66" i="7"/>
  <c r="E65" i="7"/>
  <c r="I65" i="7"/>
  <c r="H65" i="7"/>
  <c r="G65" i="7"/>
  <c r="F65" i="7"/>
  <c r="E64" i="7"/>
  <c r="I64" i="7"/>
  <c r="H64" i="7"/>
  <c r="G64" i="7"/>
  <c r="F64" i="7"/>
  <c r="E63" i="7"/>
  <c r="I63" i="7"/>
  <c r="H63" i="7"/>
  <c r="G63" i="7"/>
  <c r="F63" i="7"/>
  <c r="E62" i="7"/>
  <c r="I62" i="7"/>
  <c r="H62" i="7"/>
  <c r="G62" i="7"/>
  <c r="F62" i="7"/>
  <c r="E61" i="7"/>
  <c r="I61" i="7"/>
  <c r="H61" i="7"/>
  <c r="G61" i="7"/>
  <c r="F61" i="7"/>
  <c r="E60" i="7"/>
  <c r="I60" i="7"/>
  <c r="H60" i="7"/>
  <c r="G60" i="7"/>
  <c r="F60" i="7"/>
  <c r="E59" i="7"/>
  <c r="I59" i="7"/>
  <c r="H59" i="7"/>
  <c r="G59" i="7"/>
  <c r="F59" i="7"/>
  <c r="E58" i="7"/>
  <c r="I58" i="7"/>
  <c r="H58" i="7"/>
  <c r="G58" i="7"/>
  <c r="F58" i="7"/>
  <c r="E57" i="7"/>
  <c r="I57" i="7"/>
  <c r="H57" i="7"/>
  <c r="G57" i="7"/>
  <c r="F57" i="7"/>
  <c r="E56" i="7"/>
  <c r="I56" i="7"/>
  <c r="H56" i="7"/>
  <c r="G56" i="7"/>
  <c r="F56" i="7"/>
  <c r="E55" i="7"/>
  <c r="I55" i="7"/>
  <c r="H55" i="7"/>
  <c r="G55" i="7"/>
  <c r="F55" i="7"/>
  <c r="E54" i="7"/>
  <c r="I54" i="7"/>
  <c r="H54" i="7"/>
  <c r="G54" i="7"/>
  <c r="F54" i="7"/>
  <c r="E53" i="7"/>
  <c r="I53" i="7"/>
  <c r="H53" i="7"/>
  <c r="G53" i="7"/>
  <c r="F53" i="7"/>
  <c r="E52" i="7"/>
  <c r="I52" i="7"/>
  <c r="H52" i="7"/>
  <c r="G52" i="7"/>
  <c r="F52" i="7"/>
  <c r="E51" i="7"/>
  <c r="I51" i="7"/>
  <c r="H51" i="7"/>
  <c r="G51" i="7"/>
  <c r="F51" i="7"/>
  <c r="E50" i="7"/>
  <c r="I50" i="7"/>
  <c r="H50" i="7"/>
  <c r="G50" i="7"/>
  <c r="F50" i="7"/>
  <c r="E49" i="7"/>
  <c r="I49" i="7"/>
  <c r="H49" i="7"/>
  <c r="G49" i="7"/>
  <c r="F49" i="7"/>
  <c r="E48" i="7"/>
  <c r="I48" i="7"/>
  <c r="H48" i="7"/>
  <c r="G48" i="7"/>
  <c r="F48" i="7"/>
  <c r="E47" i="7"/>
  <c r="I47" i="7"/>
  <c r="H47" i="7"/>
  <c r="G47" i="7"/>
  <c r="F47" i="7"/>
  <c r="E46" i="7"/>
  <c r="I46" i="7"/>
  <c r="H46" i="7"/>
  <c r="G46" i="7"/>
  <c r="F46" i="7"/>
  <c r="E45" i="7"/>
  <c r="I45" i="7"/>
  <c r="H45" i="7"/>
  <c r="G45" i="7"/>
  <c r="F45" i="7"/>
  <c r="E44" i="7"/>
  <c r="I44" i="7"/>
  <c r="H44" i="7"/>
  <c r="G44" i="7"/>
  <c r="F44" i="7"/>
  <c r="E43" i="7"/>
  <c r="I43" i="7"/>
  <c r="H43" i="7"/>
  <c r="G43" i="7"/>
  <c r="F43" i="7"/>
  <c r="E42" i="7"/>
  <c r="I42" i="7"/>
  <c r="H42" i="7"/>
  <c r="G42" i="7"/>
  <c r="F42" i="7"/>
  <c r="E41" i="7"/>
  <c r="I41" i="7"/>
  <c r="H41" i="7"/>
  <c r="G41" i="7"/>
  <c r="F41" i="7"/>
  <c r="E40" i="7"/>
  <c r="I40" i="7"/>
  <c r="H40" i="7"/>
  <c r="G40" i="7"/>
  <c r="F40" i="7"/>
  <c r="E39" i="7"/>
  <c r="I39" i="7"/>
  <c r="H39" i="7"/>
  <c r="G39" i="7"/>
  <c r="F39" i="7"/>
  <c r="E38" i="7"/>
  <c r="I38" i="7"/>
  <c r="H38" i="7"/>
  <c r="G38" i="7"/>
  <c r="F38" i="7"/>
  <c r="E37" i="7"/>
  <c r="I37" i="7"/>
  <c r="H37" i="7"/>
  <c r="G37" i="7"/>
  <c r="F37" i="7"/>
  <c r="E36" i="7"/>
  <c r="I36" i="7"/>
  <c r="H36" i="7"/>
  <c r="G36" i="7"/>
  <c r="F36" i="7"/>
  <c r="E35" i="7"/>
  <c r="I35" i="7"/>
  <c r="H35" i="7"/>
  <c r="G35" i="7"/>
  <c r="F35" i="7"/>
  <c r="E34" i="7"/>
  <c r="I34" i="7"/>
  <c r="H34" i="7"/>
  <c r="G34" i="7"/>
  <c r="F34" i="7"/>
  <c r="E33" i="7"/>
  <c r="I33" i="7"/>
  <c r="H33" i="7"/>
  <c r="G33" i="7"/>
  <c r="F33" i="7"/>
  <c r="E32" i="7"/>
  <c r="I32" i="7"/>
  <c r="H32" i="7"/>
  <c r="G32" i="7"/>
  <c r="F32" i="7"/>
  <c r="E31" i="7"/>
  <c r="I31" i="7"/>
  <c r="H31" i="7"/>
  <c r="G31" i="7"/>
  <c r="F31" i="7"/>
  <c r="E30" i="7"/>
  <c r="I30" i="7"/>
  <c r="H30" i="7"/>
  <c r="G30" i="7"/>
  <c r="F30" i="7"/>
  <c r="E29" i="7"/>
  <c r="I29" i="7"/>
  <c r="H29" i="7"/>
  <c r="G29" i="7"/>
  <c r="F29" i="7"/>
  <c r="E28" i="7"/>
  <c r="I28" i="7"/>
  <c r="H28" i="7"/>
  <c r="G28" i="7"/>
  <c r="F28" i="7"/>
  <c r="E27" i="7"/>
  <c r="I27" i="7"/>
  <c r="H27" i="7"/>
  <c r="G27" i="7"/>
  <c r="F27" i="7"/>
  <c r="E26" i="7"/>
  <c r="I26" i="7"/>
  <c r="H26" i="7"/>
  <c r="G26" i="7"/>
  <c r="F26" i="7"/>
  <c r="E25" i="7"/>
  <c r="I25" i="7"/>
  <c r="H25" i="7"/>
  <c r="G25" i="7"/>
  <c r="F25" i="7"/>
  <c r="E24" i="7"/>
  <c r="I24" i="7"/>
  <c r="H24" i="7"/>
  <c r="G24" i="7"/>
  <c r="F24" i="7"/>
  <c r="E23" i="7"/>
  <c r="I23" i="7"/>
  <c r="H23" i="7"/>
  <c r="G23" i="7"/>
  <c r="F23" i="7"/>
  <c r="E22" i="7"/>
  <c r="I22" i="7"/>
  <c r="H22" i="7"/>
  <c r="G22" i="7"/>
  <c r="F22" i="7"/>
  <c r="E21" i="7"/>
  <c r="I21" i="7"/>
  <c r="H21" i="7"/>
  <c r="G21" i="7"/>
  <c r="F21" i="7"/>
  <c r="E20" i="7"/>
  <c r="I20" i="7"/>
  <c r="H20" i="7"/>
  <c r="G20" i="7"/>
  <c r="F20" i="7"/>
  <c r="E19" i="7"/>
  <c r="I19" i="7"/>
  <c r="H19" i="7"/>
  <c r="G19" i="7"/>
  <c r="F19" i="7"/>
  <c r="E18" i="7"/>
  <c r="I18" i="7"/>
  <c r="H18" i="7"/>
  <c r="G18" i="7"/>
  <c r="F18" i="7"/>
  <c r="E17" i="7"/>
  <c r="I17" i="7"/>
  <c r="H17" i="7"/>
  <c r="G17" i="7"/>
  <c r="F17" i="7"/>
  <c r="E16" i="7"/>
  <c r="I16" i="7"/>
  <c r="H16" i="7"/>
  <c r="G16" i="7"/>
  <c r="F16" i="7"/>
  <c r="E15" i="7"/>
  <c r="I15" i="7"/>
  <c r="H15" i="7"/>
  <c r="G15" i="7"/>
  <c r="F15" i="7"/>
  <c r="E14" i="7"/>
  <c r="I14" i="7"/>
  <c r="H14" i="7"/>
  <c r="G14" i="7"/>
  <c r="F14" i="7"/>
  <c r="E13" i="7"/>
  <c r="I13" i="7"/>
  <c r="H13" i="7"/>
  <c r="G13" i="7"/>
  <c r="F13" i="7"/>
  <c r="E12" i="7"/>
  <c r="I12" i="7"/>
  <c r="H12" i="7"/>
  <c r="G12" i="7"/>
  <c r="F12" i="7"/>
  <c r="E11" i="7"/>
  <c r="I11" i="7"/>
  <c r="H11" i="7"/>
  <c r="G11" i="7"/>
  <c r="F11" i="7"/>
  <c r="E10" i="7"/>
  <c r="I10" i="7"/>
  <c r="H10" i="7"/>
  <c r="G10" i="7"/>
  <c r="F10" i="7"/>
  <c r="E9" i="7"/>
  <c r="I9" i="7"/>
  <c r="H9" i="7"/>
  <c r="G9" i="7"/>
  <c r="F9" i="7"/>
  <c r="E8" i="7"/>
  <c r="I8" i="7"/>
  <c r="H8" i="7"/>
  <c r="G8" i="7"/>
  <c r="F8" i="7"/>
  <c r="E7" i="7"/>
  <c r="I7" i="7"/>
  <c r="H7" i="7"/>
  <c r="G7" i="7"/>
  <c r="F7" i="7"/>
  <c r="E6" i="7"/>
  <c r="I6" i="7"/>
  <c r="H6" i="7"/>
  <c r="G6" i="7"/>
  <c r="F6" i="7"/>
  <c r="G11" i="4"/>
  <c r="G48" i="4"/>
  <c r="G7" i="4"/>
  <c r="G5" i="4"/>
  <c r="G3" i="4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I3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3" i="5"/>
  <c r="K7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G75" i="3"/>
  <c r="E75" i="3"/>
  <c r="C75" i="3"/>
  <c r="G74" i="3"/>
  <c r="E74" i="3"/>
  <c r="C74" i="3"/>
  <c r="G73" i="3"/>
  <c r="E73" i="3"/>
  <c r="C73" i="3"/>
  <c r="G72" i="3"/>
  <c r="E72" i="3"/>
  <c r="C72" i="3"/>
  <c r="G71" i="3"/>
  <c r="E71" i="3"/>
  <c r="C71" i="3"/>
  <c r="G70" i="3"/>
  <c r="E70" i="3"/>
  <c r="C70" i="3"/>
  <c r="G69" i="3"/>
  <c r="E69" i="3"/>
  <c r="C69" i="3"/>
  <c r="G68" i="3"/>
  <c r="E68" i="3"/>
  <c r="C68" i="3"/>
  <c r="G67" i="3"/>
  <c r="E67" i="3"/>
  <c r="C67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G22" i="3"/>
  <c r="E22" i="3"/>
  <c r="C22" i="3"/>
  <c r="G21" i="3"/>
  <c r="E21" i="3"/>
  <c r="C21" i="3"/>
  <c r="G20" i="3"/>
  <c r="E20" i="3"/>
  <c r="C20" i="3"/>
  <c r="G19" i="3"/>
  <c r="E19" i="3"/>
  <c r="C19" i="3"/>
  <c r="G18" i="3"/>
  <c r="E18" i="3"/>
  <c r="C18" i="3"/>
  <c r="G17" i="3"/>
  <c r="E17" i="3"/>
  <c r="C17" i="3"/>
  <c r="G16" i="3"/>
  <c r="E16" i="3"/>
  <c r="C16" i="3"/>
  <c r="G15" i="3"/>
  <c r="E15" i="3"/>
  <c r="C15" i="3"/>
  <c r="G14" i="3"/>
  <c r="E14" i="3"/>
  <c r="C14" i="3"/>
  <c r="G13" i="3"/>
  <c r="E13" i="3"/>
  <c r="C13" i="3"/>
  <c r="G12" i="3"/>
  <c r="E12" i="3"/>
  <c r="C12" i="3"/>
  <c r="G11" i="3"/>
  <c r="E11" i="3"/>
  <c r="C11" i="3"/>
  <c r="G10" i="3"/>
  <c r="E10" i="3"/>
  <c r="C10" i="3"/>
  <c r="G9" i="3"/>
  <c r="E9" i="3"/>
  <c r="C9" i="3"/>
  <c r="G8" i="3"/>
  <c r="E8" i="3"/>
  <c r="C8" i="3"/>
  <c r="G7" i="3"/>
  <c r="E7" i="3"/>
  <c r="C7" i="3"/>
  <c r="G6" i="3"/>
  <c r="E6" i="3"/>
  <c r="C6" i="3"/>
  <c r="G4" i="3"/>
  <c r="G5" i="3"/>
  <c r="M5" i="3"/>
  <c r="E4" i="3"/>
  <c r="E5" i="3"/>
  <c r="L5" i="3"/>
  <c r="C4" i="3"/>
  <c r="C5" i="3"/>
  <c r="K5" i="3"/>
  <c r="M3" i="3"/>
  <c r="M4" i="3"/>
  <c r="L3" i="3"/>
  <c r="L4" i="3"/>
  <c r="K3" i="3"/>
  <c r="K4" i="3"/>
  <c r="M2" i="3"/>
  <c r="L2" i="3"/>
  <c r="K2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4" i="2"/>
  <c r="M3" i="2"/>
  <c r="M4" i="2"/>
  <c r="L3" i="2"/>
  <c r="L4" i="2"/>
  <c r="K3" i="2"/>
  <c r="K4" i="2"/>
  <c r="M2" i="2"/>
  <c r="L2" i="2"/>
  <c r="K2" i="2"/>
  <c r="K13" i="1"/>
  <c r="N13" i="1"/>
  <c r="H13" i="1"/>
  <c r="I13" i="1"/>
  <c r="H12" i="1"/>
  <c r="I12" i="1"/>
  <c r="L13" i="1"/>
  <c r="O13" i="1"/>
  <c r="K14" i="1"/>
  <c r="N14" i="1"/>
  <c r="H14" i="1"/>
  <c r="I14" i="1"/>
  <c r="L14" i="1"/>
  <c r="O14" i="1"/>
  <c r="K15" i="1"/>
  <c r="N15" i="1"/>
  <c r="H15" i="1"/>
  <c r="I15" i="1"/>
  <c r="L15" i="1"/>
  <c r="O15" i="1"/>
  <c r="K16" i="1"/>
  <c r="N16" i="1"/>
  <c r="H16" i="1"/>
  <c r="I16" i="1"/>
  <c r="L16" i="1"/>
  <c r="O16" i="1"/>
  <c r="K17" i="1"/>
  <c r="N17" i="1"/>
  <c r="H17" i="1"/>
  <c r="I17" i="1"/>
  <c r="L17" i="1"/>
  <c r="O17" i="1"/>
  <c r="K18" i="1"/>
  <c r="N18" i="1"/>
  <c r="H18" i="1"/>
  <c r="I18" i="1"/>
  <c r="L18" i="1"/>
  <c r="O18" i="1"/>
  <c r="K19" i="1"/>
  <c r="N19" i="1"/>
  <c r="H19" i="1"/>
  <c r="I19" i="1"/>
  <c r="L19" i="1"/>
  <c r="O19" i="1"/>
  <c r="K20" i="1"/>
  <c r="N20" i="1"/>
  <c r="H20" i="1"/>
  <c r="I20" i="1"/>
  <c r="L20" i="1"/>
  <c r="O20" i="1"/>
  <c r="K21" i="1"/>
  <c r="N21" i="1"/>
  <c r="H21" i="1"/>
  <c r="I21" i="1"/>
  <c r="L21" i="1"/>
  <c r="O21" i="1"/>
  <c r="K22" i="1"/>
  <c r="N22" i="1"/>
  <c r="H22" i="1"/>
  <c r="I22" i="1"/>
  <c r="L22" i="1"/>
  <c r="O22" i="1"/>
  <c r="K23" i="1"/>
  <c r="N23" i="1"/>
  <c r="H23" i="1"/>
  <c r="I23" i="1"/>
  <c r="L23" i="1"/>
  <c r="O23" i="1"/>
  <c r="K24" i="1"/>
  <c r="N24" i="1"/>
  <c r="H24" i="1"/>
  <c r="I24" i="1"/>
  <c r="L24" i="1"/>
  <c r="O24" i="1"/>
  <c r="K25" i="1"/>
  <c r="N25" i="1"/>
  <c r="H25" i="1"/>
  <c r="I25" i="1"/>
  <c r="L25" i="1"/>
  <c r="O25" i="1"/>
  <c r="K26" i="1"/>
  <c r="N26" i="1"/>
  <c r="H26" i="1"/>
  <c r="I26" i="1"/>
  <c r="L26" i="1"/>
  <c r="O26" i="1"/>
  <c r="K27" i="1"/>
  <c r="N27" i="1"/>
  <c r="H27" i="1"/>
  <c r="I27" i="1"/>
  <c r="L27" i="1"/>
  <c r="O27" i="1"/>
  <c r="K28" i="1"/>
  <c r="N28" i="1"/>
  <c r="H28" i="1"/>
  <c r="I28" i="1"/>
  <c r="L28" i="1"/>
  <c r="O28" i="1"/>
  <c r="K29" i="1"/>
  <c r="N29" i="1"/>
  <c r="H29" i="1"/>
  <c r="I29" i="1"/>
  <c r="L29" i="1"/>
  <c r="O29" i="1"/>
  <c r="K30" i="1"/>
  <c r="N30" i="1"/>
  <c r="H30" i="1"/>
  <c r="I30" i="1"/>
  <c r="L30" i="1"/>
  <c r="O30" i="1"/>
  <c r="K31" i="1"/>
  <c r="N31" i="1"/>
  <c r="H31" i="1"/>
  <c r="I31" i="1"/>
  <c r="L31" i="1"/>
  <c r="O31" i="1"/>
  <c r="K32" i="1"/>
  <c r="N32" i="1"/>
  <c r="H32" i="1"/>
  <c r="I32" i="1"/>
  <c r="L32" i="1"/>
  <c r="O32" i="1"/>
  <c r="K33" i="1"/>
  <c r="N33" i="1"/>
  <c r="H33" i="1"/>
  <c r="I33" i="1"/>
  <c r="L33" i="1"/>
  <c r="O33" i="1"/>
  <c r="K34" i="1"/>
  <c r="N34" i="1"/>
  <c r="H34" i="1"/>
  <c r="I34" i="1"/>
  <c r="L34" i="1"/>
  <c r="O34" i="1"/>
  <c r="K35" i="1"/>
  <c r="N35" i="1"/>
  <c r="H35" i="1"/>
  <c r="I35" i="1"/>
  <c r="L35" i="1"/>
  <c r="O35" i="1"/>
  <c r="K36" i="1"/>
  <c r="N36" i="1"/>
  <c r="H36" i="1"/>
  <c r="I36" i="1"/>
  <c r="L36" i="1"/>
  <c r="O36" i="1"/>
  <c r="K37" i="1"/>
  <c r="N37" i="1"/>
  <c r="H37" i="1"/>
  <c r="I37" i="1"/>
  <c r="L37" i="1"/>
  <c r="O37" i="1"/>
  <c r="K38" i="1"/>
  <c r="N38" i="1"/>
  <c r="H38" i="1"/>
  <c r="I38" i="1"/>
  <c r="L38" i="1"/>
  <c r="O38" i="1"/>
  <c r="K39" i="1"/>
  <c r="N39" i="1"/>
  <c r="H39" i="1"/>
  <c r="I39" i="1"/>
  <c r="L39" i="1"/>
  <c r="O39" i="1"/>
  <c r="K40" i="1"/>
  <c r="N40" i="1"/>
  <c r="H40" i="1"/>
  <c r="I40" i="1"/>
  <c r="L40" i="1"/>
  <c r="O40" i="1"/>
  <c r="K41" i="1"/>
  <c r="N41" i="1"/>
  <c r="H41" i="1"/>
  <c r="I41" i="1"/>
  <c r="L41" i="1"/>
  <c r="O41" i="1"/>
  <c r="K42" i="1"/>
  <c r="N42" i="1"/>
  <c r="H42" i="1"/>
  <c r="I42" i="1"/>
  <c r="L42" i="1"/>
  <c r="O42" i="1"/>
  <c r="K43" i="1"/>
  <c r="N43" i="1"/>
  <c r="H43" i="1"/>
  <c r="I43" i="1"/>
  <c r="L43" i="1"/>
  <c r="O43" i="1"/>
  <c r="K44" i="1"/>
  <c r="N44" i="1"/>
  <c r="H44" i="1"/>
  <c r="I44" i="1"/>
  <c r="L44" i="1"/>
  <c r="O44" i="1"/>
  <c r="K45" i="1"/>
  <c r="N45" i="1"/>
  <c r="H45" i="1"/>
  <c r="I45" i="1"/>
  <c r="L45" i="1"/>
  <c r="O45" i="1"/>
  <c r="K46" i="1"/>
  <c r="N46" i="1"/>
  <c r="H46" i="1"/>
  <c r="I46" i="1"/>
  <c r="L46" i="1"/>
  <c r="O46" i="1"/>
  <c r="K47" i="1"/>
  <c r="N47" i="1"/>
  <c r="H47" i="1"/>
  <c r="I47" i="1"/>
  <c r="L47" i="1"/>
  <c r="O47" i="1"/>
  <c r="K48" i="1"/>
  <c r="N48" i="1"/>
  <c r="H48" i="1"/>
  <c r="I48" i="1"/>
  <c r="L48" i="1"/>
  <c r="O48" i="1"/>
  <c r="K49" i="1"/>
  <c r="N49" i="1"/>
  <c r="H49" i="1"/>
  <c r="I49" i="1"/>
  <c r="L49" i="1"/>
  <c r="O49" i="1"/>
  <c r="K50" i="1"/>
  <c r="N50" i="1"/>
  <c r="H50" i="1"/>
  <c r="I50" i="1"/>
  <c r="L50" i="1"/>
  <c r="O50" i="1"/>
  <c r="K51" i="1"/>
  <c r="N51" i="1"/>
  <c r="H51" i="1"/>
  <c r="I51" i="1"/>
  <c r="L51" i="1"/>
  <c r="O51" i="1"/>
  <c r="K52" i="1"/>
  <c r="N52" i="1"/>
  <c r="H52" i="1"/>
  <c r="I52" i="1"/>
  <c r="L52" i="1"/>
  <c r="O52" i="1"/>
  <c r="K53" i="1"/>
  <c r="N53" i="1"/>
  <c r="H53" i="1"/>
  <c r="I53" i="1"/>
  <c r="L53" i="1"/>
  <c r="O53" i="1"/>
  <c r="K54" i="1"/>
  <c r="N54" i="1"/>
  <c r="H54" i="1"/>
  <c r="I54" i="1"/>
  <c r="L54" i="1"/>
  <c r="O54" i="1"/>
  <c r="K55" i="1"/>
  <c r="N55" i="1"/>
  <c r="H55" i="1"/>
  <c r="I55" i="1"/>
  <c r="L55" i="1"/>
  <c r="O55" i="1"/>
  <c r="K56" i="1"/>
  <c r="N56" i="1"/>
  <c r="H56" i="1"/>
  <c r="I56" i="1"/>
  <c r="L56" i="1"/>
  <c r="O56" i="1"/>
  <c r="K57" i="1"/>
  <c r="N57" i="1"/>
  <c r="H57" i="1"/>
  <c r="I57" i="1"/>
  <c r="L57" i="1"/>
  <c r="O57" i="1"/>
  <c r="K58" i="1"/>
  <c r="N58" i="1"/>
  <c r="H58" i="1"/>
  <c r="I58" i="1"/>
  <c r="L58" i="1"/>
  <c r="O58" i="1"/>
  <c r="K59" i="1"/>
  <c r="N59" i="1"/>
  <c r="H59" i="1"/>
  <c r="I59" i="1"/>
  <c r="L59" i="1"/>
  <c r="O59" i="1"/>
  <c r="K60" i="1"/>
  <c r="N60" i="1"/>
  <c r="H60" i="1"/>
  <c r="I60" i="1"/>
  <c r="L60" i="1"/>
  <c r="O60" i="1"/>
  <c r="K61" i="1"/>
  <c r="N61" i="1"/>
  <c r="H61" i="1"/>
  <c r="I61" i="1"/>
  <c r="L61" i="1"/>
  <c r="O61" i="1"/>
  <c r="K62" i="1"/>
  <c r="N62" i="1"/>
  <c r="H62" i="1"/>
  <c r="I62" i="1"/>
  <c r="L62" i="1"/>
  <c r="O62" i="1"/>
  <c r="K63" i="1"/>
  <c r="N63" i="1"/>
  <c r="H63" i="1"/>
  <c r="I63" i="1"/>
  <c r="L63" i="1"/>
  <c r="O63" i="1"/>
  <c r="K64" i="1"/>
  <c r="N64" i="1"/>
  <c r="H64" i="1"/>
  <c r="I64" i="1"/>
  <c r="L64" i="1"/>
  <c r="O64" i="1"/>
  <c r="K65" i="1"/>
  <c r="N65" i="1"/>
  <c r="H65" i="1"/>
  <c r="I65" i="1"/>
  <c r="L65" i="1"/>
  <c r="O65" i="1"/>
  <c r="K66" i="1"/>
  <c r="N66" i="1"/>
  <c r="H66" i="1"/>
  <c r="I66" i="1"/>
  <c r="L66" i="1"/>
  <c r="O66" i="1"/>
  <c r="K67" i="1"/>
  <c r="N67" i="1"/>
  <c r="H67" i="1"/>
  <c r="I67" i="1"/>
  <c r="L67" i="1"/>
  <c r="O67" i="1"/>
  <c r="K68" i="1"/>
  <c r="N68" i="1"/>
  <c r="H68" i="1"/>
  <c r="I68" i="1"/>
  <c r="L68" i="1"/>
  <c r="O68" i="1"/>
  <c r="K69" i="1"/>
  <c r="N69" i="1"/>
  <c r="H69" i="1"/>
  <c r="I69" i="1"/>
  <c r="L69" i="1"/>
  <c r="O69" i="1"/>
  <c r="K70" i="1"/>
  <c r="N70" i="1"/>
  <c r="H70" i="1"/>
  <c r="I70" i="1"/>
  <c r="L70" i="1"/>
  <c r="O70" i="1"/>
  <c r="K71" i="1"/>
  <c r="N71" i="1"/>
  <c r="H71" i="1"/>
  <c r="I71" i="1"/>
  <c r="L71" i="1"/>
  <c r="O71" i="1"/>
  <c r="K72" i="1"/>
  <c r="N72" i="1"/>
  <c r="H72" i="1"/>
  <c r="I72" i="1"/>
  <c r="L72" i="1"/>
  <c r="O72" i="1"/>
  <c r="K73" i="1"/>
  <c r="N73" i="1"/>
  <c r="H73" i="1"/>
  <c r="I73" i="1"/>
  <c r="L73" i="1"/>
  <c r="O73" i="1"/>
  <c r="K74" i="1"/>
  <c r="N74" i="1"/>
  <c r="H74" i="1"/>
  <c r="I74" i="1"/>
  <c r="L74" i="1"/>
  <c r="O74" i="1"/>
  <c r="K75" i="1"/>
  <c r="N75" i="1"/>
  <c r="H75" i="1"/>
  <c r="I75" i="1"/>
  <c r="L75" i="1"/>
  <c r="O75" i="1"/>
  <c r="K76" i="1"/>
  <c r="N76" i="1"/>
  <c r="H76" i="1"/>
  <c r="I76" i="1"/>
  <c r="L76" i="1"/>
  <c r="O76" i="1"/>
  <c r="K77" i="1"/>
  <c r="N77" i="1"/>
  <c r="H77" i="1"/>
  <c r="I77" i="1"/>
  <c r="L77" i="1"/>
  <c r="O77" i="1"/>
  <c r="K78" i="1"/>
  <c r="N78" i="1"/>
  <c r="H78" i="1"/>
  <c r="I78" i="1"/>
  <c r="L78" i="1"/>
  <c r="O78" i="1"/>
  <c r="K79" i="1"/>
  <c r="N79" i="1"/>
  <c r="H79" i="1"/>
  <c r="I79" i="1"/>
  <c r="L79" i="1"/>
  <c r="O79" i="1"/>
  <c r="K80" i="1"/>
  <c r="N80" i="1"/>
  <c r="H80" i="1"/>
  <c r="I80" i="1"/>
  <c r="L80" i="1"/>
  <c r="O80" i="1"/>
  <c r="K81" i="1"/>
  <c r="N81" i="1"/>
  <c r="H81" i="1"/>
  <c r="I81" i="1"/>
  <c r="L81" i="1"/>
  <c r="O81" i="1"/>
  <c r="K82" i="1"/>
  <c r="N82" i="1"/>
  <c r="H82" i="1"/>
  <c r="I82" i="1"/>
  <c r="L82" i="1"/>
  <c r="O82" i="1"/>
  <c r="K83" i="1"/>
  <c r="N83" i="1"/>
  <c r="H83" i="1"/>
  <c r="I83" i="1"/>
  <c r="L83" i="1"/>
  <c r="O83" i="1"/>
  <c r="K84" i="1"/>
  <c r="N84" i="1"/>
  <c r="H84" i="1"/>
  <c r="I84" i="1"/>
  <c r="L84" i="1"/>
  <c r="O84" i="1"/>
  <c r="K85" i="1"/>
  <c r="N85" i="1"/>
  <c r="H85" i="1"/>
  <c r="I85" i="1"/>
  <c r="L85" i="1"/>
  <c r="O85" i="1"/>
  <c r="K86" i="1"/>
  <c r="N86" i="1"/>
  <c r="H86" i="1"/>
  <c r="I86" i="1"/>
  <c r="L86" i="1"/>
  <c r="O86" i="1"/>
  <c r="K87" i="1"/>
  <c r="N87" i="1"/>
  <c r="H87" i="1"/>
  <c r="I87" i="1"/>
  <c r="L87" i="1"/>
  <c r="O87" i="1"/>
  <c r="K88" i="1"/>
  <c r="N88" i="1"/>
  <c r="H88" i="1"/>
  <c r="I88" i="1"/>
  <c r="L88" i="1"/>
  <c r="O88" i="1"/>
  <c r="K89" i="1"/>
  <c r="N89" i="1"/>
  <c r="H89" i="1"/>
  <c r="I89" i="1"/>
  <c r="L89" i="1"/>
  <c r="O89" i="1"/>
  <c r="K90" i="1"/>
  <c r="N90" i="1"/>
  <c r="H90" i="1"/>
  <c r="I90" i="1"/>
  <c r="L90" i="1"/>
  <c r="O90" i="1"/>
  <c r="K91" i="1"/>
  <c r="N91" i="1"/>
  <c r="H91" i="1"/>
  <c r="I91" i="1"/>
  <c r="L91" i="1"/>
  <c r="O91" i="1"/>
  <c r="K92" i="1"/>
  <c r="N92" i="1"/>
  <c r="H92" i="1"/>
  <c r="I92" i="1"/>
  <c r="L92" i="1"/>
  <c r="O92" i="1"/>
  <c r="K93" i="1"/>
  <c r="N93" i="1"/>
  <c r="H93" i="1"/>
  <c r="I93" i="1"/>
  <c r="L93" i="1"/>
  <c r="O93" i="1"/>
  <c r="K94" i="1"/>
  <c r="N94" i="1"/>
  <c r="H94" i="1"/>
  <c r="I94" i="1"/>
  <c r="L94" i="1"/>
  <c r="O94" i="1"/>
  <c r="K95" i="1"/>
  <c r="N95" i="1"/>
  <c r="H95" i="1"/>
  <c r="I95" i="1"/>
  <c r="L95" i="1"/>
  <c r="O95" i="1"/>
  <c r="K96" i="1"/>
  <c r="N96" i="1"/>
  <c r="H96" i="1"/>
  <c r="I96" i="1"/>
  <c r="L96" i="1"/>
  <c r="O96" i="1"/>
  <c r="K97" i="1"/>
  <c r="N97" i="1"/>
  <c r="H97" i="1"/>
  <c r="I97" i="1"/>
  <c r="L97" i="1"/>
  <c r="O97" i="1"/>
  <c r="K98" i="1"/>
  <c r="N98" i="1"/>
  <c r="H98" i="1"/>
  <c r="I98" i="1"/>
  <c r="L98" i="1"/>
  <c r="O98" i="1"/>
  <c r="K99" i="1"/>
  <c r="N99" i="1"/>
  <c r="H99" i="1"/>
  <c r="I99" i="1"/>
  <c r="L99" i="1"/>
  <c r="O99" i="1"/>
  <c r="H11" i="1"/>
  <c r="I11" i="1"/>
  <c r="L12" i="1"/>
  <c r="O12" i="1"/>
  <c r="K12" i="1"/>
  <c r="N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J29" i="1"/>
  <c r="M29" i="1"/>
  <c r="J30" i="1"/>
  <c r="M30" i="1"/>
  <c r="J31" i="1"/>
  <c r="M31" i="1"/>
  <c r="J32" i="1"/>
  <c r="M32" i="1"/>
  <c r="J33" i="1"/>
  <c r="M33" i="1"/>
  <c r="J34" i="1"/>
  <c r="M34" i="1"/>
  <c r="J35" i="1"/>
  <c r="M35" i="1"/>
  <c r="J36" i="1"/>
  <c r="M36" i="1"/>
  <c r="J37" i="1"/>
  <c r="M37" i="1"/>
  <c r="J38" i="1"/>
  <c r="M38" i="1"/>
  <c r="J39" i="1"/>
  <c r="M39" i="1"/>
  <c r="J40" i="1"/>
  <c r="M40" i="1"/>
  <c r="J41" i="1"/>
  <c r="M41" i="1"/>
  <c r="J42" i="1"/>
  <c r="M42" i="1"/>
  <c r="J43" i="1"/>
  <c r="M43" i="1"/>
  <c r="J44" i="1"/>
  <c r="M44" i="1"/>
  <c r="J45" i="1"/>
  <c r="M45" i="1"/>
  <c r="J46" i="1"/>
  <c r="M46" i="1"/>
  <c r="J47" i="1"/>
  <c r="M47" i="1"/>
  <c r="J48" i="1"/>
  <c r="M48" i="1"/>
  <c r="J49" i="1"/>
  <c r="M49" i="1"/>
  <c r="J50" i="1"/>
  <c r="M50" i="1"/>
  <c r="J51" i="1"/>
  <c r="M51" i="1"/>
  <c r="J52" i="1"/>
  <c r="M52" i="1"/>
  <c r="J53" i="1"/>
  <c r="M53" i="1"/>
  <c r="J54" i="1"/>
  <c r="M54" i="1"/>
  <c r="J55" i="1"/>
  <c r="M55" i="1"/>
  <c r="J56" i="1"/>
  <c r="M56" i="1"/>
  <c r="J57" i="1"/>
  <c r="M57" i="1"/>
  <c r="J58" i="1"/>
  <c r="M58" i="1"/>
  <c r="J59" i="1"/>
  <c r="M59" i="1"/>
  <c r="J60" i="1"/>
  <c r="M60" i="1"/>
  <c r="J61" i="1"/>
  <c r="M61" i="1"/>
  <c r="J62" i="1"/>
  <c r="M62" i="1"/>
  <c r="J63" i="1"/>
  <c r="M63" i="1"/>
  <c r="J64" i="1"/>
  <c r="M64" i="1"/>
  <c r="J65" i="1"/>
  <c r="M65" i="1"/>
  <c r="J66" i="1"/>
  <c r="M66" i="1"/>
  <c r="J67" i="1"/>
  <c r="M67" i="1"/>
  <c r="J68" i="1"/>
  <c r="M68" i="1"/>
  <c r="J69" i="1"/>
  <c r="M69" i="1"/>
  <c r="J70" i="1"/>
  <c r="M70" i="1"/>
  <c r="J71" i="1"/>
  <c r="M71" i="1"/>
  <c r="J72" i="1"/>
  <c r="M72" i="1"/>
  <c r="J73" i="1"/>
  <c r="M73" i="1"/>
  <c r="J74" i="1"/>
  <c r="M74" i="1"/>
  <c r="J75" i="1"/>
  <c r="M75" i="1"/>
  <c r="J76" i="1"/>
  <c r="M76" i="1"/>
  <c r="J77" i="1"/>
  <c r="M77" i="1"/>
  <c r="J78" i="1"/>
  <c r="M78" i="1"/>
  <c r="J79" i="1"/>
  <c r="M79" i="1"/>
  <c r="J80" i="1"/>
  <c r="M80" i="1"/>
  <c r="J81" i="1"/>
  <c r="M81" i="1"/>
  <c r="J82" i="1"/>
  <c r="M82" i="1"/>
  <c r="J83" i="1"/>
  <c r="M83" i="1"/>
  <c r="J84" i="1"/>
  <c r="M84" i="1"/>
  <c r="J85" i="1"/>
  <c r="M85" i="1"/>
  <c r="J86" i="1"/>
  <c r="M86" i="1"/>
  <c r="J87" i="1"/>
  <c r="M87" i="1"/>
  <c r="J88" i="1"/>
  <c r="M88" i="1"/>
  <c r="J89" i="1"/>
  <c r="M89" i="1"/>
  <c r="J90" i="1"/>
  <c r="M90" i="1"/>
  <c r="J91" i="1"/>
  <c r="M91" i="1"/>
  <c r="J92" i="1"/>
  <c r="M92" i="1"/>
  <c r="J93" i="1"/>
  <c r="M93" i="1"/>
  <c r="J94" i="1"/>
  <c r="M94" i="1"/>
  <c r="J95" i="1"/>
  <c r="M95" i="1"/>
  <c r="J96" i="1"/>
  <c r="M96" i="1"/>
  <c r="J97" i="1"/>
  <c r="M97" i="1"/>
  <c r="J98" i="1"/>
  <c r="M98" i="1"/>
  <c r="J99" i="1"/>
  <c r="M99" i="1"/>
  <c r="J12" i="1"/>
  <c r="M12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K5" i="2"/>
  <c r="L5" i="2"/>
  <c r="M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tc={DBD6744E-1BFC-4E8C-B97B-FDDEEDDC4B68}</author>
  </authors>
  <commentList>
    <comment ref="H10" authorId="0" shapeId="0" xr:uid="{DBD6744E-1BFC-4E8C-B97B-FDDEEDDC4B6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consumtpion for services and non-durables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tc={13136CFD-4DF5-4E53-BB06-5B7D3C2A7523}</author>
  </authors>
  <commentList>
    <comment ref="L1" authorId="0" shapeId="0" xr:uid="{13136CFD-4DF5-4E53-BB06-5B7D3C2A7523}">
      <text>
        <t>[Threaded comment]
Your version of Excel allows you to read this threaded comment; however, any edits to it will get removed if the file is opened in a newer version of Excel. Learn more: https://go.microsoft.com/fwlink/?linkid=870924
Comment:
    inflation rate above 3%</t>
      </text>
    </comment>
  </commentList>
</comments>
</file>

<file path=xl/sharedStrings.xml><?xml version="1.0" encoding="utf-8"?>
<sst xmlns="http://schemas.openxmlformats.org/spreadsheetml/2006/main" count="125" uniqueCount="75">
  <si>
    <t>PCESVA</t>
  </si>
  <si>
    <t>Personal Consumption Expenditures: Services, Billions of Dollars, Annual, Not Seasonally Adjusted</t>
  </si>
  <si>
    <t>PCDGA</t>
  </si>
  <si>
    <t>Personal Consumption Expenditures: Durable Goods, Billions of Dollars, Annual, Not Seasonally Adjusted</t>
  </si>
  <si>
    <t>PCNDA</t>
  </si>
  <si>
    <t>Personal Consumption Expenditures: Nondurable Goods, Billions of Dollars, Annual, Not Seasonally Adjusted</t>
  </si>
  <si>
    <t>DPCERG3A086NBEA</t>
  </si>
  <si>
    <t>Personal Consumption Expenditures: Chain-type Price Index, Index 2012=100, Annual, Not Seasonally Adjusted</t>
  </si>
  <si>
    <t>CPIAUCNS_CHG</t>
  </si>
  <si>
    <t>Consumer Price Index for All Urban Consumers: All Items, Change, Index 1982-1984=100, Annual, Not Seasonally Adjusted</t>
  </si>
  <si>
    <t>date</t>
  </si>
  <si>
    <t>year end</t>
  </si>
  <si>
    <t>PCESVNDGA</t>
  </si>
  <si>
    <t>PCESVNDGAg</t>
  </si>
  <si>
    <t>PCDGAg</t>
  </si>
  <si>
    <t>Nominal growth rate in durable goods</t>
  </si>
  <si>
    <t>Nominal growth rate in services and non durables</t>
  </si>
  <si>
    <t>PCESVNDGArg</t>
  </si>
  <si>
    <t>PCDGArg</t>
  </si>
  <si>
    <t>Real growth rate in services and non durables</t>
  </si>
  <si>
    <t>Real growth rate in durable goods</t>
  </si>
  <si>
    <t>PCTOTAL</t>
  </si>
  <si>
    <t>Total persoanl consumption (durables + non durables + services)</t>
  </si>
  <si>
    <t>PCTOTALg</t>
  </si>
  <si>
    <t>Nominal growth rate in total consumption</t>
  </si>
  <si>
    <t>PCTOTALrg</t>
  </si>
  <si>
    <t>Real growth rate in total consumption</t>
  </si>
  <si>
    <t>Personal Consumption Expenditures: Services, Billions of Dollars, Nondurable Goods, Billions of Dollars, Annual, Not Seasonally Adjusted</t>
  </si>
  <si>
    <t>Non Durables</t>
  </si>
  <si>
    <t>Average growth rate</t>
  </si>
  <si>
    <t>Durables</t>
  </si>
  <si>
    <t>Total consumption</t>
  </si>
  <si>
    <t>Variance</t>
  </si>
  <si>
    <t>Standard dev</t>
  </si>
  <si>
    <t>1 year lag autocorrelation</t>
  </si>
  <si>
    <t>ND_lag_growth</t>
  </si>
  <si>
    <t>ND_growth</t>
  </si>
  <si>
    <t>D_growth</t>
  </si>
  <si>
    <t>D_lag_growth</t>
  </si>
  <si>
    <t>Total_growth</t>
  </si>
  <si>
    <t>Total_lag_growth</t>
  </si>
  <si>
    <t>Volatility of Durables consumtpion (0.0187) is roughly 8.5x times the volatility of non durables consumption (0.0022)</t>
  </si>
  <si>
    <t>Correlation (Durable, Non durable)</t>
  </si>
  <si>
    <t>Traditionaly economists focus on Non durables and service consumption because</t>
  </si>
  <si>
    <t>(1) Durable consumption is more volatile and has higher esasticity to other factors such as price, income etc.</t>
  </si>
  <si>
    <t>(2) Non durable consumption constitute most of the "essential" goods and has less volatility</t>
  </si>
  <si>
    <r>
      <t>C</t>
    </r>
    <r>
      <rPr>
        <b/>
        <vertAlign val="subscript"/>
        <sz val="9"/>
        <color theme="1"/>
        <rFont val="Calibri"/>
        <family val="2"/>
        <scheme val="minor"/>
      </rPr>
      <t>t</t>
    </r>
    <r>
      <rPr>
        <b/>
        <sz val="9"/>
        <color theme="1"/>
        <rFont val="Calibri"/>
        <family val="2"/>
        <scheme val="minor"/>
      </rPr>
      <t>/C</t>
    </r>
    <r>
      <rPr>
        <b/>
        <vertAlign val="subscript"/>
        <sz val="9"/>
        <color theme="1"/>
        <rFont val="Calibri"/>
        <family val="2"/>
        <scheme val="minor"/>
      </rPr>
      <t>t-1</t>
    </r>
  </si>
  <si>
    <r>
      <t>M</t>
    </r>
    <r>
      <rPr>
        <b/>
        <vertAlign val="subscript"/>
        <sz val="9"/>
        <color theme="1"/>
        <rFont val="Calibri"/>
        <family val="2"/>
        <scheme val="minor"/>
      </rPr>
      <t>t</t>
    </r>
    <r>
      <rPr>
        <b/>
        <sz val="9"/>
        <color theme="1"/>
        <rFont val="Calibri"/>
        <family val="2"/>
        <scheme val="minor"/>
      </rPr>
      <t>(ϒ=1)</t>
    </r>
  </si>
  <si>
    <r>
      <t>M</t>
    </r>
    <r>
      <rPr>
        <b/>
        <vertAlign val="subscript"/>
        <sz val="9"/>
        <color theme="1"/>
        <rFont val="Calibri"/>
        <family val="2"/>
        <scheme val="minor"/>
      </rPr>
      <t>t</t>
    </r>
    <r>
      <rPr>
        <b/>
        <sz val="9"/>
        <color theme="1"/>
        <rFont val="Calibri"/>
        <family val="2"/>
        <scheme val="minor"/>
      </rPr>
      <t>(ϒ=10)</t>
    </r>
  </si>
  <si>
    <r>
      <t>M</t>
    </r>
    <r>
      <rPr>
        <b/>
        <vertAlign val="subscript"/>
        <sz val="9"/>
        <color theme="1"/>
        <rFont val="Calibri"/>
        <family val="2"/>
        <scheme val="minor"/>
      </rPr>
      <t>t</t>
    </r>
    <r>
      <rPr>
        <b/>
        <sz val="9"/>
        <color theme="1"/>
        <rFont val="Calibri"/>
        <family val="2"/>
        <scheme val="minor"/>
      </rPr>
      <t>(ϒ=5)</t>
    </r>
  </si>
  <si>
    <r>
      <t>M</t>
    </r>
    <r>
      <rPr>
        <b/>
        <vertAlign val="subscript"/>
        <sz val="9"/>
        <color theme="1"/>
        <rFont val="Calibri"/>
        <family val="2"/>
        <scheme val="minor"/>
      </rPr>
      <t>t</t>
    </r>
    <r>
      <rPr>
        <b/>
        <sz val="9"/>
        <color theme="1"/>
        <rFont val="Calibri"/>
        <family val="2"/>
        <scheme val="minor"/>
      </rPr>
      <t>(ϒ=2)</t>
    </r>
  </si>
  <si>
    <t>ϒ=</t>
  </si>
  <si>
    <t>β =</t>
  </si>
  <si>
    <r>
      <t>M</t>
    </r>
    <r>
      <rPr>
        <vertAlign val="subscript"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 xml:space="preserve"> = </t>
    </r>
    <r>
      <rPr>
        <sz val="14"/>
        <color theme="1"/>
        <rFont val="Calibri"/>
        <family val="2"/>
      </rPr>
      <t>β*(C</t>
    </r>
    <r>
      <rPr>
        <vertAlign val="subscript"/>
        <sz val="14"/>
        <color theme="1"/>
        <rFont val="Calibri"/>
        <family val="2"/>
      </rPr>
      <t>t</t>
    </r>
    <r>
      <rPr>
        <sz val="14"/>
        <color theme="1"/>
        <rFont val="Calibri"/>
        <family val="2"/>
      </rPr>
      <t>/C</t>
    </r>
    <r>
      <rPr>
        <vertAlign val="subscript"/>
        <sz val="14"/>
        <color theme="1"/>
        <rFont val="Calibri"/>
        <family val="2"/>
      </rPr>
      <t>t-1</t>
    </r>
    <r>
      <rPr>
        <sz val="14"/>
        <color theme="1"/>
        <rFont val="Calibri"/>
        <family val="2"/>
      </rPr>
      <t>)</t>
    </r>
    <r>
      <rPr>
        <vertAlign val="superscript"/>
        <sz val="14"/>
        <color theme="1"/>
        <rFont val="Calibri"/>
        <family val="2"/>
      </rPr>
      <t>-ϒ</t>
    </r>
  </si>
  <si>
    <t>Inflation rate</t>
  </si>
  <si>
    <t>real_growth_ rate</t>
  </si>
  <si>
    <t>Correlation between inflation and real growth rate of consumption</t>
  </si>
  <si>
    <t>ND_growth rate</t>
  </si>
  <si>
    <t>Durable_growth_rate</t>
  </si>
  <si>
    <t xml:space="preserve">Correlation is negligible between inflationr rate and total consumption growth rate (real), </t>
  </si>
  <si>
    <t>Inflation is not even relevat for durable consumption growth rate</t>
  </si>
  <si>
    <t>Thus, Inflation has not been risky for USA</t>
  </si>
  <si>
    <t>Hoever, it is interesting to notice that USA has usually has lower inflation. If we filter the observation where inflation was higher than 3%, we find that real consumption growth rate and inflation rate has a negative correlation of 0.36</t>
  </si>
  <si>
    <t>φ = σ(m)/E(m)</t>
  </si>
  <si>
    <t>SDF</t>
  </si>
  <si>
    <t>Price of risk</t>
  </si>
  <si>
    <r>
      <t>M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</rPr>
      <t>β*(C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>/C</t>
    </r>
    <r>
      <rPr>
        <vertAlign val="subscript"/>
        <sz val="11"/>
        <color theme="1"/>
        <rFont val="Calibri"/>
        <family val="2"/>
      </rPr>
      <t>t-1</t>
    </r>
    <r>
      <rPr>
        <sz val="11"/>
        <color theme="1"/>
        <rFont val="Calibri"/>
        <family val="2"/>
      </rPr>
      <t>)</t>
    </r>
    <r>
      <rPr>
        <vertAlign val="superscript"/>
        <sz val="11"/>
        <color theme="1"/>
        <rFont val="Calibri"/>
        <family val="2"/>
      </rPr>
      <t>-ϒ</t>
    </r>
  </si>
  <si>
    <t>E(m)</t>
  </si>
  <si>
    <t>σ(m)</t>
  </si>
  <si>
    <t>Thus, price of risk increases as gamma increases</t>
  </si>
  <si>
    <t>Refer answer sheet for the formula derivation</t>
  </si>
  <si>
    <t>price of risk</t>
  </si>
  <si>
    <r>
      <t>φ = (exp{σ</t>
    </r>
    <r>
      <rPr>
        <vertAlign val="superscript"/>
        <sz val="14"/>
        <color theme="1"/>
        <rFont val="Calibri"/>
        <family val="2"/>
      </rPr>
      <t>2</t>
    </r>
    <r>
      <rPr>
        <sz val="14"/>
        <color theme="1"/>
        <rFont val="Calibri"/>
        <family val="2"/>
      </rPr>
      <t>ϒ</t>
    </r>
    <r>
      <rPr>
        <vertAlign val="superscript"/>
        <sz val="14"/>
        <color theme="1"/>
        <rFont val="Calibri"/>
        <family val="2"/>
      </rPr>
      <t>2</t>
    </r>
    <r>
      <rPr>
        <sz val="14"/>
        <color theme="1"/>
        <rFont val="Calibri"/>
        <family val="2"/>
      </rPr>
      <t>} - 1)</t>
    </r>
    <r>
      <rPr>
        <vertAlign val="superscript"/>
        <sz val="14"/>
        <color theme="1"/>
        <rFont val="Calibri"/>
        <family val="2"/>
      </rPr>
      <t>0.5</t>
    </r>
  </si>
  <si>
    <t>φ</t>
  </si>
  <si>
    <t>The phi doesn’t match with calculated phi but both of them are increasing with 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</si>
</sst>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00"/>
    <numFmt numFmtId="169" formatCode="0.0000"/>
    <numFmt numFmtId="172" formatCode="0.0000000"/>
    <numFmt numFmtId="17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vertAlign val="subscript"/>
      <sz val="14"/>
      <color theme="1"/>
      <name val="Calibri"/>
      <family val="2"/>
    </font>
    <font>
      <vertAlign val="superscript"/>
      <sz val="14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1" fontId="3" fillId="0" borderId="0" xfId="0" applyNumberFormat="1" applyFont="1"/>
    <xf numFmtId="0" fontId="0" fillId="0" borderId="0" xfId="0" applyFont="1"/>
    <xf numFmtId="10" fontId="0" fillId="0" borderId="0" xfId="1" applyNumberFormat="1" applyFont="1"/>
    <xf numFmtId="0" fontId="2" fillId="0" borderId="0" xfId="0" applyFont="1"/>
    <xf numFmtId="0" fontId="5" fillId="0" borderId="0" xfId="0" applyFont="1"/>
    <xf numFmtId="10" fontId="0" fillId="0" borderId="0" xfId="0" applyNumberFormat="1"/>
    <xf numFmtId="0" fontId="0" fillId="0" borderId="0" xfId="0" applyBorder="1"/>
    <xf numFmtId="0" fontId="2" fillId="0" borderId="0" xfId="0" applyFont="1" applyFill="1" applyBorder="1"/>
    <xf numFmtId="172" fontId="0" fillId="0" borderId="0" xfId="1" applyNumberFormat="1" applyFont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0" xfId="0" applyFont="1" applyFill="1" applyBorder="1"/>
    <xf numFmtId="0" fontId="7" fillId="0" borderId="2" xfId="0" applyFont="1" applyBorder="1"/>
    <xf numFmtId="0" fontId="7" fillId="0" borderId="0" xfId="0" applyFont="1" applyBorder="1"/>
    <xf numFmtId="0" fontId="7" fillId="0" borderId="3" xfId="0" applyFont="1" applyBorder="1"/>
    <xf numFmtId="0" fontId="7" fillId="0" borderId="0" xfId="0" applyFont="1"/>
    <xf numFmtId="10" fontId="7" fillId="0" borderId="0" xfId="1" applyNumberFormat="1" applyFont="1" applyBorder="1"/>
    <xf numFmtId="10" fontId="7" fillId="0" borderId="3" xfId="1" applyNumberFormat="1" applyFont="1" applyBorder="1"/>
    <xf numFmtId="10" fontId="7" fillId="0" borderId="0" xfId="0" applyNumberFormat="1" applyFont="1"/>
    <xf numFmtId="0" fontId="7" fillId="0" borderId="4" xfId="0" applyFont="1" applyBorder="1"/>
    <xf numFmtId="10" fontId="7" fillId="0" borderId="5" xfId="1" applyNumberFormat="1" applyFont="1" applyBorder="1"/>
    <xf numFmtId="10" fontId="7" fillId="0" borderId="6" xfId="1" applyNumberFormat="1" applyFont="1" applyBorder="1"/>
    <xf numFmtId="0" fontId="9" fillId="0" borderId="0" xfId="0" applyFont="1"/>
    <xf numFmtId="0" fontId="9" fillId="2" borderId="0" xfId="0" applyFont="1" applyFill="1"/>
    <xf numFmtId="0" fontId="9" fillId="2" borderId="0" xfId="0" quotePrefix="1" applyFont="1" applyFill="1"/>
    <xf numFmtId="169" fontId="7" fillId="0" borderId="0" xfId="0" applyNumberFormat="1" applyFont="1"/>
    <xf numFmtId="0" fontId="13" fillId="2" borderId="1" xfId="0" applyFont="1" applyFill="1" applyBorder="1"/>
    <xf numFmtId="10" fontId="7" fillId="0" borderId="0" xfId="1" applyNumberFormat="1" applyFont="1"/>
    <xf numFmtId="0" fontId="2" fillId="2" borderId="0" xfId="0" applyFont="1" applyFill="1"/>
    <xf numFmtId="0" fontId="6" fillId="0" borderId="0" xfId="0" applyFont="1" applyBorder="1"/>
    <xf numFmtId="0" fontId="0" fillId="0" borderId="0" xfId="0" applyAlignment="1">
      <alignment wrapText="1"/>
    </xf>
    <xf numFmtId="0" fontId="0" fillId="2" borderId="1" xfId="0" applyFont="1" applyFill="1" applyBorder="1"/>
    <xf numFmtId="0" fontId="9" fillId="2" borderId="1" xfId="0" applyFont="1" applyFill="1" applyBorder="1"/>
    <xf numFmtId="0" fontId="9" fillId="3" borderId="0" xfId="0" applyFont="1" applyFill="1"/>
    <xf numFmtId="0" fontId="18" fillId="2" borderId="0" xfId="0" applyFont="1" applyFill="1"/>
    <xf numFmtId="0" fontId="9" fillId="3" borderId="0" xfId="0" applyFont="1" applyFill="1" applyBorder="1"/>
    <xf numFmtId="169" fontId="9" fillId="3" borderId="0" xfId="0" applyNumberFormat="1" applyFont="1" applyFill="1" applyBorder="1"/>
    <xf numFmtId="0" fontId="15" fillId="0" borderId="0" xfId="0" applyFont="1"/>
    <xf numFmtId="17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Consumption</a:t>
            </a:r>
            <a:r>
              <a:rPr lang="en-IN" baseline="0"/>
              <a:t> growth - Time series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ND growth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'(1) consum rate time series'!$A$3:$A$90</c:f>
              <c:numCache>
                <c:formatCode>General</c:formatCode>
                <c:ptCount val="88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</c:numCache>
            </c:numRef>
          </c:cat>
          <c:val>
            <c:numRef>
              <c:f>'(1) consum rate time series'!$B$3:$B$90</c:f>
              <c:numCache>
                <c:formatCode>0.00%</c:formatCode>
                <c:ptCount val="88"/>
                <c:pt idx="0">
                  <c:v>-6.4184297006838933E-2</c:v>
                </c:pt>
                <c:pt idx="1">
                  <c:v>-0.10847338935574237</c:v>
                </c:pt>
                <c:pt idx="2">
                  <c:v>-0.16770301857161107</c:v>
                </c:pt>
                <c:pt idx="3">
                  <c:v>-5.8489498614710866E-2</c:v>
                </c:pt>
                <c:pt idx="4">
                  <c:v>0.10975117938506052</c:v>
                </c:pt>
                <c:pt idx="5">
                  <c:v>7.1548542550696093E-2</c:v>
                </c:pt>
                <c:pt idx="6">
                  <c:v>9.7107850911974714E-2</c:v>
                </c:pt>
                <c:pt idx="7">
                  <c:v>6.827763848554258E-2</c:v>
                </c:pt>
                <c:pt idx="8">
                  <c:v>-1.7818120647310146E-2</c:v>
                </c:pt>
                <c:pt idx="9">
                  <c:v>3.2537102959638187E-2</c:v>
                </c:pt>
                <c:pt idx="10">
                  <c:v>4.8282989956862976E-2</c:v>
                </c:pt>
                <c:pt idx="11">
                  <c:v>0.10987301587301591</c:v>
                </c:pt>
                <c:pt idx="12">
                  <c:v>0.13524298062256368</c:v>
                </c:pt>
                <c:pt idx="13">
                  <c:v>0.13092065969448552</c:v>
                </c:pt>
                <c:pt idx="14">
                  <c:v>8.7679198537287339E-2</c:v>
                </c:pt>
                <c:pt idx="15">
                  <c:v>9.4845448689361067E-2</c:v>
                </c:pt>
                <c:pt idx="16">
                  <c:v>0.11315030799339834</c:v>
                </c:pt>
                <c:pt idx="17">
                  <c:v>8.2783072613389477E-2</c:v>
                </c:pt>
                <c:pt idx="18">
                  <c:v>6.7318485348417112E-2</c:v>
                </c:pt>
                <c:pt idx="19">
                  <c:v>1.3535815190294117E-2</c:v>
                </c:pt>
                <c:pt idx="20">
                  <c:v>3.8007461653560407E-2</c:v>
                </c:pt>
                <c:pt idx="21">
                  <c:v>9.1523223829723346E-2</c:v>
                </c:pt>
                <c:pt idx="22">
                  <c:v>6.2988674971687475E-2</c:v>
                </c:pt>
                <c:pt idx="23">
                  <c:v>5.141961005332929E-2</c:v>
                </c:pt>
                <c:pt idx="24">
                  <c:v>4.1222910904282095E-2</c:v>
                </c:pt>
                <c:pt idx="25">
                  <c:v>5.5572524830617698E-2</c:v>
                </c:pt>
                <c:pt idx="26">
                  <c:v>5.3665969486492278E-2</c:v>
                </c:pt>
                <c:pt idx="27">
                  <c:v>4.9629525714632201E-2</c:v>
                </c:pt>
                <c:pt idx="28">
                  <c:v>4.3340347487186189E-2</c:v>
                </c:pt>
                <c:pt idx="29">
                  <c:v>5.8129695871537941E-2</c:v>
                </c:pt>
                <c:pt idx="30">
                  <c:v>4.4901345126762138E-2</c:v>
                </c:pt>
                <c:pt idx="31">
                  <c:v>3.9021869692353661E-2</c:v>
                </c:pt>
                <c:pt idx="32">
                  <c:v>4.9227884508643571E-2</c:v>
                </c:pt>
                <c:pt idx="33">
                  <c:v>4.1998965160400144E-2</c:v>
                </c:pt>
                <c:pt idx="34">
                  <c:v>6.7983841101623921E-2</c:v>
                </c:pt>
                <c:pt idx="35">
                  <c:v>6.6653784365778179E-2</c:v>
                </c:pt>
                <c:pt idx="36">
                  <c:v>7.2888545154720222E-2</c:v>
                </c:pt>
                <c:pt idx="37">
                  <c:v>5.0096919451018358E-2</c:v>
                </c:pt>
                <c:pt idx="38">
                  <c:v>7.4870433367845171E-2</c:v>
                </c:pt>
                <c:pt idx="39">
                  <c:v>6.5137518431266153E-2</c:v>
                </c:pt>
                <c:pt idx="40">
                  <c:v>6.3929504730539391E-2</c:v>
                </c:pt>
                <c:pt idx="41">
                  <c:v>6.0201529627095143E-2</c:v>
                </c:pt>
                <c:pt idx="42">
                  <c:v>7.6742789431137895E-2</c:v>
                </c:pt>
                <c:pt idx="43">
                  <c:v>6.6325257131633869E-2</c:v>
                </c:pt>
                <c:pt idx="44">
                  <c:v>5.5561487635717714E-2</c:v>
                </c:pt>
                <c:pt idx="45">
                  <c:v>7.4500960019200618E-2</c:v>
                </c:pt>
                <c:pt idx="46">
                  <c:v>7.5048328254817914E-2</c:v>
                </c:pt>
                <c:pt idx="47">
                  <c:v>6.6175370592242905E-2</c:v>
                </c:pt>
                <c:pt idx="48">
                  <c:v>6.127411525935017E-2</c:v>
                </c:pt>
                <c:pt idx="49">
                  <c:v>3.4224917776762925E-2</c:v>
                </c:pt>
                <c:pt idx="50">
                  <c:v>2.5549871972216559E-2</c:v>
                </c:pt>
                <c:pt idx="51">
                  <c:v>3.1731620782587913E-2</c:v>
                </c:pt>
                <c:pt idx="52">
                  <c:v>3.9863913472854923E-2</c:v>
                </c:pt>
                <c:pt idx="53">
                  <c:v>5.5590351903835794E-2</c:v>
                </c:pt>
                <c:pt idx="54">
                  <c:v>4.2358371749554626E-2</c:v>
                </c:pt>
                <c:pt idx="55">
                  <c:v>4.4774100833184151E-2</c:v>
                </c:pt>
                <c:pt idx="56">
                  <c:v>4.4752834447676429E-2</c:v>
                </c:pt>
                <c:pt idx="57">
                  <c:v>1.9733901078326108E-2</c:v>
                </c:pt>
                <c:pt idx="58">
                  <c:v>3.2781498919809131E-2</c:v>
                </c:pt>
                <c:pt idx="59">
                  <c:v>2.3675049624180267E-2</c:v>
                </c:pt>
                <c:pt idx="60">
                  <c:v>-2.5499236316306878E-3</c:v>
                </c:pt>
                <c:pt idx="61">
                  <c:v>5.6050608182879741E-3</c:v>
                </c:pt>
                <c:pt idx="62">
                  <c:v>2.4394923991717866E-2</c:v>
                </c:pt>
                <c:pt idx="63">
                  <c:v>1.8182630492072395E-2</c:v>
                </c:pt>
                <c:pt idx="64">
                  <c:v>1.5696751734607085E-2</c:v>
                </c:pt>
                <c:pt idx="65">
                  <c:v>1.3791375988048173E-2</c:v>
                </c:pt>
                <c:pt idx="66">
                  <c:v>4.802463315130838E-3</c:v>
                </c:pt>
                <c:pt idx="67">
                  <c:v>2.837288370446691E-2</c:v>
                </c:pt>
                <c:pt idx="68">
                  <c:v>3.1390379819719282E-2</c:v>
                </c:pt>
                <c:pt idx="69">
                  <c:v>1.9859920301375879E-2</c:v>
                </c:pt>
                <c:pt idx="70">
                  <c:v>2.1558350588456614E-2</c:v>
                </c:pt>
                <c:pt idx="71">
                  <c:v>1.9934544954742027E-2</c:v>
                </c:pt>
                <c:pt idx="72">
                  <c:v>-3.9212167497073222E-3</c:v>
                </c:pt>
                <c:pt idx="73">
                  <c:v>2.0738649222832556E-2</c:v>
                </c:pt>
                <c:pt idx="74">
                  <c:v>3.6479243536727268E-3</c:v>
                </c:pt>
                <c:pt idx="75">
                  <c:v>3.2016262278311003E-3</c:v>
                </c:pt>
                <c:pt idx="76">
                  <c:v>1.3464263606469948E-2</c:v>
                </c:pt>
                <c:pt idx="77">
                  <c:v>-3.09681912256108E-2</c:v>
                </c:pt>
                <c:pt idx="78">
                  <c:v>4.0245372133788683E-2</c:v>
                </c:pt>
                <c:pt idx="79">
                  <c:v>-6.2558536294113815E-2</c:v>
                </c:pt>
                <c:pt idx="80">
                  <c:v>2.4432590415019925E-3</c:v>
                </c:pt>
                <c:pt idx="81">
                  <c:v>-1.9976217672063326E-2</c:v>
                </c:pt>
                <c:pt idx="82">
                  <c:v>-6.2992305823132491E-3</c:v>
                </c:pt>
                <c:pt idx="83">
                  <c:v>-7.5901141454383508E-3</c:v>
                </c:pt>
                <c:pt idx="84">
                  <c:v>2.7185076763485617E-2</c:v>
                </c:pt>
                <c:pt idx="85">
                  <c:v>2.1265528118185585E-2</c:v>
                </c:pt>
                <c:pt idx="86">
                  <c:v>-9.7246763349423948E-3</c:v>
                </c:pt>
                <c:pt idx="87">
                  <c:v>-7.6077860971820732E-3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5-4596-B9DA-843ADCC5A669}"/>
            </c:ext>
          </c:extLst>
        </c:ser>
        <c:ser>
          <c:idx val="3"/>
          <c:order val="3"/>
          <c:tx>
            <c:v>Durable growth rate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'(1) consum rate time series'!$A$3:$A$90</c:f>
              <c:numCache>
                <c:formatCode>General</c:formatCode>
                <c:ptCount val="88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</c:numCache>
            </c:numRef>
          </c:cat>
          <c:val>
            <c:numRef>
              <c:f>'(1) consum rate time series'!$D$3:$D$90</c:f>
              <c:numCache>
                <c:formatCode>0.00%</c:formatCode>
                <c:ptCount val="88"/>
                <c:pt idx="0">
                  <c:v>-0.20957177739342769</c:v>
                </c:pt>
                <c:pt idx="1">
                  <c:v>-0.21342970891528523</c:v>
                </c:pt>
                <c:pt idx="2">
                  <c:v>-0.31523177127389601</c:v>
                </c:pt>
                <c:pt idx="3">
                  <c:v>-5.0760040414246088E-2</c:v>
                </c:pt>
                <c:pt idx="4">
                  <c:v>0.21118447634237114</c:v>
                </c:pt>
                <c:pt idx="5">
                  <c:v>0.19954951796669596</c:v>
                </c:pt>
                <c:pt idx="6">
                  <c:v>0.22665465137447649</c:v>
                </c:pt>
                <c:pt idx="7">
                  <c:v>9.1421543932434401E-2</c:v>
                </c:pt>
                <c:pt idx="8">
                  <c:v>-0.16778412011362098</c:v>
                </c:pt>
                <c:pt idx="9">
                  <c:v>0.1706679732157439</c:v>
                </c:pt>
                <c:pt idx="10">
                  <c:v>0.1551104910714286</c:v>
                </c:pt>
                <c:pt idx="11">
                  <c:v>0.2250491130686616</c:v>
                </c:pt>
                <c:pt idx="12">
                  <c:v>-0.27091468640436311</c:v>
                </c:pt>
                <c:pt idx="13">
                  <c:v>-2.5838794233289605E-2</c:v>
                </c:pt>
                <c:pt idx="14">
                  <c:v>3.2407442109489981E-2</c:v>
                </c:pt>
                <c:pt idx="15">
                  <c:v>0.17099677127728286</c:v>
                </c:pt>
                <c:pt idx="16">
                  <c:v>0.84807276324466907</c:v>
                </c:pt>
                <c:pt idx="17">
                  <c:v>0.25673916092088322</c:v>
                </c:pt>
                <c:pt idx="18">
                  <c:v>0.11300183208903947</c:v>
                </c:pt>
                <c:pt idx="19">
                  <c:v>9.3741667689036245E-2</c:v>
                </c:pt>
                <c:pt idx="20">
                  <c:v>0.20468309356571379</c:v>
                </c:pt>
                <c:pt idx="21">
                  <c:v>-3.6759901371551815E-2</c:v>
                </c:pt>
                <c:pt idx="22">
                  <c:v>-1.7627461482718543E-2</c:v>
                </c:pt>
                <c:pt idx="23">
                  <c:v>0.10596018308101018</c:v>
                </c:pt>
                <c:pt idx="24">
                  <c:v>-2.4086202911948185E-2</c:v>
                </c:pt>
                <c:pt idx="25">
                  <c:v>0.20758422566962287</c:v>
                </c:pt>
                <c:pt idx="26">
                  <c:v>-2.2136703890047842E-2</c:v>
                </c:pt>
                <c:pt idx="27">
                  <c:v>3.8254574423062689E-2</c:v>
                </c:pt>
                <c:pt idx="28">
                  <c:v>-6.4414186118447625E-2</c:v>
                </c:pt>
                <c:pt idx="29">
                  <c:v>0.13054262585378196</c:v>
                </c:pt>
                <c:pt idx="30">
                  <c:v>1.2418641953306112E-2</c:v>
                </c:pt>
                <c:pt idx="31">
                  <c:v>-3.3101369863013597E-2</c:v>
                </c:pt>
                <c:pt idx="32">
                  <c:v>0.11496575125548558</c:v>
                </c:pt>
                <c:pt idx="33">
                  <c:v>9.1290306277165612E-2</c:v>
                </c:pt>
                <c:pt idx="34">
                  <c:v>9.525182562513812E-2</c:v>
                </c:pt>
                <c:pt idx="35">
                  <c:v>0.10874914366310695</c:v>
                </c:pt>
                <c:pt idx="36">
                  <c:v>6.9659737912336164E-2</c:v>
                </c:pt>
                <c:pt idx="37">
                  <c:v>2.116593490835595E-2</c:v>
                </c:pt>
                <c:pt idx="38">
                  <c:v>0.13061872642975914</c:v>
                </c:pt>
                <c:pt idx="39">
                  <c:v>4.4664308954590407E-2</c:v>
                </c:pt>
                <c:pt idx="40">
                  <c:v>-2.6470640893869617E-2</c:v>
                </c:pt>
                <c:pt idx="41">
                  <c:v>0.12544068097968608</c:v>
                </c:pt>
                <c:pt idx="42">
                  <c:v>0.12263783847099942</c:v>
                </c:pt>
                <c:pt idx="43">
                  <c:v>8.3942255504791868E-2</c:v>
                </c:pt>
                <c:pt idx="44">
                  <c:v>-5.9681437556980473E-2</c:v>
                </c:pt>
                <c:pt idx="45">
                  <c:v>5.6090000537729418E-2</c:v>
                </c:pt>
                <c:pt idx="46">
                  <c:v>0.15911472584672751</c:v>
                </c:pt>
                <c:pt idx="47">
                  <c:v>9.9408530221083563E-2</c:v>
                </c:pt>
                <c:pt idx="48">
                  <c:v>5.5401676364716324E-2</c:v>
                </c:pt>
                <c:pt idx="49">
                  <c:v>-2.9104186587172093E-2</c:v>
                </c:pt>
                <c:pt idx="50">
                  <c:v>-9.5774675267297132E-2</c:v>
                </c:pt>
                <c:pt idx="51">
                  <c:v>5.0749808958845677E-4</c:v>
                </c:pt>
                <c:pt idx="52">
                  <c:v>1.2799645811641114E-3</c:v>
                </c:pt>
                <c:pt idx="53">
                  <c:v>0.12898295867716328</c:v>
                </c:pt>
                <c:pt idx="54">
                  <c:v>0.11972897763285897</c:v>
                </c:pt>
                <c:pt idx="55">
                  <c:v>7.1671284443353384E-2</c:v>
                </c:pt>
                <c:pt idx="56">
                  <c:v>9.5985750529097094E-2</c:v>
                </c:pt>
                <c:pt idx="57">
                  <c:v>-1.6019162915632823E-4</c:v>
                </c:pt>
                <c:pt idx="58">
                  <c:v>2.3727049784852454E-2</c:v>
                </c:pt>
                <c:pt idx="59">
                  <c:v>-1.5421369826103593E-2</c:v>
                </c:pt>
                <c:pt idx="60">
                  <c:v>-7.1438937551837875E-2</c:v>
                </c:pt>
                <c:pt idx="61">
                  <c:v>-8.1025830904142018E-2</c:v>
                </c:pt>
                <c:pt idx="62">
                  <c:v>2.4750839824553762E-2</c:v>
                </c:pt>
                <c:pt idx="63">
                  <c:v>4.6519828531277486E-2</c:v>
                </c:pt>
                <c:pt idx="64">
                  <c:v>6.1880819245302122E-2</c:v>
                </c:pt>
                <c:pt idx="65">
                  <c:v>9.0493485360796724E-3</c:v>
                </c:pt>
                <c:pt idx="66">
                  <c:v>1.2795148315815456E-2</c:v>
                </c:pt>
                <c:pt idx="67">
                  <c:v>3.1014623795828776E-2</c:v>
                </c:pt>
                <c:pt idx="68">
                  <c:v>6.3112965214596334E-2</c:v>
                </c:pt>
                <c:pt idx="69">
                  <c:v>5.3877178416847062E-2</c:v>
                </c:pt>
                <c:pt idx="70">
                  <c:v>9.6270828268471484E-3</c:v>
                </c:pt>
                <c:pt idx="71">
                  <c:v>4.7158536531911807E-3</c:v>
                </c:pt>
                <c:pt idx="72">
                  <c:v>4.5770593139780394E-3</c:v>
                </c:pt>
                <c:pt idx="73">
                  <c:v>-1.0853934773606688E-3</c:v>
                </c:pt>
                <c:pt idx="74">
                  <c:v>1.6751211680868239E-3</c:v>
                </c:pt>
                <c:pt idx="75">
                  <c:v>-2.0545848780370524E-2</c:v>
                </c:pt>
                <c:pt idx="76">
                  <c:v>-2.3664064645891617E-2</c:v>
                </c:pt>
                <c:pt idx="77">
                  <c:v>-5.6711071755704237E-2</c:v>
                </c:pt>
                <c:pt idx="78">
                  <c:v>-7.7070478560119365E-2</c:v>
                </c:pt>
                <c:pt idx="79">
                  <c:v>-0.13606245289922017</c:v>
                </c:pt>
                <c:pt idx="80">
                  <c:v>4.099798047861862E-3</c:v>
                </c:pt>
                <c:pt idx="81">
                  <c:v>-2.2471836596559339E-2</c:v>
                </c:pt>
                <c:pt idx="82">
                  <c:v>7.0950447051163976E-3</c:v>
                </c:pt>
                <c:pt idx="83">
                  <c:v>5.0158666201721297E-3</c:v>
                </c:pt>
                <c:pt idx="84">
                  <c:v>2.6882713414095906E-2</c:v>
                </c:pt>
                <c:pt idx="85">
                  <c:v>3.4553211830416021E-2</c:v>
                </c:pt>
                <c:pt idx="86">
                  <c:v>-1.8426312654699351E-2</c:v>
                </c:pt>
                <c:pt idx="87">
                  <c:v>-6.4548120160047573E-3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5-4596-B9DA-843ADCC5A669}"/>
            </c:ext>
          </c:extLst>
        </c:ser>
        <c:ser>
          <c:idx val="5"/>
          <c:order val="5"/>
          <c:tx>
            <c:v>Total growth rate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'(1) consum rate time series'!$A$3:$A$90</c:f>
              <c:numCache>
                <c:formatCode>General</c:formatCode>
                <c:ptCount val="88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</c:numCache>
            </c:numRef>
          </c:cat>
          <c:val>
            <c:numRef>
              <c:f>'(1) consum rate time series'!$F$3:$F$90</c:f>
              <c:numCache>
                <c:formatCode>0.00%</c:formatCode>
                <c:ptCount val="88"/>
                <c:pt idx="0">
                  <c:v>-8.265106031040427E-2</c:v>
                </c:pt>
                <c:pt idx="1">
                  <c:v>-0.11993783506330559</c:v>
                </c:pt>
                <c:pt idx="2">
                  <c:v>-0.18207608122362862</c:v>
                </c:pt>
                <c:pt idx="3">
                  <c:v>-5.7861336344041892E-2</c:v>
                </c:pt>
                <c:pt idx="4">
                  <c:v>0.11805658940037023</c:v>
                </c:pt>
                <c:pt idx="5">
                  <c:v>8.2900759798682389E-2</c:v>
                </c:pt>
                <c:pt idx="6">
                  <c:v>0.10983022544830434</c:v>
                </c:pt>
                <c:pt idx="7">
                  <c:v>7.0789348427349186E-2</c:v>
                </c:pt>
                <c:pt idx="8">
                  <c:v>-3.4405721210670315E-2</c:v>
                </c:pt>
                <c:pt idx="9">
                  <c:v>4.5696415235250143E-2</c:v>
                </c:pt>
                <c:pt idx="10">
                  <c:v>5.9676397506286505E-2</c:v>
                </c:pt>
                <c:pt idx="11">
                  <c:v>0.12326205338981856</c:v>
                </c:pt>
                <c:pt idx="12">
                  <c:v>8.3801953818827726E-2</c:v>
                </c:pt>
                <c:pt idx="13">
                  <c:v>0.11748176986775427</c:v>
                </c:pt>
                <c:pt idx="14">
                  <c:v>8.3545794878981283E-2</c:v>
                </c:pt>
                <c:pt idx="15">
                  <c:v>0.10027251306972973</c:v>
                </c:pt>
                <c:pt idx="16">
                  <c:v>0.16888036040241064</c:v>
                </c:pt>
                <c:pt idx="17">
                  <c:v>0.1034288825087727</c:v>
                </c:pt>
                <c:pt idx="18">
                  <c:v>7.3480933198230569E-2</c:v>
                </c:pt>
                <c:pt idx="19">
                  <c:v>2.4750912064410598E-2</c:v>
                </c:pt>
                <c:pt idx="20">
                  <c:v>6.2890294506874792E-2</c:v>
                </c:pt>
                <c:pt idx="21">
                  <c:v>6.9850346795526166E-2</c:v>
                </c:pt>
                <c:pt idx="22">
                  <c:v>5.0707366359634909E-2</c:v>
                </c:pt>
                <c:pt idx="23">
                  <c:v>5.9189130038300286E-2</c:v>
                </c:pt>
                <c:pt idx="24">
                  <c:v>3.1509323708859505E-2</c:v>
                </c:pt>
                <c:pt idx="25">
                  <c:v>7.6960669092851819E-2</c:v>
                </c:pt>
                <c:pt idx="26">
                  <c:v>4.1708077804621276E-2</c:v>
                </c:pt>
                <c:pt idx="27">
                  <c:v>4.7944262282989099E-2</c:v>
                </c:pt>
                <c:pt idx="28">
                  <c:v>2.7522398225606429E-2</c:v>
                </c:pt>
                <c:pt idx="29">
                  <c:v>6.7813136404538343E-2</c:v>
                </c:pt>
                <c:pt idx="30">
                  <c:v>4.0303597893608378E-2</c:v>
                </c:pt>
                <c:pt idx="31">
                  <c:v>2.9085814360770845E-2</c:v>
                </c:pt>
                <c:pt idx="32">
                  <c:v>5.7738048173365586E-2</c:v>
                </c:pt>
                <c:pt idx="33">
                  <c:v>4.8723966162562145E-2</c:v>
                </c:pt>
                <c:pt idx="34">
                  <c:v>7.1854398157236932E-2</c:v>
                </c:pt>
                <c:pt idx="35">
                  <c:v>7.2759083559001514E-2</c:v>
                </c:pt>
                <c:pt idx="36">
                  <c:v>7.2404631885013462E-2</c:v>
                </c:pt>
                <c:pt idx="37">
                  <c:v>4.5771911510067216E-2</c:v>
                </c:pt>
                <c:pt idx="38">
                  <c:v>8.3010233182351914E-2</c:v>
                </c:pt>
                <c:pt idx="39">
                  <c:v>6.201873388261149E-2</c:v>
                </c:pt>
                <c:pt idx="40">
                  <c:v>5.0378872768115937E-2</c:v>
                </c:pt>
                <c:pt idx="41">
                  <c:v>6.9279175847539634E-2</c:v>
                </c:pt>
                <c:pt idx="42">
                  <c:v>8.3460199989427566E-2</c:v>
                </c:pt>
                <c:pt idx="43">
                  <c:v>6.8995810730414414E-2</c:v>
                </c:pt>
                <c:pt idx="44">
                  <c:v>3.7855774776534838E-2</c:v>
                </c:pt>
                <c:pt idx="45">
                  <c:v>7.1924327078860567E-2</c:v>
                </c:pt>
                <c:pt idx="46">
                  <c:v>8.6645361496989898E-2</c:v>
                </c:pt>
                <c:pt idx="47">
                  <c:v>7.105824870497926E-2</c:v>
                </c:pt>
                <c:pt idx="48">
                  <c:v>6.0389254106242352E-2</c:v>
                </c:pt>
                <c:pt idx="49">
                  <c:v>2.4725097943261692E-2</c:v>
                </c:pt>
                <c:pt idx="50">
                  <c:v>8.2291632501168832E-3</c:v>
                </c:pt>
                <c:pt idx="51">
                  <c:v>2.7693810987469328E-2</c:v>
                </c:pt>
                <c:pt idx="52">
                  <c:v>3.4997145222396969E-2</c:v>
                </c:pt>
                <c:pt idx="53">
                  <c:v>6.4556253789971013E-2</c:v>
                </c:pt>
                <c:pt idx="54">
                  <c:v>5.2363051448432153E-2</c:v>
                </c:pt>
                <c:pt idx="55">
                  <c:v>4.8466626356505706E-2</c:v>
                </c:pt>
                <c:pt idx="56">
                  <c:v>5.1936184722227288E-2</c:v>
                </c:pt>
                <c:pt idx="57">
                  <c:v>1.6829071212128552E-2</c:v>
                </c:pt>
                <c:pt idx="58">
                  <c:v>3.1480490228616924E-2</c:v>
                </c:pt>
                <c:pt idx="59">
                  <c:v>1.8097630879408355E-2</c:v>
                </c:pt>
                <c:pt idx="60">
                  <c:v>-1.2070809934583024E-2</c:v>
                </c:pt>
                <c:pt idx="61">
                  <c:v>-5.7003907068376575E-3</c:v>
                </c:pt>
                <c:pt idx="62">
                  <c:v>2.443799211350476E-2</c:v>
                </c:pt>
                <c:pt idx="63">
                  <c:v>2.1612622863102761E-2</c:v>
                </c:pt>
                <c:pt idx="64">
                  <c:v>2.1418245083146083E-2</c:v>
                </c:pt>
                <c:pt idx="65">
                  <c:v>1.3181495982600246E-2</c:v>
                </c:pt>
                <c:pt idx="66">
                  <c:v>5.8263749372808246E-3</c:v>
                </c:pt>
                <c:pt idx="67">
                  <c:v>2.8713538278258087E-2</c:v>
                </c:pt>
                <c:pt idx="68">
                  <c:v>3.5489949683851017E-2</c:v>
                </c:pt>
                <c:pt idx="69">
                  <c:v>2.4370434597961656E-2</c:v>
                </c:pt>
                <c:pt idx="70">
                  <c:v>1.9932632466104154E-2</c:v>
                </c:pt>
                <c:pt idx="71">
                  <c:v>1.7880736050578071E-2</c:v>
                </c:pt>
                <c:pt idx="72">
                  <c:v>-2.7887982875988912E-3</c:v>
                </c:pt>
                <c:pt idx="73">
                  <c:v>1.7809923507555531E-2</c:v>
                </c:pt>
                <c:pt idx="74">
                  <c:v>3.3879356891200474E-3</c:v>
                </c:pt>
                <c:pt idx="75">
                  <c:v>7.7072452269344449E-5</c:v>
                </c:pt>
                <c:pt idx="76">
                  <c:v>8.6737254487708054E-3</c:v>
                </c:pt>
                <c:pt idx="77">
                  <c:v>-3.4188247417158882E-2</c:v>
                </c:pt>
                <c:pt idx="78">
                  <c:v>2.5886203948701701E-2</c:v>
                </c:pt>
                <c:pt idx="79">
                  <c:v>-7.065402200007434E-2</c:v>
                </c:pt>
                <c:pt idx="80">
                  <c:v>2.6136088162331747E-3</c:v>
                </c:pt>
                <c:pt idx="81">
                  <c:v>-2.0233222563491207E-2</c:v>
                </c:pt>
                <c:pt idx="82">
                  <c:v>-4.9228113921208697E-3</c:v>
                </c:pt>
                <c:pt idx="83">
                  <c:v>-6.2796506527684065E-3</c:v>
                </c:pt>
                <c:pt idx="84">
                  <c:v>2.7153299063991811E-2</c:v>
                </c:pt>
                <c:pt idx="85">
                  <c:v>2.2661671741078006E-2</c:v>
                </c:pt>
                <c:pt idx="86">
                  <c:v>-1.0649417838664965E-2</c:v>
                </c:pt>
                <c:pt idx="87">
                  <c:v>-7.4861747145528457E-3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5-4596-B9DA-843ADCC5A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88320"/>
        <c:axId val="488154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'(1) consum rate time series'!$A$3:$A$90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1929</c:v>
                      </c:pt>
                      <c:pt idx="1">
                        <c:v>1930</c:v>
                      </c:pt>
                      <c:pt idx="2">
                        <c:v>1931</c:v>
                      </c:pt>
                      <c:pt idx="3">
                        <c:v>1932</c:v>
                      </c:pt>
                      <c:pt idx="4">
                        <c:v>1933</c:v>
                      </c:pt>
                      <c:pt idx="5">
                        <c:v>1934</c:v>
                      </c:pt>
                      <c:pt idx="6">
                        <c:v>1935</c:v>
                      </c:pt>
                      <c:pt idx="7">
                        <c:v>1936</c:v>
                      </c:pt>
                      <c:pt idx="8">
                        <c:v>1937</c:v>
                      </c:pt>
                      <c:pt idx="9">
                        <c:v>1938</c:v>
                      </c:pt>
                      <c:pt idx="10">
                        <c:v>1939</c:v>
                      </c:pt>
                      <c:pt idx="11">
                        <c:v>1940</c:v>
                      </c:pt>
                      <c:pt idx="12">
                        <c:v>1941</c:v>
                      </c:pt>
                      <c:pt idx="13">
                        <c:v>1942</c:v>
                      </c:pt>
                      <c:pt idx="14">
                        <c:v>1943</c:v>
                      </c:pt>
                      <c:pt idx="15">
                        <c:v>1944</c:v>
                      </c:pt>
                      <c:pt idx="16">
                        <c:v>1945</c:v>
                      </c:pt>
                      <c:pt idx="17">
                        <c:v>1946</c:v>
                      </c:pt>
                      <c:pt idx="18">
                        <c:v>1947</c:v>
                      </c:pt>
                      <c:pt idx="19">
                        <c:v>1948</c:v>
                      </c:pt>
                      <c:pt idx="20">
                        <c:v>1949</c:v>
                      </c:pt>
                      <c:pt idx="21">
                        <c:v>1950</c:v>
                      </c:pt>
                      <c:pt idx="22">
                        <c:v>1951</c:v>
                      </c:pt>
                      <c:pt idx="23">
                        <c:v>1952</c:v>
                      </c:pt>
                      <c:pt idx="24">
                        <c:v>1953</c:v>
                      </c:pt>
                      <c:pt idx="25">
                        <c:v>1954</c:v>
                      </c:pt>
                      <c:pt idx="26">
                        <c:v>1955</c:v>
                      </c:pt>
                      <c:pt idx="27">
                        <c:v>1956</c:v>
                      </c:pt>
                      <c:pt idx="28">
                        <c:v>1957</c:v>
                      </c:pt>
                      <c:pt idx="29">
                        <c:v>1958</c:v>
                      </c:pt>
                      <c:pt idx="30">
                        <c:v>1959</c:v>
                      </c:pt>
                      <c:pt idx="31">
                        <c:v>1960</c:v>
                      </c:pt>
                      <c:pt idx="32">
                        <c:v>1961</c:v>
                      </c:pt>
                      <c:pt idx="33">
                        <c:v>1962</c:v>
                      </c:pt>
                      <c:pt idx="34">
                        <c:v>1963</c:v>
                      </c:pt>
                      <c:pt idx="35">
                        <c:v>1964</c:v>
                      </c:pt>
                      <c:pt idx="36">
                        <c:v>1965</c:v>
                      </c:pt>
                      <c:pt idx="37">
                        <c:v>1966</c:v>
                      </c:pt>
                      <c:pt idx="38">
                        <c:v>1967</c:v>
                      </c:pt>
                      <c:pt idx="39">
                        <c:v>1968</c:v>
                      </c:pt>
                      <c:pt idx="40">
                        <c:v>1969</c:v>
                      </c:pt>
                      <c:pt idx="41">
                        <c:v>1970</c:v>
                      </c:pt>
                      <c:pt idx="42">
                        <c:v>1971</c:v>
                      </c:pt>
                      <c:pt idx="43">
                        <c:v>1972</c:v>
                      </c:pt>
                      <c:pt idx="44">
                        <c:v>1973</c:v>
                      </c:pt>
                      <c:pt idx="45">
                        <c:v>1974</c:v>
                      </c:pt>
                      <c:pt idx="46">
                        <c:v>1975</c:v>
                      </c:pt>
                      <c:pt idx="47">
                        <c:v>1976</c:v>
                      </c:pt>
                      <c:pt idx="48">
                        <c:v>1977</c:v>
                      </c:pt>
                      <c:pt idx="49">
                        <c:v>1978</c:v>
                      </c:pt>
                      <c:pt idx="50">
                        <c:v>1979</c:v>
                      </c:pt>
                      <c:pt idx="51">
                        <c:v>1980</c:v>
                      </c:pt>
                      <c:pt idx="52">
                        <c:v>1981</c:v>
                      </c:pt>
                      <c:pt idx="53">
                        <c:v>1982</c:v>
                      </c:pt>
                      <c:pt idx="54">
                        <c:v>1983</c:v>
                      </c:pt>
                      <c:pt idx="55">
                        <c:v>1984</c:v>
                      </c:pt>
                      <c:pt idx="56">
                        <c:v>1985</c:v>
                      </c:pt>
                      <c:pt idx="57">
                        <c:v>1986</c:v>
                      </c:pt>
                      <c:pt idx="58">
                        <c:v>1987</c:v>
                      </c:pt>
                      <c:pt idx="59">
                        <c:v>1988</c:v>
                      </c:pt>
                      <c:pt idx="60">
                        <c:v>1989</c:v>
                      </c:pt>
                      <c:pt idx="61">
                        <c:v>1990</c:v>
                      </c:pt>
                      <c:pt idx="62">
                        <c:v>1991</c:v>
                      </c:pt>
                      <c:pt idx="63">
                        <c:v>1992</c:v>
                      </c:pt>
                      <c:pt idx="64">
                        <c:v>1993</c:v>
                      </c:pt>
                      <c:pt idx="65">
                        <c:v>1994</c:v>
                      </c:pt>
                      <c:pt idx="66">
                        <c:v>1995</c:v>
                      </c:pt>
                      <c:pt idx="67">
                        <c:v>1996</c:v>
                      </c:pt>
                      <c:pt idx="68">
                        <c:v>1997</c:v>
                      </c:pt>
                      <c:pt idx="69">
                        <c:v>1998</c:v>
                      </c:pt>
                      <c:pt idx="70">
                        <c:v>1999</c:v>
                      </c:pt>
                      <c:pt idx="71">
                        <c:v>2000</c:v>
                      </c:pt>
                      <c:pt idx="72">
                        <c:v>2001</c:v>
                      </c:pt>
                      <c:pt idx="73">
                        <c:v>2002</c:v>
                      </c:pt>
                      <c:pt idx="74">
                        <c:v>2003</c:v>
                      </c:pt>
                      <c:pt idx="75">
                        <c:v>2004</c:v>
                      </c:pt>
                      <c:pt idx="76">
                        <c:v>2005</c:v>
                      </c:pt>
                      <c:pt idx="77">
                        <c:v>2006</c:v>
                      </c:pt>
                      <c:pt idx="78">
                        <c:v>2007</c:v>
                      </c:pt>
                      <c:pt idx="79">
                        <c:v>2008</c:v>
                      </c:pt>
                      <c:pt idx="80">
                        <c:v>2009</c:v>
                      </c:pt>
                      <c:pt idx="81">
                        <c:v>2010</c:v>
                      </c:pt>
                      <c:pt idx="82">
                        <c:v>2011</c:v>
                      </c:pt>
                      <c:pt idx="83">
                        <c:v>2012</c:v>
                      </c:pt>
                      <c:pt idx="84">
                        <c:v>2013</c:v>
                      </c:pt>
                      <c:pt idx="85">
                        <c:v>2014</c:v>
                      </c:pt>
                      <c:pt idx="86">
                        <c:v>2015</c:v>
                      </c:pt>
                      <c:pt idx="87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'(1) consum rate time series'!$A$3:$A$90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1929</c:v>
                      </c:pt>
                      <c:pt idx="1">
                        <c:v>1930</c:v>
                      </c:pt>
                      <c:pt idx="2">
                        <c:v>1931</c:v>
                      </c:pt>
                      <c:pt idx="3">
                        <c:v>1932</c:v>
                      </c:pt>
                      <c:pt idx="4">
                        <c:v>1933</c:v>
                      </c:pt>
                      <c:pt idx="5">
                        <c:v>1934</c:v>
                      </c:pt>
                      <c:pt idx="6">
                        <c:v>1935</c:v>
                      </c:pt>
                      <c:pt idx="7">
                        <c:v>1936</c:v>
                      </c:pt>
                      <c:pt idx="8">
                        <c:v>1937</c:v>
                      </c:pt>
                      <c:pt idx="9">
                        <c:v>1938</c:v>
                      </c:pt>
                      <c:pt idx="10">
                        <c:v>1939</c:v>
                      </c:pt>
                      <c:pt idx="11">
                        <c:v>1940</c:v>
                      </c:pt>
                      <c:pt idx="12">
                        <c:v>1941</c:v>
                      </c:pt>
                      <c:pt idx="13">
                        <c:v>1942</c:v>
                      </c:pt>
                      <c:pt idx="14">
                        <c:v>1943</c:v>
                      </c:pt>
                      <c:pt idx="15">
                        <c:v>1944</c:v>
                      </c:pt>
                      <c:pt idx="16">
                        <c:v>1945</c:v>
                      </c:pt>
                      <c:pt idx="17">
                        <c:v>1946</c:v>
                      </c:pt>
                      <c:pt idx="18">
                        <c:v>1947</c:v>
                      </c:pt>
                      <c:pt idx="19">
                        <c:v>1948</c:v>
                      </c:pt>
                      <c:pt idx="20">
                        <c:v>1949</c:v>
                      </c:pt>
                      <c:pt idx="21">
                        <c:v>1950</c:v>
                      </c:pt>
                      <c:pt idx="22">
                        <c:v>1951</c:v>
                      </c:pt>
                      <c:pt idx="23">
                        <c:v>1952</c:v>
                      </c:pt>
                      <c:pt idx="24">
                        <c:v>1953</c:v>
                      </c:pt>
                      <c:pt idx="25">
                        <c:v>1954</c:v>
                      </c:pt>
                      <c:pt idx="26">
                        <c:v>1955</c:v>
                      </c:pt>
                      <c:pt idx="27">
                        <c:v>1956</c:v>
                      </c:pt>
                      <c:pt idx="28">
                        <c:v>1957</c:v>
                      </c:pt>
                      <c:pt idx="29">
                        <c:v>1958</c:v>
                      </c:pt>
                      <c:pt idx="30">
                        <c:v>1959</c:v>
                      </c:pt>
                      <c:pt idx="31">
                        <c:v>1960</c:v>
                      </c:pt>
                      <c:pt idx="32">
                        <c:v>1961</c:v>
                      </c:pt>
                      <c:pt idx="33">
                        <c:v>1962</c:v>
                      </c:pt>
                      <c:pt idx="34">
                        <c:v>1963</c:v>
                      </c:pt>
                      <c:pt idx="35">
                        <c:v>1964</c:v>
                      </c:pt>
                      <c:pt idx="36">
                        <c:v>1965</c:v>
                      </c:pt>
                      <c:pt idx="37">
                        <c:v>1966</c:v>
                      </c:pt>
                      <c:pt idx="38">
                        <c:v>1967</c:v>
                      </c:pt>
                      <c:pt idx="39">
                        <c:v>1968</c:v>
                      </c:pt>
                      <c:pt idx="40">
                        <c:v>1969</c:v>
                      </c:pt>
                      <c:pt idx="41">
                        <c:v>1970</c:v>
                      </c:pt>
                      <c:pt idx="42">
                        <c:v>1971</c:v>
                      </c:pt>
                      <c:pt idx="43">
                        <c:v>1972</c:v>
                      </c:pt>
                      <c:pt idx="44">
                        <c:v>1973</c:v>
                      </c:pt>
                      <c:pt idx="45">
                        <c:v>1974</c:v>
                      </c:pt>
                      <c:pt idx="46">
                        <c:v>1975</c:v>
                      </c:pt>
                      <c:pt idx="47">
                        <c:v>1976</c:v>
                      </c:pt>
                      <c:pt idx="48">
                        <c:v>1977</c:v>
                      </c:pt>
                      <c:pt idx="49">
                        <c:v>1978</c:v>
                      </c:pt>
                      <c:pt idx="50">
                        <c:v>1979</c:v>
                      </c:pt>
                      <c:pt idx="51">
                        <c:v>1980</c:v>
                      </c:pt>
                      <c:pt idx="52">
                        <c:v>1981</c:v>
                      </c:pt>
                      <c:pt idx="53">
                        <c:v>1982</c:v>
                      </c:pt>
                      <c:pt idx="54">
                        <c:v>1983</c:v>
                      </c:pt>
                      <c:pt idx="55">
                        <c:v>1984</c:v>
                      </c:pt>
                      <c:pt idx="56">
                        <c:v>1985</c:v>
                      </c:pt>
                      <c:pt idx="57">
                        <c:v>1986</c:v>
                      </c:pt>
                      <c:pt idx="58">
                        <c:v>1987</c:v>
                      </c:pt>
                      <c:pt idx="59">
                        <c:v>1988</c:v>
                      </c:pt>
                      <c:pt idx="60">
                        <c:v>1989</c:v>
                      </c:pt>
                      <c:pt idx="61">
                        <c:v>1990</c:v>
                      </c:pt>
                      <c:pt idx="62">
                        <c:v>1991</c:v>
                      </c:pt>
                      <c:pt idx="63">
                        <c:v>1992</c:v>
                      </c:pt>
                      <c:pt idx="64">
                        <c:v>1993</c:v>
                      </c:pt>
                      <c:pt idx="65">
                        <c:v>1994</c:v>
                      </c:pt>
                      <c:pt idx="66">
                        <c:v>1995</c:v>
                      </c:pt>
                      <c:pt idx="67">
                        <c:v>1996</c:v>
                      </c:pt>
                      <c:pt idx="68">
                        <c:v>1997</c:v>
                      </c:pt>
                      <c:pt idx="69">
                        <c:v>1998</c:v>
                      </c:pt>
                      <c:pt idx="70">
                        <c:v>1999</c:v>
                      </c:pt>
                      <c:pt idx="71">
                        <c:v>2000</c:v>
                      </c:pt>
                      <c:pt idx="72">
                        <c:v>2001</c:v>
                      </c:pt>
                      <c:pt idx="73">
                        <c:v>2002</c:v>
                      </c:pt>
                      <c:pt idx="74">
                        <c:v>2003</c:v>
                      </c:pt>
                      <c:pt idx="75">
                        <c:v>2004</c:v>
                      </c:pt>
                      <c:pt idx="76">
                        <c:v>2005</c:v>
                      </c:pt>
                      <c:pt idx="77">
                        <c:v>2006</c:v>
                      </c:pt>
                      <c:pt idx="78">
                        <c:v>2007</c:v>
                      </c:pt>
                      <c:pt idx="79">
                        <c:v>2008</c:v>
                      </c:pt>
                      <c:pt idx="80">
                        <c:v>2009</c:v>
                      </c:pt>
                      <c:pt idx="81">
                        <c:v>2010</c:v>
                      </c:pt>
                      <c:pt idx="82">
                        <c:v>2011</c:v>
                      </c:pt>
                      <c:pt idx="83">
                        <c:v>2012</c:v>
                      </c:pt>
                      <c:pt idx="84">
                        <c:v>2013</c:v>
                      </c:pt>
                      <c:pt idx="85">
                        <c:v>2014</c:v>
                      </c:pt>
                      <c:pt idx="86">
                        <c:v>2015</c:v>
                      </c:pt>
                      <c:pt idx="87">
                        <c:v>2016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2F5-4596-B9DA-843ADCC5A66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'(1) consum rate time series'!$A$3:$A$90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1929</c:v>
                      </c:pt>
                      <c:pt idx="1">
                        <c:v>1930</c:v>
                      </c:pt>
                      <c:pt idx="2">
                        <c:v>1931</c:v>
                      </c:pt>
                      <c:pt idx="3">
                        <c:v>1932</c:v>
                      </c:pt>
                      <c:pt idx="4">
                        <c:v>1933</c:v>
                      </c:pt>
                      <c:pt idx="5">
                        <c:v>1934</c:v>
                      </c:pt>
                      <c:pt idx="6">
                        <c:v>1935</c:v>
                      </c:pt>
                      <c:pt idx="7">
                        <c:v>1936</c:v>
                      </c:pt>
                      <c:pt idx="8">
                        <c:v>1937</c:v>
                      </c:pt>
                      <c:pt idx="9">
                        <c:v>1938</c:v>
                      </c:pt>
                      <c:pt idx="10">
                        <c:v>1939</c:v>
                      </c:pt>
                      <c:pt idx="11">
                        <c:v>1940</c:v>
                      </c:pt>
                      <c:pt idx="12">
                        <c:v>1941</c:v>
                      </c:pt>
                      <c:pt idx="13">
                        <c:v>1942</c:v>
                      </c:pt>
                      <c:pt idx="14">
                        <c:v>1943</c:v>
                      </c:pt>
                      <c:pt idx="15">
                        <c:v>1944</c:v>
                      </c:pt>
                      <c:pt idx="16">
                        <c:v>1945</c:v>
                      </c:pt>
                      <c:pt idx="17">
                        <c:v>1946</c:v>
                      </c:pt>
                      <c:pt idx="18">
                        <c:v>1947</c:v>
                      </c:pt>
                      <c:pt idx="19">
                        <c:v>1948</c:v>
                      </c:pt>
                      <c:pt idx="20">
                        <c:v>1949</c:v>
                      </c:pt>
                      <c:pt idx="21">
                        <c:v>1950</c:v>
                      </c:pt>
                      <c:pt idx="22">
                        <c:v>1951</c:v>
                      </c:pt>
                      <c:pt idx="23">
                        <c:v>1952</c:v>
                      </c:pt>
                      <c:pt idx="24">
                        <c:v>1953</c:v>
                      </c:pt>
                      <c:pt idx="25">
                        <c:v>1954</c:v>
                      </c:pt>
                      <c:pt idx="26">
                        <c:v>1955</c:v>
                      </c:pt>
                      <c:pt idx="27">
                        <c:v>1956</c:v>
                      </c:pt>
                      <c:pt idx="28">
                        <c:v>1957</c:v>
                      </c:pt>
                      <c:pt idx="29">
                        <c:v>1958</c:v>
                      </c:pt>
                      <c:pt idx="30">
                        <c:v>1959</c:v>
                      </c:pt>
                      <c:pt idx="31">
                        <c:v>1960</c:v>
                      </c:pt>
                      <c:pt idx="32">
                        <c:v>1961</c:v>
                      </c:pt>
                      <c:pt idx="33">
                        <c:v>1962</c:v>
                      </c:pt>
                      <c:pt idx="34">
                        <c:v>1963</c:v>
                      </c:pt>
                      <c:pt idx="35">
                        <c:v>1964</c:v>
                      </c:pt>
                      <c:pt idx="36">
                        <c:v>1965</c:v>
                      </c:pt>
                      <c:pt idx="37">
                        <c:v>1966</c:v>
                      </c:pt>
                      <c:pt idx="38">
                        <c:v>1967</c:v>
                      </c:pt>
                      <c:pt idx="39">
                        <c:v>1968</c:v>
                      </c:pt>
                      <c:pt idx="40">
                        <c:v>1969</c:v>
                      </c:pt>
                      <c:pt idx="41">
                        <c:v>1970</c:v>
                      </c:pt>
                      <c:pt idx="42">
                        <c:v>1971</c:v>
                      </c:pt>
                      <c:pt idx="43">
                        <c:v>1972</c:v>
                      </c:pt>
                      <c:pt idx="44">
                        <c:v>1973</c:v>
                      </c:pt>
                      <c:pt idx="45">
                        <c:v>1974</c:v>
                      </c:pt>
                      <c:pt idx="46">
                        <c:v>1975</c:v>
                      </c:pt>
                      <c:pt idx="47">
                        <c:v>1976</c:v>
                      </c:pt>
                      <c:pt idx="48">
                        <c:v>1977</c:v>
                      </c:pt>
                      <c:pt idx="49">
                        <c:v>1978</c:v>
                      </c:pt>
                      <c:pt idx="50">
                        <c:v>1979</c:v>
                      </c:pt>
                      <c:pt idx="51">
                        <c:v>1980</c:v>
                      </c:pt>
                      <c:pt idx="52">
                        <c:v>1981</c:v>
                      </c:pt>
                      <c:pt idx="53">
                        <c:v>1982</c:v>
                      </c:pt>
                      <c:pt idx="54">
                        <c:v>1983</c:v>
                      </c:pt>
                      <c:pt idx="55">
                        <c:v>1984</c:v>
                      </c:pt>
                      <c:pt idx="56">
                        <c:v>1985</c:v>
                      </c:pt>
                      <c:pt idx="57">
                        <c:v>1986</c:v>
                      </c:pt>
                      <c:pt idx="58">
                        <c:v>1987</c:v>
                      </c:pt>
                      <c:pt idx="59">
                        <c:v>1988</c:v>
                      </c:pt>
                      <c:pt idx="60">
                        <c:v>1989</c:v>
                      </c:pt>
                      <c:pt idx="61">
                        <c:v>1990</c:v>
                      </c:pt>
                      <c:pt idx="62">
                        <c:v>1991</c:v>
                      </c:pt>
                      <c:pt idx="63">
                        <c:v>1992</c:v>
                      </c:pt>
                      <c:pt idx="64">
                        <c:v>1993</c:v>
                      </c:pt>
                      <c:pt idx="65">
                        <c:v>1994</c:v>
                      </c:pt>
                      <c:pt idx="66">
                        <c:v>1995</c:v>
                      </c:pt>
                      <c:pt idx="67">
                        <c:v>1996</c:v>
                      </c:pt>
                      <c:pt idx="68">
                        <c:v>1997</c:v>
                      </c:pt>
                      <c:pt idx="69">
                        <c:v>1998</c:v>
                      </c:pt>
                      <c:pt idx="70">
                        <c:v>1999</c:v>
                      </c:pt>
                      <c:pt idx="71">
                        <c:v>2000</c:v>
                      </c:pt>
                      <c:pt idx="72">
                        <c:v>2001</c:v>
                      </c:pt>
                      <c:pt idx="73">
                        <c:v>2002</c:v>
                      </c:pt>
                      <c:pt idx="74">
                        <c:v>2003</c:v>
                      </c:pt>
                      <c:pt idx="75">
                        <c:v>2004</c:v>
                      </c:pt>
                      <c:pt idx="76">
                        <c:v>2005</c:v>
                      </c:pt>
                      <c:pt idx="77">
                        <c:v>2006</c:v>
                      </c:pt>
                      <c:pt idx="78">
                        <c:v>2007</c:v>
                      </c:pt>
                      <c:pt idx="79">
                        <c:v>2008</c:v>
                      </c:pt>
                      <c:pt idx="80">
                        <c:v>2009</c:v>
                      </c:pt>
                      <c:pt idx="81">
                        <c:v>2010</c:v>
                      </c:pt>
                      <c:pt idx="82">
                        <c:v>2011</c:v>
                      </c:pt>
                      <c:pt idx="83">
                        <c:v>2012</c:v>
                      </c:pt>
                      <c:pt idx="84">
                        <c:v>2013</c:v>
                      </c:pt>
                      <c:pt idx="85">
                        <c:v>2014</c:v>
                      </c:pt>
                      <c:pt idx="86">
                        <c:v>2015</c:v>
                      </c:pt>
                      <c:pt idx="87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'(1) consum rate time series'!$C$3:$C$90</c15:sqref>
                        </c15:formulaRef>
                      </c:ext>
                    </c:extLst>
                    <c:numCache>
                      <c:formatCode>0.00%</c:formatCode>
                      <c:ptCount val="88"/>
                      <c:pt idx="1">
                        <c:v>-6.4184297006838933E-2</c:v>
                      </c:pt>
                      <c:pt idx="2">
                        <c:v>-0.10847338935574237</c:v>
                      </c:pt>
                      <c:pt idx="3">
                        <c:v>-0.16770301857161107</c:v>
                      </c:pt>
                      <c:pt idx="4">
                        <c:v>-5.8489498614710866E-2</c:v>
                      </c:pt>
                      <c:pt idx="5">
                        <c:v>0.10975117938506052</c:v>
                      </c:pt>
                      <c:pt idx="6">
                        <c:v>7.1548542550696093E-2</c:v>
                      </c:pt>
                      <c:pt idx="7">
                        <c:v>9.7107850911974714E-2</c:v>
                      </c:pt>
                      <c:pt idx="8">
                        <c:v>6.827763848554258E-2</c:v>
                      </c:pt>
                      <c:pt idx="9">
                        <c:v>-1.7818120647310146E-2</c:v>
                      </c:pt>
                      <c:pt idx="10">
                        <c:v>3.2537102959638187E-2</c:v>
                      </c:pt>
                      <c:pt idx="11">
                        <c:v>4.8282989956862976E-2</c:v>
                      </c:pt>
                      <c:pt idx="12">
                        <c:v>0.10987301587301591</c:v>
                      </c:pt>
                      <c:pt idx="13">
                        <c:v>0.13524298062256368</c:v>
                      </c:pt>
                      <c:pt idx="14">
                        <c:v>0.13092065969448552</c:v>
                      </c:pt>
                      <c:pt idx="15">
                        <c:v>8.7679198537287339E-2</c:v>
                      </c:pt>
                      <c:pt idx="16">
                        <c:v>9.4845448689361067E-2</c:v>
                      </c:pt>
                      <c:pt idx="17">
                        <c:v>0.11315030799339834</c:v>
                      </c:pt>
                      <c:pt idx="18">
                        <c:v>8.2783072613389477E-2</c:v>
                      </c:pt>
                      <c:pt idx="19">
                        <c:v>6.7318485348417112E-2</c:v>
                      </c:pt>
                      <c:pt idx="20">
                        <c:v>1.3535815190294117E-2</c:v>
                      </c:pt>
                      <c:pt idx="21">
                        <c:v>3.8007461653560407E-2</c:v>
                      </c:pt>
                      <c:pt idx="22">
                        <c:v>9.1523223829723346E-2</c:v>
                      </c:pt>
                      <c:pt idx="23">
                        <c:v>6.2988674971687475E-2</c:v>
                      </c:pt>
                      <c:pt idx="24">
                        <c:v>5.141961005332929E-2</c:v>
                      </c:pt>
                      <c:pt idx="25">
                        <c:v>4.1222910904282095E-2</c:v>
                      </c:pt>
                      <c:pt idx="26">
                        <c:v>5.5572524830617698E-2</c:v>
                      </c:pt>
                      <c:pt idx="27">
                        <c:v>5.3665969486492278E-2</c:v>
                      </c:pt>
                      <c:pt idx="28">
                        <c:v>4.9629525714632201E-2</c:v>
                      </c:pt>
                      <c:pt idx="29">
                        <c:v>4.3340347487186189E-2</c:v>
                      </c:pt>
                      <c:pt idx="30">
                        <c:v>5.8129695871537941E-2</c:v>
                      </c:pt>
                      <c:pt idx="31">
                        <c:v>4.4901345126762138E-2</c:v>
                      </c:pt>
                      <c:pt idx="32">
                        <c:v>3.9021869692353661E-2</c:v>
                      </c:pt>
                      <c:pt idx="33">
                        <c:v>4.9227884508643571E-2</c:v>
                      </c:pt>
                      <c:pt idx="34">
                        <c:v>4.1998965160400144E-2</c:v>
                      </c:pt>
                      <c:pt idx="35">
                        <c:v>6.7983841101623921E-2</c:v>
                      </c:pt>
                      <c:pt idx="36">
                        <c:v>6.6653784365778179E-2</c:v>
                      </c:pt>
                      <c:pt idx="37">
                        <c:v>7.2888545154720222E-2</c:v>
                      </c:pt>
                      <c:pt idx="38">
                        <c:v>5.0096919451018358E-2</c:v>
                      </c:pt>
                      <c:pt idx="39">
                        <c:v>7.4870433367845171E-2</c:v>
                      </c:pt>
                      <c:pt idx="40">
                        <c:v>6.5137518431266153E-2</c:v>
                      </c:pt>
                      <c:pt idx="41">
                        <c:v>6.3929504730539391E-2</c:v>
                      </c:pt>
                      <c:pt idx="42">
                        <c:v>6.0201529627095143E-2</c:v>
                      </c:pt>
                      <c:pt idx="43">
                        <c:v>7.6742789431137895E-2</c:v>
                      </c:pt>
                      <c:pt idx="44">
                        <c:v>6.6325257131633869E-2</c:v>
                      </c:pt>
                      <c:pt idx="45">
                        <c:v>5.5561487635717714E-2</c:v>
                      </c:pt>
                      <c:pt idx="46">
                        <c:v>7.4500960019200618E-2</c:v>
                      </c:pt>
                      <c:pt idx="47">
                        <c:v>7.5048328254817914E-2</c:v>
                      </c:pt>
                      <c:pt idx="48">
                        <c:v>6.6175370592242905E-2</c:v>
                      </c:pt>
                      <c:pt idx="49">
                        <c:v>6.127411525935017E-2</c:v>
                      </c:pt>
                      <c:pt idx="50">
                        <c:v>3.4224917776762925E-2</c:v>
                      </c:pt>
                      <c:pt idx="51">
                        <c:v>2.5549871972216559E-2</c:v>
                      </c:pt>
                      <c:pt idx="52">
                        <c:v>3.1731620782587913E-2</c:v>
                      </c:pt>
                      <c:pt idx="53">
                        <c:v>3.9863913472854923E-2</c:v>
                      </c:pt>
                      <c:pt idx="54">
                        <c:v>5.5590351903835794E-2</c:v>
                      </c:pt>
                      <c:pt idx="55">
                        <c:v>4.2358371749554626E-2</c:v>
                      </c:pt>
                      <c:pt idx="56">
                        <c:v>4.4774100833184151E-2</c:v>
                      </c:pt>
                      <c:pt idx="57">
                        <c:v>4.4752834447676429E-2</c:v>
                      </c:pt>
                      <c:pt idx="58">
                        <c:v>1.9733901078326108E-2</c:v>
                      </c:pt>
                      <c:pt idx="59">
                        <c:v>3.2781498919809131E-2</c:v>
                      </c:pt>
                      <c:pt idx="60">
                        <c:v>2.3675049624180267E-2</c:v>
                      </c:pt>
                      <c:pt idx="61">
                        <c:v>-2.5499236316306878E-3</c:v>
                      </c:pt>
                      <c:pt idx="62">
                        <c:v>5.6050608182879741E-3</c:v>
                      </c:pt>
                      <c:pt idx="63">
                        <c:v>2.4394923991717866E-2</c:v>
                      </c:pt>
                      <c:pt idx="64">
                        <c:v>1.8182630492072395E-2</c:v>
                      </c:pt>
                      <c:pt idx="65">
                        <c:v>1.5696751734607085E-2</c:v>
                      </c:pt>
                      <c:pt idx="66">
                        <c:v>1.3791375988048173E-2</c:v>
                      </c:pt>
                      <c:pt idx="67">
                        <c:v>4.802463315130838E-3</c:v>
                      </c:pt>
                      <c:pt idx="68">
                        <c:v>2.837288370446691E-2</c:v>
                      </c:pt>
                      <c:pt idx="69">
                        <c:v>3.1390379819719282E-2</c:v>
                      </c:pt>
                      <c:pt idx="70">
                        <c:v>1.9859920301375879E-2</c:v>
                      </c:pt>
                      <c:pt idx="71">
                        <c:v>2.1558350588456614E-2</c:v>
                      </c:pt>
                      <c:pt idx="72">
                        <c:v>1.9934544954742027E-2</c:v>
                      </c:pt>
                      <c:pt idx="73">
                        <c:v>-3.9212167497073222E-3</c:v>
                      </c:pt>
                      <c:pt idx="74">
                        <c:v>2.0738649222832556E-2</c:v>
                      </c:pt>
                      <c:pt idx="75">
                        <c:v>3.6479243536727268E-3</c:v>
                      </c:pt>
                      <c:pt idx="76">
                        <c:v>3.2016262278311003E-3</c:v>
                      </c:pt>
                      <c:pt idx="77">
                        <c:v>1.3464263606469948E-2</c:v>
                      </c:pt>
                      <c:pt idx="78">
                        <c:v>-3.09681912256108E-2</c:v>
                      </c:pt>
                      <c:pt idx="79">
                        <c:v>4.0245372133788683E-2</c:v>
                      </c:pt>
                      <c:pt idx="80">
                        <c:v>-6.2558536294113815E-2</c:v>
                      </c:pt>
                      <c:pt idx="81">
                        <c:v>2.4432590415019925E-3</c:v>
                      </c:pt>
                      <c:pt idx="82">
                        <c:v>-1.9976217672063326E-2</c:v>
                      </c:pt>
                      <c:pt idx="83">
                        <c:v>-6.2992305823132491E-3</c:v>
                      </c:pt>
                      <c:pt idx="84">
                        <c:v>-7.5901141454383508E-3</c:v>
                      </c:pt>
                      <c:pt idx="85">
                        <c:v>2.7185076763485617E-2</c:v>
                      </c:pt>
                      <c:pt idx="86">
                        <c:v>2.1265528118185585E-2</c:v>
                      </c:pt>
                      <c:pt idx="87">
                        <c:v>-9.7246763349423948E-3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2F5-4596-B9DA-843ADCC5A66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'(1) consum rate time series'!$A$3:$A$90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1929</c:v>
                      </c:pt>
                      <c:pt idx="1">
                        <c:v>1930</c:v>
                      </c:pt>
                      <c:pt idx="2">
                        <c:v>1931</c:v>
                      </c:pt>
                      <c:pt idx="3">
                        <c:v>1932</c:v>
                      </c:pt>
                      <c:pt idx="4">
                        <c:v>1933</c:v>
                      </c:pt>
                      <c:pt idx="5">
                        <c:v>1934</c:v>
                      </c:pt>
                      <c:pt idx="6">
                        <c:v>1935</c:v>
                      </c:pt>
                      <c:pt idx="7">
                        <c:v>1936</c:v>
                      </c:pt>
                      <c:pt idx="8">
                        <c:v>1937</c:v>
                      </c:pt>
                      <c:pt idx="9">
                        <c:v>1938</c:v>
                      </c:pt>
                      <c:pt idx="10">
                        <c:v>1939</c:v>
                      </c:pt>
                      <c:pt idx="11">
                        <c:v>1940</c:v>
                      </c:pt>
                      <c:pt idx="12">
                        <c:v>1941</c:v>
                      </c:pt>
                      <c:pt idx="13">
                        <c:v>1942</c:v>
                      </c:pt>
                      <c:pt idx="14">
                        <c:v>1943</c:v>
                      </c:pt>
                      <c:pt idx="15">
                        <c:v>1944</c:v>
                      </c:pt>
                      <c:pt idx="16">
                        <c:v>1945</c:v>
                      </c:pt>
                      <c:pt idx="17">
                        <c:v>1946</c:v>
                      </c:pt>
                      <c:pt idx="18">
                        <c:v>1947</c:v>
                      </c:pt>
                      <c:pt idx="19">
                        <c:v>1948</c:v>
                      </c:pt>
                      <c:pt idx="20">
                        <c:v>1949</c:v>
                      </c:pt>
                      <c:pt idx="21">
                        <c:v>1950</c:v>
                      </c:pt>
                      <c:pt idx="22">
                        <c:v>1951</c:v>
                      </c:pt>
                      <c:pt idx="23">
                        <c:v>1952</c:v>
                      </c:pt>
                      <c:pt idx="24">
                        <c:v>1953</c:v>
                      </c:pt>
                      <c:pt idx="25">
                        <c:v>1954</c:v>
                      </c:pt>
                      <c:pt idx="26">
                        <c:v>1955</c:v>
                      </c:pt>
                      <c:pt idx="27">
                        <c:v>1956</c:v>
                      </c:pt>
                      <c:pt idx="28">
                        <c:v>1957</c:v>
                      </c:pt>
                      <c:pt idx="29">
                        <c:v>1958</c:v>
                      </c:pt>
                      <c:pt idx="30">
                        <c:v>1959</c:v>
                      </c:pt>
                      <c:pt idx="31">
                        <c:v>1960</c:v>
                      </c:pt>
                      <c:pt idx="32">
                        <c:v>1961</c:v>
                      </c:pt>
                      <c:pt idx="33">
                        <c:v>1962</c:v>
                      </c:pt>
                      <c:pt idx="34">
                        <c:v>1963</c:v>
                      </c:pt>
                      <c:pt idx="35">
                        <c:v>1964</c:v>
                      </c:pt>
                      <c:pt idx="36">
                        <c:v>1965</c:v>
                      </c:pt>
                      <c:pt idx="37">
                        <c:v>1966</c:v>
                      </c:pt>
                      <c:pt idx="38">
                        <c:v>1967</c:v>
                      </c:pt>
                      <c:pt idx="39">
                        <c:v>1968</c:v>
                      </c:pt>
                      <c:pt idx="40">
                        <c:v>1969</c:v>
                      </c:pt>
                      <c:pt idx="41">
                        <c:v>1970</c:v>
                      </c:pt>
                      <c:pt idx="42">
                        <c:v>1971</c:v>
                      </c:pt>
                      <c:pt idx="43">
                        <c:v>1972</c:v>
                      </c:pt>
                      <c:pt idx="44">
                        <c:v>1973</c:v>
                      </c:pt>
                      <c:pt idx="45">
                        <c:v>1974</c:v>
                      </c:pt>
                      <c:pt idx="46">
                        <c:v>1975</c:v>
                      </c:pt>
                      <c:pt idx="47">
                        <c:v>1976</c:v>
                      </c:pt>
                      <c:pt idx="48">
                        <c:v>1977</c:v>
                      </c:pt>
                      <c:pt idx="49">
                        <c:v>1978</c:v>
                      </c:pt>
                      <c:pt idx="50">
                        <c:v>1979</c:v>
                      </c:pt>
                      <c:pt idx="51">
                        <c:v>1980</c:v>
                      </c:pt>
                      <c:pt idx="52">
                        <c:v>1981</c:v>
                      </c:pt>
                      <c:pt idx="53">
                        <c:v>1982</c:v>
                      </c:pt>
                      <c:pt idx="54">
                        <c:v>1983</c:v>
                      </c:pt>
                      <c:pt idx="55">
                        <c:v>1984</c:v>
                      </c:pt>
                      <c:pt idx="56">
                        <c:v>1985</c:v>
                      </c:pt>
                      <c:pt idx="57">
                        <c:v>1986</c:v>
                      </c:pt>
                      <c:pt idx="58">
                        <c:v>1987</c:v>
                      </c:pt>
                      <c:pt idx="59">
                        <c:v>1988</c:v>
                      </c:pt>
                      <c:pt idx="60">
                        <c:v>1989</c:v>
                      </c:pt>
                      <c:pt idx="61">
                        <c:v>1990</c:v>
                      </c:pt>
                      <c:pt idx="62">
                        <c:v>1991</c:v>
                      </c:pt>
                      <c:pt idx="63">
                        <c:v>1992</c:v>
                      </c:pt>
                      <c:pt idx="64">
                        <c:v>1993</c:v>
                      </c:pt>
                      <c:pt idx="65">
                        <c:v>1994</c:v>
                      </c:pt>
                      <c:pt idx="66">
                        <c:v>1995</c:v>
                      </c:pt>
                      <c:pt idx="67">
                        <c:v>1996</c:v>
                      </c:pt>
                      <c:pt idx="68">
                        <c:v>1997</c:v>
                      </c:pt>
                      <c:pt idx="69">
                        <c:v>1998</c:v>
                      </c:pt>
                      <c:pt idx="70">
                        <c:v>1999</c:v>
                      </c:pt>
                      <c:pt idx="71">
                        <c:v>2000</c:v>
                      </c:pt>
                      <c:pt idx="72">
                        <c:v>2001</c:v>
                      </c:pt>
                      <c:pt idx="73">
                        <c:v>2002</c:v>
                      </c:pt>
                      <c:pt idx="74">
                        <c:v>2003</c:v>
                      </c:pt>
                      <c:pt idx="75">
                        <c:v>2004</c:v>
                      </c:pt>
                      <c:pt idx="76">
                        <c:v>2005</c:v>
                      </c:pt>
                      <c:pt idx="77">
                        <c:v>2006</c:v>
                      </c:pt>
                      <c:pt idx="78">
                        <c:v>2007</c:v>
                      </c:pt>
                      <c:pt idx="79">
                        <c:v>2008</c:v>
                      </c:pt>
                      <c:pt idx="80">
                        <c:v>2009</c:v>
                      </c:pt>
                      <c:pt idx="81">
                        <c:v>2010</c:v>
                      </c:pt>
                      <c:pt idx="82">
                        <c:v>2011</c:v>
                      </c:pt>
                      <c:pt idx="83">
                        <c:v>2012</c:v>
                      </c:pt>
                      <c:pt idx="84">
                        <c:v>2013</c:v>
                      </c:pt>
                      <c:pt idx="85">
                        <c:v>2014</c:v>
                      </c:pt>
                      <c:pt idx="86">
                        <c:v>2015</c:v>
                      </c:pt>
                      <c:pt idx="87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'(1) consum rate time series'!$E$3:$E$90</c15:sqref>
                        </c15:formulaRef>
                      </c:ext>
                    </c:extLst>
                    <c:numCache>
                      <c:formatCode>0.00%</c:formatCode>
                      <c:ptCount val="88"/>
                      <c:pt idx="1">
                        <c:v>-0.20957177739342769</c:v>
                      </c:pt>
                      <c:pt idx="2">
                        <c:v>-0.21342970891528523</c:v>
                      </c:pt>
                      <c:pt idx="3">
                        <c:v>-0.31523177127389601</c:v>
                      </c:pt>
                      <c:pt idx="4">
                        <c:v>-5.0760040414246088E-2</c:v>
                      </c:pt>
                      <c:pt idx="5">
                        <c:v>0.21118447634237114</c:v>
                      </c:pt>
                      <c:pt idx="6">
                        <c:v>0.19954951796669596</c:v>
                      </c:pt>
                      <c:pt idx="7">
                        <c:v>0.22665465137447649</c:v>
                      </c:pt>
                      <c:pt idx="8">
                        <c:v>9.1421543932434401E-2</c:v>
                      </c:pt>
                      <c:pt idx="9">
                        <c:v>-0.16778412011362098</c:v>
                      </c:pt>
                      <c:pt idx="10">
                        <c:v>0.1706679732157439</c:v>
                      </c:pt>
                      <c:pt idx="11">
                        <c:v>0.1551104910714286</c:v>
                      </c:pt>
                      <c:pt idx="12">
                        <c:v>0.2250491130686616</c:v>
                      </c:pt>
                      <c:pt idx="13">
                        <c:v>-0.27091468640436311</c:v>
                      </c:pt>
                      <c:pt idx="14">
                        <c:v>-2.5838794233289605E-2</c:v>
                      </c:pt>
                      <c:pt idx="15">
                        <c:v>3.2407442109489981E-2</c:v>
                      </c:pt>
                      <c:pt idx="16">
                        <c:v>0.17099677127728286</c:v>
                      </c:pt>
                      <c:pt idx="17">
                        <c:v>0.84807276324466907</c:v>
                      </c:pt>
                      <c:pt idx="18">
                        <c:v>0.25673916092088322</c:v>
                      </c:pt>
                      <c:pt idx="19">
                        <c:v>0.11300183208903947</c:v>
                      </c:pt>
                      <c:pt idx="20">
                        <c:v>9.3741667689036245E-2</c:v>
                      </c:pt>
                      <c:pt idx="21">
                        <c:v>0.20468309356571379</c:v>
                      </c:pt>
                      <c:pt idx="22">
                        <c:v>-3.6759901371551815E-2</c:v>
                      </c:pt>
                      <c:pt idx="23">
                        <c:v>-1.7627461482718543E-2</c:v>
                      </c:pt>
                      <c:pt idx="24">
                        <c:v>0.10596018308101018</c:v>
                      </c:pt>
                      <c:pt idx="25">
                        <c:v>-2.4086202911948185E-2</c:v>
                      </c:pt>
                      <c:pt idx="26">
                        <c:v>0.20758422566962287</c:v>
                      </c:pt>
                      <c:pt idx="27">
                        <c:v>-2.2136703890047842E-2</c:v>
                      </c:pt>
                      <c:pt idx="28">
                        <c:v>3.8254574423062689E-2</c:v>
                      </c:pt>
                      <c:pt idx="29">
                        <c:v>-6.4414186118447625E-2</c:v>
                      </c:pt>
                      <c:pt idx="30">
                        <c:v>0.13054262585378196</c:v>
                      </c:pt>
                      <c:pt idx="31">
                        <c:v>1.2418641953306112E-2</c:v>
                      </c:pt>
                      <c:pt idx="32">
                        <c:v>-3.3101369863013597E-2</c:v>
                      </c:pt>
                      <c:pt idx="33">
                        <c:v>0.11496575125548558</c:v>
                      </c:pt>
                      <c:pt idx="34">
                        <c:v>9.1290306277165612E-2</c:v>
                      </c:pt>
                      <c:pt idx="35">
                        <c:v>9.525182562513812E-2</c:v>
                      </c:pt>
                      <c:pt idx="36">
                        <c:v>0.10874914366310695</c:v>
                      </c:pt>
                      <c:pt idx="37">
                        <c:v>6.9659737912336164E-2</c:v>
                      </c:pt>
                      <c:pt idx="38">
                        <c:v>2.116593490835595E-2</c:v>
                      </c:pt>
                      <c:pt idx="39">
                        <c:v>0.13061872642975914</c:v>
                      </c:pt>
                      <c:pt idx="40">
                        <c:v>4.4664308954590407E-2</c:v>
                      </c:pt>
                      <c:pt idx="41">
                        <c:v>-2.6470640893869617E-2</c:v>
                      </c:pt>
                      <c:pt idx="42">
                        <c:v>0.12544068097968608</c:v>
                      </c:pt>
                      <c:pt idx="43">
                        <c:v>0.12263783847099942</c:v>
                      </c:pt>
                      <c:pt idx="44">
                        <c:v>8.3942255504791868E-2</c:v>
                      </c:pt>
                      <c:pt idx="45">
                        <c:v>-5.9681437556980473E-2</c:v>
                      </c:pt>
                      <c:pt idx="46">
                        <c:v>5.6090000537729418E-2</c:v>
                      </c:pt>
                      <c:pt idx="47">
                        <c:v>0.15911472584672751</c:v>
                      </c:pt>
                      <c:pt idx="48">
                        <c:v>9.9408530221083563E-2</c:v>
                      </c:pt>
                      <c:pt idx="49">
                        <c:v>5.5401676364716324E-2</c:v>
                      </c:pt>
                      <c:pt idx="50">
                        <c:v>-2.9104186587172093E-2</c:v>
                      </c:pt>
                      <c:pt idx="51">
                        <c:v>-9.5774675267297132E-2</c:v>
                      </c:pt>
                      <c:pt idx="52">
                        <c:v>5.0749808958845677E-4</c:v>
                      </c:pt>
                      <c:pt idx="53">
                        <c:v>1.2799645811641114E-3</c:v>
                      </c:pt>
                      <c:pt idx="54">
                        <c:v>0.12898295867716328</c:v>
                      </c:pt>
                      <c:pt idx="55">
                        <c:v>0.11972897763285897</c:v>
                      </c:pt>
                      <c:pt idx="56">
                        <c:v>7.1671284443353384E-2</c:v>
                      </c:pt>
                      <c:pt idx="57">
                        <c:v>9.5985750529097094E-2</c:v>
                      </c:pt>
                      <c:pt idx="58">
                        <c:v>-1.6019162915632823E-4</c:v>
                      </c:pt>
                      <c:pt idx="59">
                        <c:v>2.3727049784852454E-2</c:v>
                      </c:pt>
                      <c:pt idx="60">
                        <c:v>-1.5421369826103593E-2</c:v>
                      </c:pt>
                      <c:pt idx="61">
                        <c:v>-7.1438937551837875E-2</c:v>
                      </c:pt>
                      <c:pt idx="62">
                        <c:v>-8.1025830904142018E-2</c:v>
                      </c:pt>
                      <c:pt idx="63">
                        <c:v>2.4750839824553762E-2</c:v>
                      </c:pt>
                      <c:pt idx="64">
                        <c:v>4.6519828531277486E-2</c:v>
                      </c:pt>
                      <c:pt idx="65">
                        <c:v>6.1880819245302122E-2</c:v>
                      </c:pt>
                      <c:pt idx="66">
                        <c:v>9.0493485360796724E-3</c:v>
                      </c:pt>
                      <c:pt idx="67">
                        <c:v>1.2795148315815456E-2</c:v>
                      </c:pt>
                      <c:pt idx="68">
                        <c:v>3.1014623795828776E-2</c:v>
                      </c:pt>
                      <c:pt idx="69">
                        <c:v>6.3112965214596334E-2</c:v>
                      </c:pt>
                      <c:pt idx="70">
                        <c:v>5.3877178416847062E-2</c:v>
                      </c:pt>
                      <c:pt idx="71">
                        <c:v>9.6270828268471484E-3</c:v>
                      </c:pt>
                      <c:pt idx="72">
                        <c:v>4.7158536531911807E-3</c:v>
                      </c:pt>
                      <c:pt idx="73">
                        <c:v>4.5770593139780394E-3</c:v>
                      </c:pt>
                      <c:pt idx="74">
                        <c:v>-1.0853934773606688E-3</c:v>
                      </c:pt>
                      <c:pt idx="75">
                        <c:v>1.6751211680868239E-3</c:v>
                      </c:pt>
                      <c:pt idx="76">
                        <c:v>-2.0545848780370524E-2</c:v>
                      </c:pt>
                      <c:pt idx="77">
                        <c:v>-2.3664064645891617E-2</c:v>
                      </c:pt>
                      <c:pt idx="78">
                        <c:v>-5.6711071755704237E-2</c:v>
                      </c:pt>
                      <c:pt idx="79">
                        <c:v>-7.7070478560119365E-2</c:v>
                      </c:pt>
                      <c:pt idx="80">
                        <c:v>-0.13606245289922017</c:v>
                      </c:pt>
                      <c:pt idx="81">
                        <c:v>4.099798047861862E-3</c:v>
                      </c:pt>
                      <c:pt idx="82">
                        <c:v>-2.2471836596559339E-2</c:v>
                      </c:pt>
                      <c:pt idx="83">
                        <c:v>7.0950447051163976E-3</c:v>
                      </c:pt>
                      <c:pt idx="84">
                        <c:v>5.0158666201721297E-3</c:v>
                      </c:pt>
                      <c:pt idx="85">
                        <c:v>2.6882713414095906E-2</c:v>
                      </c:pt>
                      <c:pt idx="86">
                        <c:v>3.4553211830416021E-2</c:v>
                      </c:pt>
                      <c:pt idx="87">
                        <c:v>-1.8426312654699351E-2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2F5-4596-B9DA-843ADCC5A669}"/>
                  </c:ext>
                </c:extLst>
              </c15:ser>
            </c15:filteredLineSeries>
          </c:ext>
        </c:extLst>
      </c:lineChart>
      <c:catAx>
        <c:axId val="42468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40"/>
        <c:crosses val="autoZero"/>
        <c:auto val="1"/>
        <c:lblAlgn val="ctr"/>
        <c:lblOffset val="100"/>
        <c:noMultiLvlLbl val="0"/>
      </c:catAx>
      <c:valAx>
        <c:axId val="488154640"/>
        <c:scaling>
          <c:orientation val="minMax"/>
          <c:max val="0.85000000000000009"/>
          <c:min val="-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8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SDF (Mt)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gamma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'(4) SDF time series '!$A$3:$A$90</c:f>
              <c:numCache>
                <c:formatCode>General</c:formatCode>
                <c:ptCount val="88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</c:numCache>
            </c:numRef>
          </c:cat>
          <c:val>
            <c:numRef>
              <c:f>'(4) SDF time series '!$F$3:$F$90</c:f>
              <c:numCache>
                <c:formatCode>0.0000</c:formatCode>
                <c:ptCount val="88"/>
                <c:pt idx="0">
                  <c:v>1.0791967561819904</c:v>
                </c:pt>
                <c:pt idx="1">
                  <c:v>1.124920533393472</c:v>
                </c:pt>
                <c:pt idx="2">
                  <c:v>1.2103815248257532</c:v>
                </c:pt>
                <c:pt idx="3">
                  <c:v>1.0508007347435637</c:v>
                </c:pt>
                <c:pt idx="4">
                  <c:v>0.8854650197365691</c:v>
                </c:pt>
                <c:pt idx="5">
                  <c:v>0.91421119714058263</c:v>
                </c:pt>
                <c:pt idx="6">
                  <c:v>0.89202832766615259</c:v>
                </c:pt>
                <c:pt idx="7">
                  <c:v>0.92455159500231943</c:v>
                </c:pt>
                <c:pt idx="8">
                  <c:v>1.0252753374235712</c:v>
                </c:pt>
                <c:pt idx="9">
                  <c:v>0.94673749051466327</c:v>
                </c:pt>
                <c:pt idx="10">
                  <c:v>0.93424747623873228</c:v>
                </c:pt>
                <c:pt idx="11">
                  <c:v>0.8813615638597817</c:v>
                </c:pt>
                <c:pt idx="12">
                  <c:v>0.91345101982118404</c:v>
                </c:pt>
                <c:pt idx="13">
                  <c:v>0.8859204925706835</c:v>
                </c:pt>
                <c:pt idx="14">
                  <c:v>0.91366696698829497</c:v>
                </c:pt>
                <c:pt idx="15">
                  <c:v>0.89977708998466888</c:v>
                </c:pt>
                <c:pt idx="16">
                  <c:v>0.84696435455479158</c:v>
                </c:pt>
                <c:pt idx="17">
                  <c:v>0.89720326855059362</c:v>
                </c:pt>
                <c:pt idx="18">
                  <c:v>0.9222334271466609</c:v>
                </c:pt>
                <c:pt idx="19">
                  <c:v>0.96608843021724855</c:v>
                </c:pt>
                <c:pt idx="20">
                  <c:v>0.93142256083851804</c:v>
                </c:pt>
                <c:pt idx="21">
                  <c:v>0.92536306873695151</c:v>
                </c:pt>
                <c:pt idx="22">
                  <c:v>0.94222238436381534</c:v>
                </c:pt>
                <c:pt idx="23">
                  <c:v>0.93467726577235699</c:v>
                </c:pt>
                <c:pt idx="24">
                  <c:v>0.95975865389213344</c:v>
                </c:pt>
                <c:pt idx="25">
                  <c:v>0.91925362588579873</c:v>
                </c:pt>
                <c:pt idx="26">
                  <c:v>0.95036221864229464</c:v>
                </c:pt>
                <c:pt idx="27">
                  <c:v>0.94470673263026883</c:v>
                </c:pt>
                <c:pt idx="28">
                  <c:v>0.96348264690832752</c:v>
                </c:pt>
                <c:pt idx="29">
                  <c:v>0.92712850802103342</c:v>
                </c:pt>
                <c:pt idx="30">
                  <c:v>0.95164527163468204</c:v>
                </c:pt>
                <c:pt idx="31">
                  <c:v>0.96201889695170906</c:v>
                </c:pt>
                <c:pt idx="32">
                  <c:v>0.93595952391960924</c:v>
                </c:pt>
                <c:pt idx="33">
                  <c:v>0.94400436334315696</c:v>
                </c:pt>
                <c:pt idx="34">
                  <c:v>0.92363291292365501</c:v>
                </c:pt>
                <c:pt idx="35">
                  <c:v>0.92285398946757113</c:v>
                </c:pt>
                <c:pt idx="36">
                  <c:v>0.92315901159418967</c:v>
                </c:pt>
                <c:pt idx="37">
                  <c:v>0.94666914372414723</c:v>
                </c:pt>
                <c:pt idx="38">
                  <c:v>0.91411878638575039</c:v>
                </c:pt>
                <c:pt idx="39">
                  <c:v>0.93218694587493789</c:v>
                </c:pt>
                <c:pt idx="40">
                  <c:v>0.94251705329049829</c:v>
                </c:pt>
                <c:pt idx="41">
                  <c:v>0.92585736481335579</c:v>
                </c:pt>
                <c:pt idx="42">
                  <c:v>0.913739147972081</c:v>
                </c:pt>
                <c:pt idx="43">
                  <c:v>0.92610278736598706</c:v>
                </c:pt>
                <c:pt idx="44">
                  <c:v>0.9538897639348406</c:v>
                </c:pt>
                <c:pt idx="45">
                  <c:v>0.92357265806055966</c:v>
                </c:pt>
                <c:pt idx="46">
                  <c:v>0.91106080702921433</c:v>
                </c:pt>
                <c:pt idx="47">
                  <c:v>0.92431947673902226</c:v>
                </c:pt>
                <c:pt idx="48">
                  <c:v>0.93361941962947326</c:v>
                </c:pt>
                <c:pt idx="49">
                  <c:v>0.96611276720658179</c:v>
                </c:pt>
                <c:pt idx="50">
                  <c:v>0.98191962312282899</c:v>
                </c:pt>
                <c:pt idx="51">
                  <c:v>0.96332194415839578</c:v>
                </c:pt>
                <c:pt idx="52">
                  <c:v>0.95652437745349717</c:v>
                </c:pt>
                <c:pt idx="53">
                  <c:v>0.92996494687383557</c:v>
                </c:pt>
                <c:pt idx="54">
                  <c:v>0.94073998382725621</c:v>
                </c:pt>
                <c:pt idx="55">
                  <c:v>0.94423606351717537</c:v>
                </c:pt>
                <c:pt idx="56">
                  <c:v>0.94112172808412131</c:v>
                </c:pt>
                <c:pt idx="57">
                  <c:v>0.97361496443040663</c:v>
                </c:pt>
                <c:pt idx="58">
                  <c:v>0.95978548249669438</c:v>
                </c:pt>
                <c:pt idx="59">
                  <c:v>0.97240183060328089</c:v>
                </c:pt>
                <c:pt idx="60">
                  <c:v>1.0020961117005216</c:v>
                </c:pt>
                <c:pt idx="61">
                  <c:v>0.99567574073953546</c:v>
                </c:pt>
                <c:pt idx="62">
                  <c:v>0.96638352698882624</c:v>
                </c:pt>
                <c:pt idx="63">
                  <c:v>0.96905615479328411</c:v>
                </c:pt>
                <c:pt idx="64">
                  <c:v>0.96924056797067626</c:v>
                </c:pt>
                <c:pt idx="65">
                  <c:v>0.9771200953881235</c:v>
                </c:pt>
                <c:pt idx="66">
                  <c:v>0.9842653013167727</c:v>
                </c:pt>
                <c:pt idx="67">
                  <c:v>0.96236703723851791</c:v>
                </c:pt>
                <c:pt idx="68">
                  <c:v>0.9560691538360756</c:v>
                </c:pt>
                <c:pt idx="69">
                  <c:v>0.96644726025165772</c:v>
                </c:pt>
                <c:pt idx="70">
                  <c:v>0.97065234358299735</c:v>
                </c:pt>
                <c:pt idx="71">
                  <c:v>0.97260903457240322</c:v>
                </c:pt>
                <c:pt idx="72">
                  <c:v>0.99276863145939587</c:v>
                </c:pt>
                <c:pt idx="73">
                  <c:v>0.97267670233385273</c:v>
                </c:pt>
                <c:pt idx="74">
                  <c:v>0.98665726862669001</c:v>
                </c:pt>
                <c:pt idx="75">
                  <c:v>0.98992370415256126</c:v>
                </c:pt>
                <c:pt idx="76">
                  <c:v>0.98148685250975221</c:v>
                </c:pt>
                <c:pt idx="77">
                  <c:v>1.0250444740939142</c:v>
                </c:pt>
                <c:pt idx="78">
                  <c:v>0.96501931324295664</c:v>
                </c:pt>
                <c:pt idx="79">
                  <c:v>1.0652652762651533</c:v>
                </c:pt>
                <c:pt idx="80">
                  <c:v>0.98741927228463822</c:v>
                </c:pt>
                <c:pt idx="81">
                  <c:v>1.0104445494572347</c:v>
                </c:pt>
                <c:pt idx="82">
                  <c:v>0.99489769370054382</c:v>
                </c:pt>
                <c:pt idx="83">
                  <c:v>0.9962561405231608</c:v>
                </c:pt>
                <c:pt idx="84">
                  <c:v>0.9638288665403224</c:v>
                </c:pt>
                <c:pt idx="85">
                  <c:v>0.96806209458747816</c:v>
                </c:pt>
                <c:pt idx="86">
                  <c:v>1.0006564082039011</c:v>
                </c:pt>
                <c:pt idx="87">
                  <c:v>0.99746721383480563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F-41C9-BC29-5D1DE2A92897}"/>
            </c:ext>
          </c:extLst>
        </c:ser>
        <c:ser>
          <c:idx val="1"/>
          <c:order val="1"/>
          <c:tx>
            <c:v>gamma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'(4) SDF time series '!$A$3:$A$90</c:f>
              <c:numCache>
                <c:formatCode>General</c:formatCode>
                <c:ptCount val="88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</c:numCache>
            </c:numRef>
          </c:cat>
          <c:val>
            <c:numRef>
              <c:f>'(4) SDF time series '!$G$3:$G$90</c:f>
              <c:numCache>
                <c:formatCode>0.0000</c:formatCode>
                <c:ptCount val="88"/>
                <c:pt idx="0">
                  <c:v>1.1764299379330607</c:v>
                </c:pt>
                <c:pt idx="1">
                  <c:v>1.2782284913638924</c:v>
                </c:pt>
                <c:pt idx="2">
                  <c:v>1.4798216521611269</c:v>
                </c:pt>
                <c:pt idx="3">
                  <c:v>1.1153355395329427</c:v>
                </c:pt>
                <c:pt idx="4">
                  <c:v>0.79196798098695231</c:v>
                </c:pt>
                <c:pt idx="5">
                  <c:v>0.84422435654264372</c:v>
                </c:pt>
                <c:pt idx="6">
                  <c:v>0.80375205793825533</c:v>
                </c:pt>
                <c:pt idx="7">
                  <c:v>0.86342995133467959</c:v>
                </c:pt>
                <c:pt idx="8">
                  <c:v>1.0618075934636546</c:v>
                </c:pt>
                <c:pt idx="9">
                  <c:v>0.90536553125858799</c:v>
                </c:pt>
                <c:pt idx="10">
                  <c:v>0.8816346937964048</c:v>
                </c:pt>
                <c:pt idx="11">
                  <c:v>0.78464465277713125</c:v>
                </c:pt>
                <c:pt idx="12">
                  <c:v>0.84282097536602141</c:v>
                </c:pt>
                <c:pt idx="13">
                  <c:v>0.79278294864311372</c:v>
                </c:pt>
                <c:pt idx="14">
                  <c:v>0.8432195217834243</c:v>
                </c:pt>
                <c:pt idx="15">
                  <c:v>0.81777657743563537</c:v>
                </c:pt>
                <c:pt idx="16">
                  <c:v>0.7245945635216311</c:v>
                </c:pt>
                <c:pt idx="17">
                  <c:v>0.81310475262410997</c:v>
                </c:pt>
                <c:pt idx="18">
                  <c:v>0.85910554964310648</c:v>
                </c:pt>
                <c:pt idx="19">
                  <c:v>0.94275439898952262</c:v>
                </c:pt>
                <c:pt idx="20">
                  <c:v>0.87631109781715444</c:v>
                </c:pt>
                <c:pt idx="21">
                  <c:v>0.86494627169926064</c:v>
                </c:pt>
                <c:pt idx="22">
                  <c:v>0.89675052686488199</c:v>
                </c:pt>
                <c:pt idx="23">
                  <c:v>0.88244605166837298</c:v>
                </c:pt>
                <c:pt idx="24">
                  <c:v>0.93044108456650521</c:v>
                </c:pt>
                <c:pt idx="25">
                  <c:v>0.85356285727695758</c:v>
                </c:pt>
                <c:pt idx="26">
                  <c:v>0.91231146123505524</c:v>
                </c:pt>
                <c:pt idx="27">
                  <c:v>0.90148566735046265</c:v>
                </c:pt>
                <c:pt idx="28">
                  <c:v>0.9376755665590677</c:v>
                </c:pt>
                <c:pt idx="29">
                  <c:v>0.8682497680659671</c:v>
                </c:pt>
                <c:pt idx="30">
                  <c:v>0.9147764879036846</c:v>
                </c:pt>
                <c:pt idx="31">
                  <c:v>0.93482864453755865</c:v>
                </c:pt>
                <c:pt idx="32">
                  <c:v>0.88486891961194114</c:v>
                </c:pt>
                <c:pt idx="33">
                  <c:v>0.90014569496052421</c:v>
                </c:pt>
                <c:pt idx="34">
                  <c:v>0.86171490690488506</c:v>
                </c:pt>
                <c:pt idx="35">
                  <c:v>0.86026210694566851</c:v>
                </c:pt>
                <c:pt idx="36">
                  <c:v>0.8608308693813751</c:v>
                </c:pt>
                <c:pt idx="37">
                  <c:v>0.90523481583778809</c:v>
                </c:pt>
                <c:pt idx="38">
                  <c:v>0.84405369254884555</c:v>
                </c:pt>
                <c:pt idx="39">
                  <c:v>0.87775000208044884</c:v>
                </c:pt>
                <c:pt idx="40">
                  <c:v>0.89731151085192329</c:v>
                </c:pt>
                <c:pt idx="41">
                  <c:v>0.86587056563548626</c:v>
                </c:pt>
                <c:pt idx="42">
                  <c:v>0.84335275811792376</c:v>
                </c:pt>
                <c:pt idx="43">
                  <c:v>0.86632966946166723</c:v>
                </c:pt>
                <c:pt idx="44">
                  <c:v>0.91909664822188475</c:v>
                </c:pt>
                <c:pt idx="45">
                  <c:v>0.86160247951216906</c:v>
                </c:pt>
                <c:pt idx="46">
                  <c:v>0.83841595364113464</c:v>
                </c:pt>
                <c:pt idx="47">
                  <c:v>0.86299645967585836</c:v>
                </c:pt>
                <c:pt idx="48">
                  <c:v>0.88044971788815618</c:v>
                </c:pt>
                <c:pt idx="49">
                  <c:v>0.9428018979389482</c:v>
                </c:pt>
                <c:pt idx="50">
                  <c:v>0.97390519825624111</c:v>
                </c:pt>
                <c:pt idx="51">
                  <c:v>0.93736279605768835</c:v>
                </c:pt>
                <c:pt idx="52">
                  <c:v>0.92418069157858607</c:v>
                </c:pt>
                <c:pt idx="53">
                  <c:v>0.87357050748894549</c:v>
                </c:pt>
                <c:pt idx="54">
                  <c:v>0.8939310274457638</c:v>
                </c:pt>
                <c:pt idx="55">
                  <c:v>0.90058761984485969</c:v>
                </c:pt>
                <c:pt idx="56">
                  <c:v>0.89465667381014424</c:v>
                </c:pt>
                <c:pt idx="57">
                  <c:v>0.95750111006345651</c:v>
                </c:pt>
                <c:pt idx="58">
                  <c:v>0.93049310344587111</c:v>
                </c:pt>
                <c:pt idx="59">
                  <c:v>0.955116485010719</c:v>
                </c:pt>
                <c:pt idx="60">
                  <c:v>1.0143400172578831</c:v>
                </c:pt>
                <c:pt idx="61">
                  <c:v>1.0013840209062854</c:v>
                </c:pt>
                <c:pt idx="62">
                  <c:v>0.94333042549026602</c:v>
                </c:pt>
                <c:pt idx="63">
                  <c:v>0.94855538499267233</c:v>
                </c:pt>
                <c:pt idx="64">
                  <c:v>0.94891644303042333</c:v>
                </c:pt>
                <c:pt idx="65">
                  <c:v>0.96440775839524806</c:v>
                </c:pt>
                <c:pt idx="66">
                  <c:v>0.97856382159211863</c:v>
                </c:pt>
                <c:pt idx="67">
                  <c:v>0.93550536804367979</c:v>
                </c:pt>
                <c:pt idx="68">
                  <c:v>0.92330123930992891</c:v>
                </c:pt>
                <c:pt idx="69">
                  <c:v>0.94345485540195517</c:v>
                </c:pt>
                <c:pt idx="70">
                  <c:v>0.95168280010420747</c:v>
                </c:pt>
                <c:pt idx="71">
                  <c:v>0.95552356983016384</c:v>
                </c:pt>
                <c:pt idx="72">
                  <c:v>0.99554500566642612</c:v>
                </c:pt>
                <c:pt idx="73">
                  <c:v>0.95565653258894778</c:v>
                </c:pt>
                <c:pt idx="74">
                  <c:v>0.98332582397361645</c:v>
                </c:pt>
                <c:pt idx="75">
                  <c:v>0.98984741418497768</c:v>
                </c:pt>
                <c:pt idx="76">
                  <c:v>0.97304691075707095</c:v>
                </c:pt>
                <c:pt idx="77">
                  <c:v>1.0613294685560293</c:v>
                </c:pt>
                <c:pt idx="78">
                  <c:v>0.94066896457768456</c:v>
                </c:pt>
                <c:pt idx="79">
                  <c:v>1.1462526351679529</c:v>
                </c:pt>
                <c:pt idx="80">
                  <c:v>0.98484527199911576</c:v>
                </c:pt>
                <c:pt idx="81">
                  <c:v>1.031311300533166</c:v>
                </c:pt>
                <c:pt idx="82">
                  <c:v>0.9998196171016781</c:v>
                </c:pt>
                <c:pt idx="83">
                  <c:v>1.0025518156869735</c:v>
                </c:pt>
                <c:pt idx="84">
                  <c:v>0.93834957977414413</c:v>
                </c:pt>
                <c:pt idx="85">
                  <c:v>0.94661032219908658</c:v>
                </c:pt>
                <c:pt idx="86">
                  <c:v>1.0114275225045779</c:v>
                </c:pt>
                <c:pt idx="87">
                  <c:v>1.0049907501771411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F-41C9-BC29-5D1DE2A92897}"/>
            </c:ext>
          </c:extLst>
        </c:ser>
        <c:ser>
          <c:idx val="2"/>
          <c:order val="2"/>
          <c:tx>
            <c:v>gamma =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'(4) SDF time series '!$A$3:$A$90</c:f>
              <c:numCache>
                <c:formatCode>General</c:formatCode>
                <c:ptCount val="88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</c:numCache>
            </c:numRef>
          </c:cat>
          <c:val>
            <c:numRef>
              <c:f>'(4) SDF time series '!$H$3:$H$90</c:f>
              <c:numCache>
                <c:formatCode>0.0000</c:formatCode>
                <c:ptCount val="88"/>
                <c:pt idx="0">
                  <c:v>1.5239207340598497</c:v>
                </c:pt>
                <c:pt idx="1">
                  <c:v>1.8752900190793687</c:v>
                </c:pt>
                <c:pt idx="2">
                  <c:v>2.7043982843054382</c:v>
                </c:pt>
                <c:pt idx="3">
                  <c:v>1.3337089345235411</c:v>
                </c:pt>
                <c:pt idx="4">
                  <c:v>0.56665179260244591</c:v>
                </c:pt>
                <c:pt idx="5">
                  <c:v>0.6648013649429857</c:v>
                </c:pt>
                <c:pt idx="6">
                  <c:v>0.58796632463551368</c:v>
                </c:pt>
                <c:pt idx="7">
                  <c:v>0.70325848771860622</c:v>
                </c:pt>
                <c:pt idx="8">
                  <c:v>1.1794017700482551</c:v>
                </c:pt>
                <c:pt idx="9">
                  <c:v>0.79178468743025932</c:v>
                </c:pt>
                <c:pt idx="10">
                  <c:v>0.74091585468029797</c:v>
                </c:pt>
                <c:pt idx="11">
                  <c:v>0.55364292791296421</c:v>
                </c:pt>
                <c:pt idx="12">
                  <c:v>0.66204200702531391</c:v>
                </c:pt>
                <c:pt idx="13">
                  <c:v>0.56811068793068176</c:v>
                </c:pt>
                <c:pt idx="14">
                  <c:v>0.66282493739308279</c:v>
                </c:pt>
                <c:pt idx="15">
                  <c:v>0.61395123412692398</c:v>
                </c:pt>
                <c:pt idx="16">
                  <c:v>0.45371682708930999</c:v>
                </c:pt>
                <c:pt idx="17">
                  <c:v>0.60522025883565955</c:v>
                </c:pt>
                <c:pt idx="18">
                  <c:v>0.69448603843646928</c:v>
                </c:pt>
                <c:pt idx="19">
                  <c:v>0.87607971962944831</c:v>
                </c:pt>
                <c:pt idx="20">
                  <c:v>0.7297817313412297</c:v>
                </c:pt>
                <c:pt idx="21">
                  <c:v>0.70635014010457742</c:v>
                </c:pt>
                <c:pt idx="22">
                  <c:v>0.77308333123823769</c:v>
                </c:pt>
                <c:pt idx="23">
                  <c:v>0.74262167144589353</c:v>
                </c:pt>
                <c:pt idx="24">
                  <c:v>0.84775313649133066</c:v>
                </c:pt>
                <c:pt idx="25">
                  <c:v>0.68333864071367911</c:v>
                </c:pt>
                <c:pt idx="26">
                  <c:v>0.80705853604905864</c:v>
                </c:pt>
                <c:pt idx="27">
                  <c:v>0.78332912407045874</c:v>
                </c:pt>
                <c:pt idx="28">
                  <c:v>0.86432824822134524</c:v>
                </c:pt>
                <c:pt idx="29">
                  <c:v>0.71311389382828116</c:v>
                </c:pt>
                <c:pt idx="30">
                  <c:v>0.81252118288554798</c:v>
                </c:pt>
                <c:pt idx="31">
                  <c:v>0.85778260808512508</c:v>
                </c:pt>
                <c:pt idx="32">
                  <c:v>0.74772957871043699</c:v>
                </c:pt>
                <c:pt idx="33">
                  <c:v>0.78042150838442159</c:v>
                </c:pt>
                <c:pt idx="34">
                  <c:v>0.69977145514411165</c:v>
                </c:pt>
                <c:pt idx="35">
                  <c:v>0.69682575113555012</c:v>
                </c:pt>
                <c:pt idx="36">
                  <c:v>0.69797808847067178</c:v>
                </c:pt>
                <c:pt idx="37">
                  <c:v>0.79149892643629327</c:v>
                </c:pt>
                <c:pt idx="38">
                  <c:v>0.66446543393804014</c:v>
                </c:pt>
                <c:pt idx="39">
                  <c:v>0.73278117863571046</c:v>
                </c:pt>
                <c:pt idx="40">
                  <c:v>0.77429295101377082</c:v>
                </c:pt>
                <c:pt idx="41">
                  <c:v>0.70823869237565984</c:v>
                </c:pt>
                <c:pt idx="42">
                  <c:v>0.66308679930650827</c:v>
                </c:pt>
                <c:pt idx="43">
                  <c:v>0.70917787549724853</c:v>
                </c:pt>
                <c:pt idx="44">
                  <c:v>0.82214830146355466</c:v>
                </c:pt>
                <c:pt idx="45">
                  <c:v>0.69954323064266433</c:v>
                </c:pt>
                <c:pt idx="46">
                  <c:v>0.65342544473558706</c:v>
                </c:pt>
                <c:pt idx="47">
                  <c:v>0.70237612920816939</c:v>
                </c:pt>
                <c:pt idx="48">
                  <c:v>0.7384287627840036</c:v>
                </c:pt>
                <c:pt idx="49">
                  <c:v>0.87619007296960294</c:v>
                </c:pt>
                <c:pt idx="50">
                  <c:v>0.9502522746511094</c:v>
                </c:pt>
                <c:pt idx="51">
                  <c:v>0.86360766648971987</c:v>
                </c:pt>
                <c:pt idx="52">
                  <c:v>0.83356493098398898</c:v>
                </c:pt>
                <c:pt idx="53">
                  <c:v>0.72408927804677858</c:v>
                </c:pt>
                <c:pt idx="54">
                  <c:v>0.76702096865741687</c:v>
                </c:pt>
                <c:pt idx="55">
                  <c:v>0.78137972739449868</c:v>
                </c:pt>
                <c:pt idx="56">
                  <c:v>0.76857848501367954</c:v>
                </c:pt>
                <c:pt idx="57">
                  <c:v>0.9107421224033122</c:v>
                </c:pt>
                <c:pt idx="58">
                  <c:v>0.84787163141272404</c:v>
                </c:pt>
                <c:pt idx="59">
                  <c:v>0.90508227620056592</c:v>
                </c:pt>
                <c:pt idx="60">
                  <c:v>1.0519766655477898</c:v>
                </c:pt>
                <c:pt idx="61">
                  <c:v>1.0187059688321143</c:v>
                </c:pt>
                <c:pt idx="62">
                  <c:v>0.87741855298419846</c:v>
                </c:pt>
                <c:pt idx="63">
                  <c:v>0.88961878095547475</c:v>
                </c:pt>
                <c:pt idx="64">
                  <c:v>0.89046558368201667</c:v>
                </c:pt>
                <c:pt idx="65">
                  <c:v>0.92725449401925442</c:v>
                </c:pt>
                <c:pt idx="66">
                  <c:v>0.9616567774866901</c:v>
                </c:pt>
                <c:pt idx="67">
                  <c:v>0.85933582549544552</c:v>
                </c:pt>
                <c:pt idx="68">
                  <c:v>0.83158329076323567</c:v>
                </c:pt>
                <c:pt idx="69">
                  <c:v>0.87770792113955765</c:v>
                </c:pt>
                <c:pt idx="70">
                  <c:v>0.89696967160090335</c:v>
                </c:pt>
                <c:pt idx="71">
                  <c:v>0.90604698324616273</c:v>
                </c:pt>
                <c:pt idx="72">
                  <c:v>1.0039208016097518</c:v>
                </c:pt>
                <c:pt idx="73">
                  <c:v>0.90636221115716287</c:v>
                </c:pt>
                <c:pt idx="74">
                  <c:v>0.97339882988306892</c:v>
                </c:pt>
                <c:pt idx="75">
                  <c:v>0.98961857955682475</c:v>
                </c:pt>
                <c:pt idx="76">
                  <c:v>0.94816005188089603</c:v>
                </c:pt>
                <c:pt idx="77">
                  <c:v>1.1780745264418293</c:v>
                </c:pt>
                <c:pt idx="78">
                  <c:v>0.87124289038562452</c:v>
                </c:pt>
                <c:pt idx="79">
                  <c:v>1.4280653306308406</c:v>
                </c:pt>
                <c:pt idx="80">
                  <c:v>0.97716346057969183</c:v>
                </c:pt>
                <c:pt idx="81">
                  <c:v>1.0965328565750725</c:v>
                </c:pt>
                <c:pt idx="82">
                  <c:v>1.0147319671599508</c:v>
                </c:pt>
                <c:pt idx="83">
                  <c:v>1.021678555252113</c:v>
                </c:pt>
                <c:pt idx="84">
                  <c:v>0.86588231123695736</c:v>
                </c:pt>
                <c:pt idx="85">
                  <c:v>0.88506526680164355</c:v>
                </c:pt>
                <c:pt idx="86">
                  <c:v>1.0444415156023934</c:v>
                </c:pt>
                <c:pt idx="87">
                  <c:v>1.02790355849895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F-41C9-BC29-5D1DE2A92897}"/>
            </c:ext>
          </c:extLst>
        </c:ser>
        <c:ser>
          <c:idx val="3"/>
          <c:order val="3"/>
          <c:tx>
            <c:v>gamma =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'(4) SDF time series '!$A$3:$A$90</c:f>
              <c:numCache>
                <c:formatCode>General</c:formatCode>
                <c:ptCount val="88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</c:numCache>
            </c:numRef>
          </c:cat>
          <c:val>
            <c:numRef>
              <c:f>'(4) SDF time series '!$I$3:$I$90</c:f>
              <c:numCache>
                <c:formatCode>0.0000</c:formatCode>
                <c:ptCount val="88"/>
                <c:pt idx="0">
                  <c:v>2.3457923269671825</c:v>
                </c:pt>
                <c:pt idx="1">
                  <c:v>3.5522350057158576</c:v>
                </c:pt>
                <c:pt idx="2">
                  <c:v>7.387646545610302</c:v>
                </c:pt>
                <c:pt idx="3">
                  <c:v>1.7967469919473933</c:v>
                </c:pt>
                <c:pt idx="4">
                  <c:v>0.32433763036319746</c:v>
                </c:pt>
                <c:pt idx="5">
                  <c:v>0.44642510588894641</c:v>
                </c:pt>
                <c:pt idx="6">
                  <c:v>0.34919636253070124</c:v>
                </c:pt>
                <c:pt idx="7">
                  <c:v>0.49956818237198081</c:v>
                </c:pt>
                <c:pt idx="8">
                  <c:v>1.40503892443733</c:v>
                </c:pt>
                <c:pt idx="9">
                  <c:v>0.63325554671619533</c:v>
                </c:pt>
                <c:pt idx="10">
                  <c:v>0.55450131688549142</c:v>
                </c:pt>
                <c:pt idx="11">
                  <c:v>0.30961665821014128</c:v>
                </c:pt>
                <c:pt idx="12">
                  <c:v>0.44272688794556136</c:v>
                </c:pt>
                <c:pt idx="13">
                  <c:v>0.3260098522637096</c:v>
                </c:pt>
                <c:pt idx="14">
                  <c:v>0.44377464407085254</c:v>
                </c:pt>
                <c:pt idx="15">
                  <c:v>0.38074355342017474</c:v>
                </c:pt>
                <c:pt idx="16">
                  <c:v>0.20793834261009178</c:v>
                </c:pt>
                <c:pt idx="17">
                  <c:v>0.36999147646980074</c:v>
                </c:pt>
                <c:pt idx="18">
                  <c:v>0.48718268442745555</c:v>
                </c:pt>
                <c:pt idx="19">
                  <c:v>0.77526835873334632</c:v>
                </c:pt>
                <c:pt idx="20">
                  <c:v>0.53796098525192204</c:v>
                </c:pt>
                <c:pt idx="21">
                  <c:v>0.50397022265227898</c:v>
                </c:pt>
                <c:pt idx="22">
                  <c:v>0.60369478488728368</c:v>
                </c:pt>
                <c:pt idx="23">
                  <c:v>0.55705752212231574</c:v>
                </c:pt>
                <c:pt idx="24">
                  <c:v>0.72594482871806942</c:v>
                </c:pt>
                <c:pt idx="25">
                  <c:v>0.4716683817095137</c:v>
                </c:pt>
                <c:pt idx="26">
                  <c:v>0.65792270768651484</c:v>
                </c:pt>
                <c:pt idx="27">
                  <c:v>0.61980254203736573</c:v>
                </c:pt>
                <c:pt idx="28">
                  <c:v>0.75460941482159527</c:v>
                </c:pt>
                <c:pt idx="29">
                  <c:v>0.51366810663730611</c:v>
                </c:pt>
                <c:pt idx="30">
                  <c:v>0.66685926529063633</c:v>
                </c:pt>
                <c:pt idx="31">
                  <c:v>0.7432232350841611</c:v>
                </c:pt>
                <c:pt idx="32">
                  <c:v>0.56474699280655305</c:v>
                </c:pt>
                <c:pt idx="33">
                  <c:v>0.61520982903940979</c:v>
                </c:pt>
                <c:pt idx="34">
                  <c:v>0.49462635296414886</c:v>
                </c:pt>
                <c:pt idx="35">
                  <c:v>0.49047083580366019</c:v>
                </c:pt>
                <c:pt idx="36">
                  <c:v>0.49209435554057873</c:v>
                </c:pt>
                <c:pt idx="37">
                  <c:v>0.63279853590889368</c:v>
                </c:pt>
                <c:pt idx="38">
                  <c:v>0.44597405343279589</c:v>
                </c:pt>
                <c:pt idx="39">
                  <c:v>0.54239217753812219</c:v>
                </c:pt>
                <c:pt idx="40">
                  <c:v>0.60558542827233719</c:v>
                </c:pt>
                <c:pt idx="41">
                  <c:v>0.50666873270503499</c:v>
                </c:pt>
                <c:pt idx="42">
                  <c:v>0.44412535698439354</c:v>
                </c:pt>
                <c:pt idx="43">
                  <c:v>0.50801339302504134</c:v>
                </c:pt>
                <c:pt idx="44">
                  <c:v>0.68275538343374509</c:v>
                </c:pt>
                <c:pt idx="45">
                  <c:v>0.49430376923027852</c:v>
                </c:pt>
                <c:pt idx="46">
                  <c:v>0.43127758770494912</c:v>
                </c:pt>
                <c:pt idx="47">
                  <c:v>0.49831538068833447</c:v>
                </c:pt>
                <c:pt idx="48">
                  <c:v>0.55078488657243874</c:v>
                </c:pt>
                <c:pt idx="49">
                  <c:v>0.77546368077826089</c:v>
                </c:pt>
                <c:pt idx="50">
                  <c:v>0.91210038937334081</c:v>
                </c:pt>
                <c:pt idx="51">
                  <c:v>0.7533517188078982</c:v>
                </c:pt>
                <c:pt idx="52">
                  <c:v>0.70184898400640627</c:v>
                </c:pt>
                <c:pt idx="53">
                  <c:v>0.52960129553768187</c:v>
                </c:pt>
                <c:pt idx="54">
                  <c:v>0.59426380440420401</c:v>
                </c:pt>
                <c:pt idx="55">
                  <c:v>0.61672149331626369</c:v>
                </c:pt>
                <c:pt idx="56">
                  <c:v>0.59667968447062913</c:v>
                </c:pt>
                <c:pt idx="57">
                  <c:v>0.83782950860574723</c:v>
                </c:pt>
                <c:pt idx="58">
                  <c:v>0.72614778116613543</c:v>
                </c:pt>
                <c:pt idx="59">
                  <c:v>0.82744841080040143</c:v>
                </c:pt>
                <c:pt idx="60">
                  <c:v>1.11783323722934</c:v>
                </c:pt>
                <c:pt idx="61">
                  <c:v>1.0482442938729055</c:v>
                </c:pt>
                <c:pt idx="62">
                  <c:v>0.77763971426352008</c:v>
                </c:pt>
                <c:pt idx="63">
                  <c:v>0.79941573275626765</c:v>
                </c:pt>
                <c:pt idx="64">
                  <c:v>0.80093833911328771</c:v>
                </c:pt>
                <c:pt idx="65">
                  <c:v>0.86848575422111463</c:v>
                </c:pt>
                <c:pt idx="66">
                  <c:v>0.93412500776372265</c:v>
                </c:pt>
                <c:pt idx="67">
                  <c:v>0.74591723331306958</c:v>
                </c:pt>
                <c:pt idx="68">
                  <c:v>0.69851592876425461</c:v>
                </c:pt>
                <c:pt idx="69">
                  <c:v>0.77815272205164054</c:v>
                </c:pt>
                <c:pt idx="70">
                  <c:v>0.81268140583013393</c:v>
                </c:pt>
                <c:pt idx="71">
                  <c:v>0.82921326853482069</c:v>
                </c:pt>
                <c:pt idx="72">
                  <c:v>1.0180373493987547</c:v>
                </c:pt>
                <c:pt idx="73">
                  <c:v>0.82979036142798135</c:v>
                </c:pt>
                <c:pt idx="74">
                  <c:v>0.95707604244214894</c:v>
                </c:pt>
                <c:pt idx="75">
                  <c:v>0.98923730606471461</c:v>
                </c:pt>
                <c:pt idx="76">
                  <c:v>0.90808836765937695</c:v>
                </c:pt>
                <c:pt idx="77">
                  <c:v>1.4018783735870102</c:v>
                </c:pt>
                <c:pt idx="78">
                  <c:v>0.76673148893686616</c:v>
                </c:pt>
                <c:pt idx="79">
                  <c:v>2.059970291464416</c:v>
                </c:pt>
                <c:pt idx="80">
                  <c:v>0.96449336231523153</c:v>
                </c:pt>
                <c:pt idx="81">
                  <c:v>1.2145296015643321</c:v>
                </c:pt>
                <c:pt idx="82">
                  <c:v>1.0400817830063673</c:v>
                </c:pt>
                <c:pt idx="83">
                  <c:v>1.0543707780424696</c:v>
                </c:pt>
                <c:pt idx="84">
                  <c:v>0.75732543122530827</c:v>
                </c:pt>
                <c:pt idx="85">
                  <c:v>0.79125305706935778</c:v>
                </c:pt>
                <c:pt idx="86">
                  <c:v>1.1018768479937624</c:v>
                </c:pt>
                <c:pt idx="87">
                  <c:v>1.0672583086614182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6F-41C9-BC29-5D1DE2A9289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466192"/>
        <c:axId val="31583889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SDF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'(4) SDF time series '!$A$3:$A$90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1929</c:v>
                      </c:pt>
                      <c:pt idx="1">
                        <c:v>1930</c:v>
                      </c:pt>
                      <c:pt idx="2">
                        <c:v>1931</c:v>
                      </c:pt>
                      <c:pt idx="3">
                        <c:v>1932</c:v>
                      </c:pt>
                      <c:pt idx="4">
                        <c:v>1933</c:v>
                      </c:pt>
                      <c:pt idx="5">
                        <c:v>1934</c:v>
                      </c:pt>
                      <c:pt idx="6">
                        <c:v>1935</c:v>
                      </c:pt>
                      <c:pt idx="7">
                        <c:v>1936</c:v>
                      </c:pt>
                      <c:pt idx="8">
                        <c:v>1937</c:v>
                      </c:pt>
                      <c:pt idx="9">
                        <c:v>1938</c:v>
                      </c:pt>
                      <c:pt idx="10">
                        <c:v>1939</c:v>
                      </c:pt>
                      <c:pt idx="11">
                        <c:v>1940</c:v>
                      </c:pt>
                      <c:pt idx="12">
                        <c:v>1941</c:v>
                      </c:pt>
                      <c:pt idx="13">
                        <c:v>1942</c:v>
                      </c:pt>
                      <c:pt idx="14">
                        <c:v>1943</c:v>
                      </c:pt>
                      <c:pt idx="15">
                        <c:v>1944</c:v>
                      </c:pt>
                      <c:pt idx="16">
                        <c:v>1945</c:v>
                      </c:pt>
                      <c:pt idx="17">
                        <c:v>1946</c:v>
                      </c:pt>
                      <c:pt idx="18">
                        <c:v>1947</c:v>
                      </c:pt>
                      <c:pt idx="19">
                        <c:v>1948</c:v>
                      </c:pt>
                      <c:pt idx="20">
                        <c:v>1949</c:v>
                      </c:pt>
                      <c:pt idx="21">
                        <c:v>1950</c:v>
                      </c:pt>
                      <c:pt idx="22">
                        <c:v>1951</c:v>
                      </c:pt>
                      <c:pt idx="23">
                        <c:v>1952</c:v>
                      </c:pt>
                      <c:pt idx="24">
                        <c:v>1953</c:v>
                      </c:pt>
                      <c:pt idx="25">
                        <c:v>1954</c:v>
                      </c:pt>
                      <c:pt idx="26">
                        <c:v>1955</c:v>
                      </c:pt>
                      <c:pt idx="27">
                        <c:v>1956</c:v>
                      </c:pt>
                      <c:pt idx="28">
                        <c:v>1957</c:v>
                      </c:pt>
                      <c:pt idx="29">
                        <c:v>1958</c:v>
                      </c:pt>
                      <c:pt idx="30">
                        <c:v>1959</c:v>
                      </c:pt>
                      <c:pt idx="31">
                        <c:v>1960</c:v>
                      </c:pt>
                      <c:pt idx="32">
                        <c:v>1961</c:v>
                      </c:pt>
                      <c:pt idx="33">
                        <c:v>1962</c:v>
                      </c:pt>
                      <c:pt idx="34">
                        <c:v>1963</c:v>
                      </c:pt>
                      <c:pt idx="35">
                        <c:v>1964</c:v>
                      </c:pt>
                      <c:pt idx="36">
                        <c:v>1965</c:v>
                      </c:pt>
                      <c:pt idx="37">
                        <c:v>1966</c:v>
                      </c:pt>
                      <c:pt idx="38">
                        <c:v>1967</c:v>
                      </c:pt>
                      <c:pt idx="39">
                        <c:v>1968</c:v>
                      </c:pt>
                      <c:pt idx="40">
                        <c:v>1969</c:v>
                      </c:pt>
                      <c:pt idx="41">
                        <c:v>1970</c:v>
                      </c:pt>
                      <c:pt idx="42">
                        <c:v>1971</c:v>
                      </c:pt>
                      <c:pt idx="43">
                        <c:v>1972</c:v>
                      </c:pt>
                      <c:pt idx="44">
                        <c:v>1973</c:v>
                      </c:pt>
                      <c:pt idx="45">
                        <c:v>1974</c:v>
                      </c:pt>
                      <c:pt idx="46">
                        <c:v>1975</c:v>
                      </c:pt>
                      <c:pt idx="47">
                        <c:v>1976</c:v>
                      </c:pt>
                      <c:pt idx="48">
                        <c:v>1977</c:v>
                      </c:pt>
                      <c:pt idx="49">
                        <c:v>1978</c:v>
                      </c:pt>
                      <c:pt idx="50">
                        <c:v>1979</c:v>
                      </c:pt>
                      <c:pt idx="51">
                        <c:v>1980</c:v>
                      </c:pt>
                      <c:pt idx="52">
                        <c:v>1981</c:v>
                      </c:pt>
                      <c:pt idx="53">
                        <c:v>1982</c:v>
                      </c:pt>
                      <c:pt idx="54">
                        <c:v>1983</c:v>
                      </c:pt>
                      <c:pt idx="55">
                        <c:v>1984</c:v>
                      </c:pt>
                      <c:pt idx="56">
                        <c:v>1985</c:v>
                      </c:pt>
                      <c:pt idx="57">
                        <c:v>1986</c:v>
                      </c:pt>
                      <c:pt idx="58">
                        <c:v>1987</c:v>
                      </c:pt>
                      <c:pt idx="59">
                        <c:v>1988</c:v>
                      </c:pt>
                      <c:pt idx="60">
                        <c:v>1989</c:v>
                      </c:pt>
                      <c:pt idx="61">
                        <c:v>1990</c:v>
                      </c:pt>
                      <c:pt idx="62">
                        <c:v>1991</c:v>
                      </c:pt>
                      <c:pt idx="63">
                        <c:v>1992</c:v>
                      </c:pt>
                      <c:pt idx="64">
                        <c:v>1993</c:v>
                      </c:pt>
                      <c:pt idx="65">
                        <c:v>1994</c:v>
                      </c:pt>
                      <c:pt idx="66">
                        <c:v>1995</c:v>
                      </c:pt>
                      <c:pt idx="67">
                        <c:v>1996</c:v>
                      </c:pt>
                      <c:pt idx="68">
                        <c:v>1997</c:v>
                      </c:pt>
                      <c:pt idx="69">
                        <c:v>1998</c:v>
                      </c:pt>
                      <c:pt idx="70">
                        <c:v>1999</c:v>
                      </c:pt>
                      <c:pt idx="71">
                        <c:v>2000</c:v>
                      </c:pt>
                      <c:pt idx="72">
                        <c:v>2001</c:v>
                      </c:pt>
                      <c:pt idx="73">
                        <c:v>2002</c:v>
                      </c:pt>
                      <c:pt idx="74">
                        <c:v>2003</c:v>
                      </c:pt>
                      <c:pt idx="75">
                        <c:v>2004</c:v>
                      </c:pt>
                      <c:pt idx="76">
                        <c:v>2005</c:v>
                      </c:pt>
                      <c:pt idx="77">
                        <c:v>2006</c:v>
                      </c:pt>
                      <c:pt idx="78">
                        <c:v>2007</c:v>
                      </c:pt>
                      <c:pt idx="79">
                        <c:v>2008</c:v>
                      </c:pt>
                      <c:pt idx="80">
                        <c:v>2009</c:v>
                      </c:pt>
                      <c:pt idx="81">
                        <c:v>2010</c:v>
                      </c:pt>
                      <c:pt idx="82">
                        <c:v>2011</c:v>
                      </c:pt>
                      <c:pt idx="83">
                        <c:v>2012</c:v>
                      </c:pt>
                      <c:pt idx="84">
                        <c:v>2013</c:v>
                      </c:pt>
                      <c:pt idx="85">
                        <c:v>2014</c:v>
                      </c:pt>
                      <c:pt idx="86">
                        <c:v>2015</c:v>
                      </c:pt>
                      <c:pt idx="87">
                        <c:v>2016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4-836F-41C9-BC29-5D1DE2A92897}"/>
                  </c:ext>
                </c:extLst>
              </c15:ser>
            </c15:filteredLineSeries>
          </c:ext>
        </c:extLst>
      </c:lineChart>
      <c:catAx>
        <c:axId val="4274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38896"/>
        <c:crosses val="autoZero"/>
        <c:auto val="1"/>
        <c:lblAlgn val="ctr"/>
        <c:lblOffset val="100"/>
        <c:noMultiLvlLbl val="0"/>
      </c:catAx>
      <c:valAx>
        <c:axId val="315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17</xdr:col>
      <xdr:colOff>7620</xdr:colOff>
      <xdr:row>27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5949B5-D4CB-472F-A97B-645D2E505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18</xdr:col>
      <xdr:colOff>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9DF1F-C8FA-42A8-8C61-83E0AF198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riniwas Mahapatro" id="{D01C398E-9392-41AD-933E-7BFF57A017F1}" userId="S::Sriniwas_mahapatro@isb.edu::e6e5b4cf-437d-4d77-a581-9df599701c5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0" dT="2020-03-25T23:27:36.16" personId="{D01C398E-9392-41AD-933E-7BFF57A017F1}" id="{DBD6744E-1BFC-4E8C-B97B-FDDEEDDC4B68}">
    <text>consumtpion for services and non-durables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" dT="2020-03-26T17:51:38.79" personId="{D01C398E-9392-41AD-933E-7BFF57A017F1}" id="{13136CFD-4DF5-4E53-BB06-5B7D3C2A7523}">
    <text>inflation rate above 3%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D8BAA-315F-4053-8914-AD658AE93E90}">
  <dimension ref="A1:O100"/>
  <sheetViews>
    <sheetView topLeftCell="B8" workbookViewId="0">
      <selection activeCell="F23" sqref="F23"/>
    </sheetView>
  </sheetViews>
  <sheetFormatPr defaultRowHeight="14.4" x14ac:dyDescent="0.3"/>
  <cols>
    <col min="1" max="1" width="20.6640625" customWidth="1"/>
    <col min="2" max="2" width="20.6640625" style="1" customWidth="1"/>
    <col min="3" max="5" width="20.6640625" customWidth="1"/>
    <col min="6" max="6" width="48.5546875" customWidth="1"/>
    <col min="7" max="258" width="20.6640625" customWidth="1"/>
  </cols>
  <sheetData>
    <row r="1" spans="1:15" x14ac:dyDescent="0.3">
      <c r="A1" t="s">
        <v>0</v>
      </c>
      <c r="C1" t="s">
        <v>1</v>
      </c>
      <c r="G1" s="4" t="s">
        <v>13</v>
      </c>
      <c r="H1" s="4" t="s">
        <v>16</v>
      </c>
      <c r="I1" s="4"/>
      <c r="J1" s="4"/>
    </row>
    <row r="2" spans="1:15" x14ac:dyDescent="0.3">
      <c r="A2" t="s">
        <v>2</v>
      </c>
      <c r="C2" t="s">
        <v>3</v>
      </c>
      <c r="G2" s="4" t="s">
        <v>14</v>
      </c>
      <c r="H2" s="4" t="s">
        <v>15</v>
      </c>
      <c r="I2" s="4"/>
      <c r="J2" s="4"/>
    </row>
    <row r="3" spans="1:15" x14ac:dyDescent="0.3">
      <c r="A3" t="s">
        <v>4</v>
      </c>
      <c r="C3" t="s">
        <v>5</v>
      </c>
      <c r="G3" s="4" t="s">
        <v>23</v>
      </c>
      <c r="H3" s="4" t="s">
        <v>24</v>
      </c>
      <c r="I3" s="4"/>
      <c r="J3" s="4"/>
    </row>
    <row r="4" spans="1:15" x14ac:dyDescent="0.3">
      <c r="A4" t="s">
        <v>6</v>
      </c>
      <c r="C4" t="s">
        <v>7</v>
      </c>
      <c r="G4" s="4" t="s">
        <v>17</v>
      </c>
      <c r="H4" s="4" t="s">
        <v>19</v>
      </c>
      <c r="I4" s="4"/>
      <c r="J4" s="4"/>
    </row>
    <row r="5" spans="1:15" x14ac:dyDescent="0.3">
      <c r="A5" t="s">
        <v>8</v>
      </c>
      <c r="B5"/>
      <c r="C5" t="s">
        <v>9</v>
      </c>
      <c r="G5" s="4" t="s">
        <v>18</v>
      </c>
      <c r="H5" s="4" t="s">
        <v>20</v>
      </c>
      <c r="I5" s="4"/>
      <c r="J5" s="4"/>
    </row>
    <row r="6" spans="1:15" x14ac:dyDescent="0.3">
      <c r="A6" s="4" t="s">
        <v>12</v>
      </c>
      <c r="B6" s="5"/>
      <c r="C6" s="4" t="s">
        <v>27</v>
      </c>
      <c r="G6" s="4" t="s">
        <v>25</v>
      </c>
      <c r="H6" s="4" t="s">
        <v>26</v>
      </c>
      <c r="I6" s="4"/>
      <c r="J6" s="4"/>
    </row>
    <row r="7" spans="1:15" x14ac:dyDescent="0.3">
      <c r="A7" s="4" t="s">
        <v>21</v>
      </c>
      <c r="B7" s="5"/>
      <c r="C7" s="4" t="s">
        <v>22</v>
      </c>
    </row>
    <row r="10" spans="1:15" x14ac:dyDescent="0.3">
      <c r="A10" t="s">
        <v>10</v>
      </c>
      <c r="B10" s="1" t="s">
        <v>11</v>
      </c>
      <c r="C10" t="s">
        <v>0</v>
      </c>
      <c r="D10" s="8" t="s">
        <v>2</v>
      </c>
      <c r="E10" t="s">
        <v>4</v>
      </c>
      <c r="F10" t="s">
        <v>6</v>
      </c>
      <c r="G10" t="s">
        <v>8</v>
      </c>
      <c r="H10" s="8" t="s">
        <v>12</v>
      </c>
      <c r="I10" s="9" t="s">
        <v>21</v>
      </c>
      <c r="J10" s="4" t="s">
        <v>13</v>
      </c>
      <c r="K10" s="4" t="s">
        <v>14</v>
      </c>
      <c r="L10" s="4" t="s">
        <v>23</v>
      </c>
      <c r="M10" s="4" t="s">
        <v>17</v>
      </c>
      <c r="N10" s="4" t="s">
        <v>18</v>
      </c>
      <c r="O10" s="4" t="s">
        <v>25</v>
      </c>
    </row>
    <row r="11" spans="1:15" x14ac:dyDescent="0.3">
      <c r="A11" s="2">
        <v>10594</v>
      </c>
      <c r="B11" s="1">
        <f>YEAR(A11)-1</f>
        <v>1928</v>
      </c>
      <c r="C11" s="3">
        <v>33.613</v>
      </c>
      <c r="D11" s="3">
        <v>9.8290000000000006</v>
      </c>
      <c r="E11" s="3">
        <v>33.941000000000003</v>
      </c>
      <c r="F11" s="3">
        <v>9.3140000000000001</v>
      </c>
      <c r="G11" s="7">
        <v>1E-3</v>
      </c>
      <c r="H11" s="3">
        <f>+C11+E11</f>
        <v>67.554000000000002</v>
      </c>
      <c r="I11" s="3">
        <f>+D11+H11</f>
        <v>77.38300000000001</v>
      </c>
    </row>
    <row r="12" spans="1:15" x14ac:dyDescent="0.3">
      <c r="A12" s="2">
        <v>10959</v>
      </c>
      <c r="B12" s="1">
        <f t="shared" ref="B12:B75" si="0">YEAR(A12)-1</f>
        <v>1929</v>
      </c>
      <c r="C12" s="3">
        <v>31.972000000000001</v>
      </c>
      <c r="D12" s="3">
        <v>7.6609999999999996</v>
      </c>
      <c r="E12" s="3">
        <v>30.503</v>
      </c>
      <c r="F12" s="3">
        <v>8.92</v>
      </c>
      <c r="G12" s="7">
        <v>-1.1000000000000001E-2</v>
      </c>
      <c r="H12" s="3">
        <f>+C12+E12</f>
        <v>62.475000000000001</v>
      </c>
      <c r="I12" s="3">
        <f>+D12+H12</f>
        <v>70.135999999999996</v>
      </c>
      <c r="J12" s="7">
        <f>+H12/H11 -1</f>
        <v>-7.5184297006838929E-2</v>
      </c>
      <c r="K12" s="7">
        <f>+D12/D11 -1</f>
        <v>-0.2205717773934277</v>
      </c>
      <c r="L12" s="7">
        <f>+I12/I11 -1</f>
        <v>-9.3651060310404266E-2</v>
      </c>
      <c r="M12" s="7">
        <f>+J12-G12</f>
        <v>-6.4184297006838933E-2</v>
      </c>
      <c r="N12" s="10">
        <f>+K12-G12</f>
        <v>-0.20957177739342769</v>
      </c>
      <c r="O12" s="10">
        <f>+L12-G12</f>
        <v>-8.265106031040427E-2</v>
      </c>
    </row>
    <row r="13" spans="1:15" x14ac:dyDescent="0.3">
      <c r="A13" s="2">
        <v>11324</v>
      </c>
      <c r="B13" s="1">
        <f t="shared" si="0"/>
        <v>1930</v>
      </c>
      <c r="C13" s="3">
        <v>28.963000000000001</v>
      </c>
      <c r="D13" s="3">
        <v>5.9109999999999996</v>
      </c>
      <c r="E13" s="3">
        <v>25.797999999999998</v>
      </c>
      <c r="F13" s="3">
        <v>7.9649999999999999</v>
      </c>
      <c r="G13" s="7">
        <v>-1.4999999999999999E-2</v>
      </c>
      <c r="H13" s="3">
        <f>+C13+E13</f>
        <v>54.760999999999996</v>
      </c>
      <c r="I13" s="3">
        <f>+D13+H13</f>
        <v>60.671999999999997</v>
      </c>
      <c r="J13" s="7">
        <f t="shared" ref="J13:J76" si="1">+H13/H12 -1</f>
        <v>-0.12347338935574237</v>
      </c>
      <c r="K13" s="7">
        <f>+D13/D12 -1</f>
        <v>-0.22842970891528525</v>
      </c>
      <c r="L13" s="7">
        <f t="shared" ref="L13:L76" si="2">+I13/I12 -1</f>
        <v>-0.13493783506330559</v>
      </c>
      <c r="M13" s="7">
        <f t="shared" ref="M13:M76" si="3">+J13-G13</f>
        <v>-0.10847338935574237</v>
      </c>
      <c r="N13" s="10">
        <f t="shared" ref="N13:N76" si="4">+K13-G13</f>
        <v>-0.21342970891528523</v>
      </c>
      <c r="O13" s="10">
        <f t="shared" ref="O13:O76" si="5">+L13-G13</f>
        <v>-0.11993783506330559</v>
      </c>
    </row>
    <row r="14" spans="1:15" x14ac:dyDescent="0.3">
      <c r="A14" s="2">
        <v>11689</v>
      </c>
      <c r="B14" s="1">
        <f t="shared" si="0"/>
        <v>1931</v>
      </c>
      <c r="C14" s="3">
        <v>24.587</v>
      </c>
      <c r="D14" s="3">
        <v>3.9590000000000001</v>
      </c>
      <c r="E14" s="3">
        <v>20.169</v>
      </c>
      <c r="F14" s="3">
        <v>7.024</v>
      </c>
      <c r="G14" s="7">
        <v>-1.4999999999999999E-2</v>
      </c>
      <c r="H14" s="3">
        <f>+C14+E14</f>
        <v>44.756</v>
      </c>
      <c r="I14" s="3">
        <f>+D14+H14</f>
        <v>48.715000000000003</v>
      </c>
      <c r="J14" s="7">
        <f t="shared" si="1"/>
        <v>-0.18270301857161109</v>
      </c>
      <c r="K14" s="7">
        <f>+D14/D13 -1</f>
        <v>-0.33023177127389602</v>
      </c>
      <c r="L14" s="7">
        <f t="shared" si="2"/>
        <v>-0.19707608122362863</v>
      </c>
      <c r="M14" s="7">
        <f t="shared" si="3"/>
        <v>-0.16770301857161107</v>
      </c>
      <c r="N14" s="10">
        <f t="shared" si="4"/>
        <v>-0.31523177127389601</v>
      </c>
      <c r="O14" s="10">
        <f t="shared" si="5"/>
        <v>-0.18207608122362862</v>
      </c>
    </row>
    <row r="15" spans="1:15" x14ac:dyDescent="0.3">
      <c r="A15" s="2">
        <v>12055</v>
      </c>
      <c r="B15" s="1">
        <f t="shared" si="0"/>
        <v>1932</v>
      </c>
      <c r="C15" s="3">
        <v>22.189</v>
      </c>
      <c r="D15" s="3">
        <v>3.762</v>
      </c>
      <c r="E15" s="3">
        <v>19.994</v>
      </c>
      <c r="F15" s="3">
        <v>6.774</v>
      </c>
      <c r="G15" s="7">
        <v>1E-3</v>
      </c>
      <c r="H15" s="3">
        <f>+C15+E15</f>
        <v>42.183</v>
      </c>
      <c r="I15" s="3">
        <f>+D15+H15</f>
        <v>45.945</v>
      </c>
      <c r="J15" s="7">
        <f t="shared" si="1"/>
        <v>-5.7489498614710866E-2</v>
      </c>
      <c r="K15" s="7">
        <f>+D15/D14 -1</f>
        <v>-4.9760040414246087E-2</v>
      </c>
      <c r="L15" s="7">
        <f t="shared" si="2"/>
        <v>-5.6861336344041891E-2</v>
      </c>
      <c r="M15" s="7">
        <f t="shared" si="3"/>
        <v>-5.8489498614710866E-2</v>
      </c>
      <c r="N15" s="10">
        <f t="shared" si="4"/>
        <v>-5.0760040414246088E-2</v>
      </c>
      <c r="O15" s="10">
        <f t="shared" si="5"/>
        <v>-5.7861336344041892E-2</v>
      </c>
    </row>
    <row r="16" spans="1:15" x14ac:dyDescent="0.3">
      <c r="A16" s="2">
        <v>12420</v>
      </c>
      <c r="B16" s="1">
        <f t="shared" si="0"/>
        <v>1933</v>
      </c>
      <c r="C16" s="3">
        <v>22.978000000000002</v>
      </c>
      <c r="D16" s="3">
        <v>4.5640000000000001</v>
      </c>
      <c r="E16" s="3">
        <v>23.919</v>
      </c>
      <c r="F16" s="3">
        <v>7.0810000000000004</v>
      </c>
      <c r="G16" s="7">
        <v>2E-3</v>
      </c>
      <c r="H16" s="3">
        <f>+C16+E16</f>
        <v>46.897000000000006</v>
      </c>
      <c r="I16" s="3">
        <f>+D16+H16</f>
        <v>51.461000000000006</v>
      </c>
      <c r="J16" s="7">
        <f t="shared" si="1"/>
        <v>0.11175117938506052</v>
      </c>
      <c r="K16" s="7">
        <f>+D16/D15 -1</f>
        <v>0.21318447634237114</v>
      </c>
      <c r="L16" s="7">
        <f t="shared" si="2"/>
        <v>0.12005658940037023</v>
      </c>
      <c r="M16" s="7">
        <f t="shared" si="3"/>
        <v>0.10975117938506052</v>
      </c>
      <c r="N16" s="10">
        <f t="shared" si="4"/>
        <v>0.21118447634237114</v>
      </c>
      <c r="O16" s="10">
        <f t="shared" si="5"/>
        <v>0.11805658940037023</v>
      </c>
    </row>
    <row r="17" spans="1:15" x14ac:dyDescent="0.3">
      <c r="A17" s="2">
        <v>12785</v>
      </c>
      <c r="B17" s="1">
        <f t="shared" si="0"/>
        <v>1934</v>
      </c>
      <c r="C17" s="3">
        <v>24.305</v>
      </c>
      <c r="D17" s="3">
        <v>5.4930000000000003</v>
      </c>
      <c r="E17" s="3">
        <v>26.135000000000002</v>
      </c>
      <c r="F17" s="3">
        <v>7.2560000000000002</v>
      </c>
      <c r="G17" s="7">
        <v>4.0000000000000001E-3</v>
      </c>
      <c r="H17" s="3">
        <f>+C17+E17</f>
        <v>50.44</v>
      </c>
      <c r="I17" s="3">
        <f>+D17+H17</f>
        <v>55.933</v>
      </c>
      <c r="J17" s="7">
        <f t="shared" si="1"/>
        <v>7.5548542550696096E-2</v>
      </c>
      <c r="K17" s="7">
        <f>+D17/D16 -1</f>
        <v>0.20354951796669596</v>
      </c>
      <c r="L17" s="7">
        <f t="shared" si="2"/>
        <v>8.6900759798682392E-2</v>
      </c>
      <c r="M17" s="7">
        <f t="shared" si="3"/>
        <v>7.1548542550696093E-2</v>
      </c>
      <c r="N17" s="10">
        <f t="shared" si="4"/>
        <v>0.19954951796669596</v>
      </c>
      <c r="O17" s="10">
        <f t="shared" si="5"/>
        <v>8.2900759798682389E-2</v>
      </c>
    </row>
    <row r="18" spans="1:15" x14ac:dyDescent="0.3">
      <c r="A18" s="2">
        <v>13150</v>
      </c>
      <c r="B18" s="1">
        <f t="shared" si="0"/>
        <v>1935</v>
      </c>
      <c r="C18" s="3">
        <v>26.218</v>
      </c>
      <c r="D18" s="3">
        <v>6.7489999999999997</v>
      </c>
      <c r="E18" s="3">
        <v>29.221</v>
      </c>
      <c r="F18" s="3">
        <v>7.3230000000000004</v>
      </c>
      <c r="G18" s="7">
        <v>2E-3</v>
      </c>
      <c r="H18" s="3">
        <f>+C18+E18</f>
        <v>55.439</v>
      </c>
      <c r="I18" s="3">
        <f>+D18+H18</f>
        <v>62.188000000000002</v>
      </c>
      <c r="J18" s="7">
        <f t="shared" si="1"/>
        <v>9.9107850911974715E-2</v>
      </c>
      <c r="K18" s="7">
        <f>+D18/D17 -1</f>
        <v>0.22865465137447649</v>
      </c>
      <c r="L18" s="7">
        <f t="shared" si="2"/>
        <v>0.11183022544830434</v>
      </c>
      <c r="M18" s="7">
        <f t="shared" si="3"/>
        <v>9.7107850911974714E-2</v>
      </c>
      <c r="N18" s="10">
        <f t="shared" si="4"/>
        <v>0.22665465137447649</v>
      </c>
      <c r="O18" s="10">
        <f t="shared" si="5"/>
        <v>0.10983022544830434</v>
      </c>
    </row>
    <row r="19" spans="1:15" x14ac:dyDescent="0.3">
      <c r="A19" s="2">
        <v>13516</v>
      </c>
      <c r="B19" s="1">
        <f t="shared" si="0"/>
        <v>1936</v>
      </c>
      <c r="C19" s="3">
        <v>28.466000000000001</v>
      </c>
      <c r="D19" s="3">
        <v>7.3929999999999998</v>
      </c>
      <c r="E19" s="3">
        <v>30.98</v>
      </c>
      <c r="F19" s="3">
        <v>7.59</v>
      </c>
      <c r="G19" s="7">
        <v>4.0000000000000001E-3</v>
      </c>
      <c r="H19" s="3">
        <f>+C19+E19</f>
        <v>59.445999999999998</v>
      </c>
      <c r="I19" s="3">
        <f>+D19+H19</f>
        <v>66.838999999999999</v>
      </c>
      <c r="J19" s="7">
        <f t="shared" si="1"/>
        <v>7.2277638485542584E-2</v>
      </c>
      <c r="K19" s="7">
        <f>+D19/D18 -1</f>
        <v>9.5421543932434405E-2</v>
      </c>
      <c r="L19" s="7">
        <f t="shared" si="2"/>
        <v>7.4789348427349189E-2</v>
      </c>
      <c r="M19" s="7">
        <f t="shared" si="3"/>
        <v>6.827763848554258E-2</v>
      </c>
      <c r="N19" s="10">
        <f t="shared" si="4"/>
        <v>9.1421543932434401E-2</v>
      </c>
      <c r="O19" s="10">
        <f t="shared" si="5"/>
        <v>7.0789348427349186E-2</v>
      </c>
    </row>
    <row r="20" spans="1:15" x14ac:dyDescent="0.3">
      <c r="A20" s="2">
        <v>13881</v>
      </c>
      <c r="B20" s="1">
        <f t="shared" si="0"/>
        <v>1937</v>
      </c>
      <c r="C20" s="3">
        <v>28.265999999999998</v>
      </c>
      <c r="D20" s="3">
        <v>6.1230000000000002</v>
      </c>
      <c r="E20" s="3">
        <v>29.882999999999999</v>
      </c>
      <c r="F20" s="3">
        <v>7.4169999999999998</v>
      </c>
      <c r="G20" s="7">
        <v>-4.0000000000000001E-3</v>
      </c>
      <c r="H20" s="3">
        <f>+C20+E20</f>
        <v>58.149000000000001</v>
      </c>
      <c r="I20" s="3">
        <f>+D20+H20</f>
        <v>64.272000000000006</v>
      </c>
      <c r="J20" s="7">
        <f t="shared" si="1"/>
        <v>-2.1818120647310146E-2</v>
      </c>
      <c r="K20" s="7">
        <f>+D20/D19 -1</f>
        <v>-0.17178412011362099</v>
      </c>
      <c r="L20" s="7">
        <f t="shared" si="2"/>
        <v>-3.8405721210670318E-2</v>
      </c>
      <c r="M20" s="7">
        <f t="shared" si="3"/>
        <v>-1.7818120647310146E-2</v>
      </c>
      <c r="N20" s="10">
        <f t="shared" si="4"/>
        <v>-0.16778412011362098</v>
      </c>
      <c r="O20" s="10">
        <f t="shared" si="5"/>
        <v>-3.4405721210670315E-2</v>
      </c>
    </row>
    <row r="21" spans="1:15" x14ac:dyDescent="0.3">
      <c r="A21" s="2">
        <v>14246</v>
      </c>
      <c r="B21" s="1">
        <f t="shared" si="0"/>
        <v>1938</v>
      </c>
      <c r="C21" s="3">
        <v>29.286999999999999</v>
      </c>
      <c r="D21" s="3">
        <v>7.1680000000000001</v>
      </c>
      <c r="E21" s="3">
        <v>30.754000000000001</v>
      </c>
      <c r="F21" s="3">
        <v>7.3449999999999998</v>
      </c>
      <c r="G21" s="7">
        <v>0</v>
      </c>
      <c r="H21" s="3">
        <f>+C21+E21</f>
        <v>60.040999999999997</v>
      </c>
      <c r="I21" s="3">
        <f>+D21+H21</f>
        <v>67.209000000000003</v>
      </c>
      <c r="J21" s="7">
        <f t="shared" si="1"/>
        <v>3.2537102959638187E-2</v>
      </c>
      <c r="K21" s="7">
        <f>+D21/D20 -1</f>
        <v>0.1706679732157439</v>
      </c>
      <c r="L21" s="7">
        <f t="shared" si="2"/>
        <v>4.5696415235250143E-2</v>
      </c>
      <c r="M21" s="7">
        <f t="shared" si="3"/>
        <v>3.2537102959638187E-2</v>
      </c>
      <c r="N21" s="10">
        <f t="shared" si="4"/>
        <v>0.1706679732157439</v>
      </c>
      <c r="O21" s="10">
        <f t="shared" si="5"/>
        <v>4.5696415235250143E-2</v>
      </c>
    </row>
    <row r="22" spans="1:15" x14ac:dyDescent="0.3">
      <c r="A22" s="2">
        <v>14611</v>
      </c>
      <c r="B22" s="1">
        <f t="shared" si="0"/>
        <v>1939</v>
      </c>
      <c r="C22" s="3">
        <v>30.655000000000001</v>
      </c>
      <c r="D22" s="3">
        <v>8.2870000000000008</v>
      </c>
      <c r="E22" s="3">
        <v>32.344999999999999</v>
      </c>
      <c r="F22" s="3">
        <v>7.407</v>
      </c>
      <c r="G22" s="7">
        <v>1E-3</v>
      </c>
      <c r="H22" s="3">
        <f>+C22+E22</f>
        <v>63</v>
      </c>
      <c r="I22" s="3">
        <f>+D22+H22</f>
        <v>71.287000000000006</v>
      </c>
      <c r="J22" s="7">
        <f t="shared" si="1"/>
        <v>4.9282989956862977E-2</v>
      </c>
      <c r="K22" s="7">
        <f>+D22/D21 -1</f>
        <v>0.1561104910714286</v>
      </c>
      <c r="L22" s="7">
        <f t="shared" si="2"/>
        <v>6.0676397506286506E-2</v>
      </c>
      <c r="M22" s="7">
        <f t="shared" si="3"/>
        <v>4.8282989956862976E-2</v>
      </c>
      <c r="N22" s="10">
        <f t="shared" si="4"/>
        <v>0.1551104910714286</v>
      </c>
      <c r="O22" s="10">
        <f t="shared" si="5"/>
        <v>5.9676397506286505E-2</v>
      </c>
    </row>
    <row r="23" spans="1:15" x14ac:dyDescent="0.3">
      <c r="A23" s="2">
        <v>14977</v>
      </c>
      <c r="B23" s="1">
        <f t="shared" si="0"/>
        <v>1940</v>
      </c>
      <c r="C23" s="3">
        <v>33.624000000000002</v>
      </c>
      <c r="D23" s="3">
        <v>10.268000000000001</v>
      </c>
      <c r="E23" s="3">
        <v>37.18</v>
      </c>
      <c r="F23" s="3">
        <v>7.8680000000000003</v>
      </c>
      <c r="G23" s="7">
        <v>1.3999999999999999E-2</v>
      </c>
      <c r="H23" s="3">
        <f>+C23+E23</f>
        <v>70.804000000000002</v>
      </c>
      <c r="I23" s="3">
        <f>+D23+H23</f>
        <v>81.072000000000003</v>
      </c>
      <c r="J23" s="7">
        <f t="shared" si="1"/>
        <v>0.12387301587301591</v>
      </c>
      <c r="K23" s="7">
        <f>+D23/D22 -1</f>
        <v>0.23904911306866161</v>
      </c>
      <c r="L23" s="7">
        <f t="shared" si="2"/>
        <v>0.13726205338981856</v>
      </c>
      <c r="M23" s="7">
        <f t="shared" si="3"/>
        <v>0.10987301587301591</v>
      </c>
      <c r="N23" s="10">
        <f t="shared" si="4"/>
        <v>0.2250491130686616</v>
      </c>
      <c r="O23" s="10">
        <f t="shared" si="5"/>
        <v>0.12326205338981856</v>
      </c>
    </row>
    <row r="24" spans="1:15" x14ac:dyDescent="0.3">
      <c r="A24" s="2">
        <v>15342</v>
      </c>
      <c r="B24" s="1">
        <f t="shared" si="0"/>
        <v>1941</v>
      </c>
      <c r="C24" s="3">
        <v>37.975999999999999</v>
      </c>
      <c r="D24" s="3">
        <v>7.63</v>
      </c>
      <c r="E24" s="3">
        <v>43.395000000000003</v>
      </c>
      <c r="F24" s="3">
        <v>8.8469999999999995</v>
      </c>
      <c r="G24" s="7">
        <v>1.3999999999999999E-2</v>
      </c>
      <c r="H24" s="3">
        <f>+C24+E24</f>
        <v>81.371000000000009</v>
      </c>
      <c r="I24" s="3">
        <f>+D24+H24</f>
        <v>89.001000000000005</v>
      </c>
      <c r="J24" s="7">
        <f t="shared" si="1"/>
        <v>0.14924298062256369</v>
      </c>
      <c r="K24" s="7">
        <f>+D24/D23 -1</f>
        <v>-0.2569146864043631</v>
      </c>
      <c r="L24" s="7">
        <f t="shared" si="2"/>
        <v>9.7801953818827725E-2</v>
      </c>
      <c r="M24" s="7">
        <f t="shared" si="3"/>
        <v>0.13524298062256368</v>
      </c>
      <c r="N24" s="10">
        <f t="shared" si="4"/>
        <v>-0.27091468640436311</v>
      </c>
      <c r="O24" s="10">
        <f t="shared" si="5"/>
        <v>8.3801953818827726E-2</v>
      </c>
    </row>
    <row r="25" spans="1:15" x14ac:dyDescent="0.3">
      <c r="A25" s="2">
        <v>15707</v>
      </c>
      <c r="B25" s="1">
        <f t="shared" si="0"/>
        <v>1942</v>
      </c>
      <c r="C25" s="3">
        <v>43.57</v>
      </c>
      <c r="D25" s="3">
        <v>7.4710000000000001</v>
      </c>
      <c r="E25" s="3">
        <v>48.860999999999997</v>
      </c>
      <c r="F25" s="3">
        <v>9.6609999999999996</v>
      </c>
      <c r="G25" s="7">
        <v>5.0000000000000001E-3</v>
      </c>
      <c r="H25" s="3">
        <f>+C25+E25</f>
        <v>92.430999999999997</v>
      </c>
      <c r="I25" s="3">
        <f>+D25+H25</f>
        <v>99.902000000000001</v>
      </c>
      <c r="J25" s="7">
        <f t="shared" si="1"/>
        <v>0.13592065969448552</v>
      </c>
      <c r="K25" s="7">
        <f>+D25/D24 -1</f>
        <v>-2.0838794233289604E-2</v>
      </c>
      <c r="L25" s="7">
        <f t="shared" si="2"/>
        <v>0.12248176986775428</v>
      </c>
      <c r="M25" s="7">
        <f t="shared" si="3"/>
        <v>0.13092065969448552</v>
      </c>
      <c r="N25" s="10">
        <f t="shared" si="4"/>
        <v>-2.5838794233289605E-2</v>
      </c>
      <c r="O25" s="10">
        <f t="shared" si="5"/>
        <v>0.11748176986775427</v>
      </c>
    </row>
    <row r="26" spans="1:15" x14ac:dyDescent="0.3">
      <c r="A26" s="2">
        <v>16072</v>
      </c>
      <c r="B26" s="1">
        <f t="shared" si="0"/>
        <v>1943</v>
      </c>
      <c r="C26" s="3">
        <v>48.116999999999997</v>
      </c>
      <c r="D26" s="3">
        <v>7.7430000000000003</v>
      </c>
      <c r="E26" s="3">
        <v>52.787999999999997</v>
      </c>
      <c r="F26" s="3">
        <v>10.215999999999999</v>
      </c>
      <c r="G26" s="7">
        <v>4.0000000000000001E-3</v>
      </c>
      <c r="H26" s="3">
        <f>+C26+E26</f>
        <v>100.905</v>
      </c>
      <c r="I26" s="3">
        <f>+D26+H26</f>
        <v>108.648</v>
      </c>
      <c r="J26" s="7">
        <f t="shared" si="1"/>
        <v>9.1679198537287343E-2</v>
      </c>
      <c r="K26" s="7">
        <f>+D26/D25 -1</f>
        <v>3.6407442109489985E-2</v>
      </c>
      <c r="L26" s="7">
        <f t="shared" si="2"/>
        <v>8.7545794878981287E-2</v>
      </c>
      <c r="M26" s="7">
        <f t="shared" si="3"/>
        <v>8.7679198537287339E-2</v>
      </c>
      <c r="N26" s="10">
        <f t="shared" si="4"/>
        <v>3.2407442109489981E-2</v>
      </c>
      <c r="O26" s="10">
        <f t="shared" si="5"/>
        <v>8.3545794878981283E-2</v>
      </c>
    </row>
    <row r="27" spans="1:15" x14ac:dyDescent="0.3">
      <c r="A27" s="2">
        <v>16438</v>
      </c>
      <c r="B27" s="1">
        <f t="shared" si="0"/>
        <v>1944</v>
      </c>
      <c r="C27" s="3">
        <v>52.353999999999999</v>
      </c>
      <c r="D27" s="3">
        <v>9.0980000000000008</v>
      </c>
      <c r="E27" s="3">
        <v>58.524999999999999</v>
      </c>
      <c r="F27" s="3">
        <v>10.625</v>
      </c>
      <c r="G27" s="7">
        <v>4.0000000000000001E-3</v>
      </c>
      <c r="H27" s="3">
        <f>+C27+E27</f>
        <v>110.87899999999999</v>
      </c>
      <c r="I27" s="3">
        <f>+D27+H27</f>
        <v>119.97699999999999</v>
      </c>
      <c r="J27" s="7">
        <f t="shared" si="1"/>
        <v>9.8845448689361071E-2</v>
      </c>
      <c r="K27" s="7">
        <f>+D27/D26 -1</f>
        <v>0.17499677127728286</v>
      </c>
      <c r="L27" s="7">
        <f t="shared" si="2"/>
        <v>0.10427251306972973</v>
      </c>
      <c r="M27" s="7">
        <f t="shared" si="3"/>
        <v>9.4845448689361067E-2</v>
      </c>
      <c r="N27" s="10">
        <f t="shared" si="4"/>
        <v>0.17099677127728286</v>
      </c>
      <c r="O27" s="10">
        <f t="shared" si="5"/>
        <v>0.10027251306972973</v>
      </c>
    </row>
    <row r="28" spans="1:15" x14ac:dyDescent="0.3">
      <c r="A28" s="2">
        <v>16803</v>
      </c>
      <c r="B28" s="1">
        <f t="shared" si="0"/>
        <v>1945</v>
      </c>
      <c r="C28" s="3">
        <v>57.953000000000003</v>
      </c>
      <c r="D28" s="3">
        <v>17.114000000000001</v>
      </c>
      <c r="E28" s="3">
        <v>69.131</v>
      </c>
      <c r="F28" s="3">
        <v>11.364000000000001</v>
      </c>
      <c r="G28" s="7">
        <v>3.3000000000000002E-2</v>
      </c>
      <c r="H28" s="3">
        <f>+C28+E28</f>
        <v>127.084</v>
      </c>
      <c r="I28" s="3">
        <f>+D28+H28</f>
        <v>144.19800000000001</v>
      </c>
      <c r="J28" s="7">
        <f t="shared" si="1"/>
        <v>0.14615030799339834</v>
      </c>
      <c r="K28" s="7">
        <f>+D28/D27 -1</f>
        <v>0.8810727632446691</v>
      </c>
      <c r="L28" s="7">
        <f t="shared" si="2"/>
        <v>0.20188036040241064</v>
      </c>
      <c r="M28" s="7">
        <f t="shared" si="3"/>
        <v>0.11315030799339834</v>
      </c>
      <c r="N28" s="10">
        <f t="shared" si="4"/>
        <v>0.84807276324466907</v>
      </c>
      <c r="O28" s="10">
        <f t="shared" si="5"/>
        <v>0.16888036040241064</v>
      </c>
    </row>
    <row r="29" spans="1:15" x14ac:dyDescent="0.3">
      <c r="A29" s="2">
        <v>17168</v>
      </c>
      <c r="B29" s="1">
        <f t="shared" si="0"/>
        <v>1946</v>
      </c>
      <c r="C29" s="3">
        <v>62.423000000000002</v>
      </c>
      <c r="D29" s="3">
        <v>21.832999999999998</v>
      </c>
      <c r="E29" s="3">
        <v>77.596000000000004</v>
      </c>
      <c r="F29" s="3">
        <v>12.516999999999999</v>
      </c>
      <c r="G29" s="7">
        <v>1.9E-2</v>
      </c>
      <c r="H29" s="3">
        <f>+C29+E29</f>
        <v>140.01900000000001</v>
      </c>
      <c r="I29" s="3">
        <f>+D29+H29</f>
        <v>161.852</v>
      </c>
      <c r="J29" s="7">
        <f t="shared" si="1"/>
        <v>0.10178307261338948</v>
      </c>
      <c r="K29" s="7">
        <f>+D29/D28 -1</f>
        <v>0.27573916092088324</v>
      </c>
      <c r="L29" s="7">
        <f t="shared" si="2"/>
        <v>0.12242888250877271</v>
      </c>
      <c r="M29" s="7">
        <f t="shared" si="3"/>
        <v>8.2783072613389477E-2</v>
      </c>
      <c r="N29" s="10">
        <f t="shared" si="4"/>
        <v>0.25673916092088322</v>
      </c>
      <c r="O29" s="10">
        <f t="shared" si="5"/>
        <v>0.1034288825087727</v>
      </c>
    </row>
    <row r="30" spans="1:15" x14ac:dyDescent="0.3">
      <c r="A30" s="2">
        <v>17533</v>
      </c>
      <c r="B30" s="1">
        <f t="shared" si="0"/>
        <v>1947</v>
      </c>
      <c r="C30" s="3">
        <v>67.459000000000003</v>
      </c>
      <c r="D30" s="3">
        <v>24.452999999999999</v>
      </c>
      <c r="E30" s="3">
        <v>82.965999999999994</v>
      </c>
      <c r="F30" s="3">
        <v>13.225</v>
      </c>
      <c r="G30" s="7">
        <v>6.9999999999999993E-3</v>
      </c>
      <c r="H30" s="3">
        <f>+C30+E30</f>
        <v>150.42500000000001</v>
      </c>
      <c r="I30" s="3">
        <f>+D30+H30</f>
        <v>174.87800000000001</v>
      </c>
      <c r="J30" s="7">
        <f t="shared" si="1"/>
        <v>7.4318485348417118E-2</v>
      </c>
      <c r="K30" s="7">
        <f>+D30/D29 -1</f>
        <v>0.12000183208903947</v>
      </c>
      <c r="L30" s="7">
        <f t="shared" si="2"/>
        <v>8.0480933198230575E-2</v>
      </c>
      <c r="M30" s="7">
        <f t="shared" si="3"/>
        <v>6.7318485348417112E-2</v>
      </c>
      <c r="N30" s="10">
        <f t="shared" si="4"/>
        <v>0.11300183208903947</v>
      </c>
      <c r="O30" s="10">
        <f t="shared" si="5"/>
        <v>7.3480933198230569E-2</v>
      </c>
    </row>
    <row r="31" spans="1:15" x14ac:dyDescent="0.3">
      <c r="A31" s="2">
        <v>17899</v>
      </c>
      <c r="B31" s="1">
        <f t="shared" si="0"/>
        <v>1948</v>
      </c>
      <c r="C31" s="3">
        <v>70.251999999999995</v>
      </c>
      <c r="D31" s="3">
        <v>26.623000000000001</v>
      </c>
      <c r="E31" s="3">
        <v>81.456999999999994</v>
      </c>
      <c r="F31" s="3">
        <v>13.122</v>
      </c>
      <c r="G31" s="7">
        <v>-5.0000000000000001E-3</v>
      </c>
      <c r="H31" s="3">
        <f>+C31+E31</f>
        <v>151.709</v>
      </c>
      <c r="I31" s="3">
        <f>+D31+H31</f>
        <v>178.33199999999999</v>
      </c>
      <c r="J31" s="7">
        <f t="shared" si="1"/>
        <v>8.535815190294116E-3</v>
      </c>
      <c r="K31" s="7">
        <f>+D31/D30 -1</f>
        <v>8.8741667689036241E-2</v>
      </c>
      <c r="L31" s="7">
        <f t="shared" si="2"/>
        <v>1.9750912064410597E-2</v>
      </c>
      <c r="M31" s="7">
        <f t="shared" si="3"/>
        <v>1.3535815190294117E-2</v>
      </c>
      <c r="N31" s="10">
        <f t="shared" si="4"/>
        <v>9.3741667689036245E-2</v>
      </c>
      <c r="O31" s="10">
        <f t="shared" si="5"/>
        <v>2.4750912064410598E-2</v>
      </c>
    </row>
    <row r="32" spans="1:15" x14ac:dyDescent="0.3">
      <c r="A32" s="2">
        <v>18264</v>
      </c>
      <c r="B32" s="1">
        <f t="shared" si="0"/>
        <v>1949</v>
      </c>
      <c r="C32" s="3">
        <v>75.215000000000003</v>
      </c>
      <c r="D32" s="3">
        <v>32.445</v>
      </c>
      <c r="E32" s="3">
        <v>84.384</v>
      </c>
      <c r="F32" s="3">
        <v>13.278</v>
      </c>
      <c r="G32" s="7">
        <v>1.3999999999999999E-2</v>
      </c>
      <c r="H32" s="3">
        <f>+C32+E32</f>
        <v>159.59899999999999</v>
      </c>
      <c r="I32" s="3">
        <f>+D32+H32</f>
        <v>192.04399999999998</v>
      </c>
      <c r="J32" s="7">
        <f t="shared" si="1"/>
        <v>5.2007461653560405E-2</v>
      </c>
      <c r="K32" s="7">
        <f>+D32/D31 -1</f>
        <v>0.2186830935657138</v>
      </c>
      <c r="L32" s="7">
        <f t="shared" si="2"/>
        <v>7.689029450687479E-2</v>
      </c>
      <c r="M32" s="7">
        <f t="shared" si="3"/>
        <v>3.8007461653560407E-2</v>
      </c>
      <c r="N32" s="10">
        <f t="shared" si="4"/>
        <v>0.20468309356571379</v>
      </c>
      <c r="O32" s="10">
        <f t="shared" si="5"/>
        <v>6.2890294506874792E-2</v>
      </c>
    </row>
    <row r="33" spans="1:15" x14ac:dyDescent="0.3">
      <c r="A33" s="2">
        <v>18629</v>
      </c>
      <c r="B33" s="1">
        <f t="shared" si="0"/>
        <v>1950</v>
      </c>
      <c r="C33" s="3">
        <v>83.590999999999994</v>
      </c>
      <c r="D33" s="3">
        <v>31.739000000000001</v>
      </c>
      <c r="E33" s="3">
        <v>93.009</v>
      </c>
      <c r="F33" s="3">
        <v>14.182</v>
      </c>
      <c r="G33" s="7">
        <v>1.4999999999999999E-2</v>
      </c>
      <c r="H33" s="3">
        <f>+C33+E33</f>
        <v>176.6</v>
      </c>
      <c r="I33" s="3">
        <f>+D33+H33</f>
        <v>208.339</v>
      </c>
      <c r="J33" s="7">
        <f t="shared" si="1"/>
        <v>0.10652322382972335</v>
      </c>
      <c r="K33" s="7">
        <f>+D33/D32 -1</f>
        <v>-2.1759901371551815E-2</v>
      </c>
      <c r="L33" s="7">
        <f t="shared" si="2"/>
        <v>8.4850346795526166E-2</v>
      </c>
      <c r="M33" s="7">
        <f t="shared" si="3"/>
        <v>9.1523223829723346E-2</v>
      </c>
      <c r="N33" s="10">
        <f t="shared" si="4"/>
        <v>-3.6759901371551815E-2</v>
      </c>
      <c r="O33" s="10">
        <f t="shared" si="5"/>
        <v>6.9850346795526166E-2</v>
      </c>
    </row>
    <row r="34" spans="1:15" x14ac:dyDescent="0.3">
      <c r="A34" s="2">
        <v>18994</v>
      </c>
      <c r="B34" s="1">
        <f t="shared" si="0"/>
        <v>1951</v>
      </c>
      <c r="C34" s="3">
        <v>90.534999999999997</v>
      </c>
      <c r="D34" s="3">
        <v>31.242999999999999</v>
      </c>
      <c r="E34" s="3">
        <v>97.542000000000002</v>
      </c>
      <c r="F34" s="3">
        <v>14.473000000000001</v>
      </c>
      <c r="G34" s="7">
        <v>2E-3</v>
      </c>
      <c r="H34" s="3">
        <f>+C34+E34</f>
        <v>188.077</v>
      </c>
      <c r="I34" s="3">
        <f>+D34+H34</f>
        <v>219.32</v>
      </c>
      <c r="J34" s="7">
        <f t="shared" si="1"/>
        <v>6.4988674971687477E-2</v>
      </c>
      <c r="K34" s="7">
        <f>+D34/D33 -1</f>
        <v>-1.5627461482718541E-2</v>
      </c>
      <c r="L34" s="7">
        <f t="shared" si="2"/>
        <v>5.2707366359634911E-2</v>
      </c>
      <c r="M34" s="7">
        <f t="shared" si="3"/>
        <v>6.2988674971687475E-2</v>
      </c>
      <c r="N34" s="10">
        <f t="shared" si="4"/>
        <v>-1.7627461482718543E-2</v>
      </c>
      <c r="O34" s="10">
        <f t="shared" si="5"/>
        <v>5.0707366359634909E-2</v>
      </c>
    </row>
    <row r="35" spans="1:15" x14ac:dyDescent="0.3">
      <c r="A35" s="2">
        <v>19360</v>
      </c>
      <c r="B35" s="1">
        <f t="shared" si="0"/>
        <v>1952</v>
      </c>
      <c r="C35" s="3">
        <v>97.905000000000001</v>
      </c>
      <c r="D35" s="3">
        <v>34.616</v>
      </c>
      <c r="E35" s="3">
        <v>100.21899999999999</v>
      </c>
      <c r="F35" s="3">
        <v>14.663</v>
      </c>
      <c r="G35" s="7">
        <v>2E-3</v>
      </c>
      <c r="H35" s="3">
        <f>+C35+E35</f>
        <v>198.124</v>
      </c>
      <c r="I35" s="3">
        <f>+D35+H35</f>
        <v>232.74</v>
      </c>
      <c r="J35" s="7">
        <f t="shared" si="1"/>
        <v>5.3419610053329292E-2</v>
      </c>
      <c r="K35" s="7">
        <f>+D35/D34 -1</f>
        <v>0.10796018308101019</v>
      </c>
      <c r="L35" s="7">
        <f t="shared" si="2"/>
        <v>6.1189130038300288E-2</v>
      </c>
      <c r="M35" s="7">
        <f t="shared" si="3"/>
        <v>5.141961005332929E-2</v>
      </c>
      <c r="N35" s="10">
        <f t="shared" si="4"/>
        <v>0.10596018308101018</v>
      </c>
      <c r="O35" s="10">
        <f t="shared" si="5"/>
        <v>5.9189130038300286E-2</v>
      </c>
    </row>
    <row r="36" spans="1:15" x14ac:dyDescent="0.3">
      <c r="A36" s="2">
        <v>19725</v>
      </c>
      <c r="B36" s="1">
        <f t="shared" si="0"/>
        <v>1953</v>
      </c>
      <c r="C36" s="3">
        <v>103.842</v>
      </c>
      <c r="D36" s="3">
        <v>33.713000000000001</v>
      </c>
      <c r="E36" s="3">
        <v>102.053</v>
      </c>
      <c r="F36" s="3">
        <v>14.787000000000001</v>
      </c>
      <c r="G36" s="7">
        <v>-2E-3</v>
      </c>
      <c r="H36" s="3">
        <f>+C36+E36</f>
        <v>205.89499999999998</v>
      </c>
      <c r="I36" s="3">
        <f>+D36+H36</f>
        <v>239.60799999999998</v>
      </c>
      <c r="J36" s="7">
        <f t="shared" si="1"/>
        <v>3.9222910904282093E-2</v>
      </c>
      <c r="K36" s="7">
        <f>+D36/D35 -1</f>
        <v>-2.6086202911948186E-2</v>
      </c>
      <c r="L36" s="7">
        <f t="shared" si="2"/>
        <v>2.9509323708859503E-2</v>
      </c>
      <c r="M36" s="7">
        <f t="shared" si="3"/>
        <v>4.1222910904282095E-2</v>
      </c>
      <c r="N36" s="10">
        <f t="shared" si="4"/>
        <v>-2.4086202911948185E-2</v>
      </c>
      <c r="O36" s="10">
        <f t="shared" si="5"/>
        <v>3.1509323708859505E-2</v>
      </c>
    </row>
    <row r="37" spans="1:15" x14ac:dyDescent="0.3">
      <c r="A37" s="2">
        <v>20090</v>
      </c>
      <c r="B37" s="1">
        <f t="shared" si="0"/>
        <v>1954</v>
      </c>
      <c r="C37" s="3">
        <v>110.89</v>
      </c>
      <c r="D37" s="3">
        <v>40.744999999999997</v>
      </c>
      <c r="E37" s="3">
        <v>106.65300000000001</v>
      </c>
      <c r="F37" s="3">
        <v>14.845000000000001</v>
      </c>
      <c r="G37" s="7">
        <v>1E-3</v>
      </c>
      <c r="H37" s="3">
        <f>+C37+E37</f>
        <v>217.54300000000001</v>
      </c>
      <c r="I37" s="3">
        <f>+D37+H37</f>
        <v>258.28800000000001</v>
      </c>
      <c r="J37" s="7">
        <f t="shared" si="1"/>
        <v>5.6572524830617699E-2</v>
      </c>
      <c r="K37" s="7">
        <f>+D37/D36 -1</f>
        <v>0.20858422566962287</v>
      </c>
      <c r="L37" s="7">
        <f t="shared" si="2"/>
        <v>7.796066909285182E-2</v>
      </c>
      <c r="M37" s="7">
        <f t="shared" si="3"/>
        <v>5.5572524830617698E-2</v>
      </c>
      <c r="N37" s="10">
        <f t="shared" si="4"/>
        <v>0.20758422566962287</v>
      </c>
      <c r="O37" s="10">
        <f t="shared" si="5"/>
        <v>7.6960669092851819E-2</v>
      </c>
    </row>
    <row r="38" spans="1:15" x14ac:dyDescent="0.3">
      <c r="A38" s="2">
        <v>20455</v>
      </c>
      <c r="B38" s="1">
        <f t="shared" si="0"/>
        <v>1955</v>
      </c>
      <c r="C38" s="3">
        <v>118.973</v>
      </c>
      <c r="D38" s="3">
        <v>40.168999999999997</v>
      </c>
      <c r="E38" s="3">
        <v>111.985</v>
      </c>
      <c r="F38" s="3">
        <v>15.14</v>
      </c>
      <c r="G38" s="7">
        <v>8.0000000000000002E-3</v>
      </c>
      <c r="H38" s="3">
        <f>+C38+E38</f>
        <v>230.958</v>
      </c>
      <c r="I38" s="3">
        <f>+D38+H38</f>
        <v>271.12700000000001</v>
      </c>
      <c r="J38" s="7">
        <f t="shared" si="1"/>
        <v>6.1665969486492278E-2</v>
      </c>
      <c r="K38" s="7">
        <f>+D38/D37 -1</f>
        <v>-1.4136703890047841E-2</v>
      </c>
      <c r="L38" s="7">
        <f t="shared" si="2"/>
        <v>4.9708077804621276E-2</v>
      </c>
      <c r="M38" s="7">
        <f t="shared" si="3"/>
        <v>5.3665969486492278E-2</v>
      </c>
      <c r="N38" s="10">
        <f t="shared" si="4"/>
        <v>-2.2136703890047842E-2</v>
      </c>
      <c r="O38" s="10">
        <f t="shared" si="5"/>
        <v>4.1708077804621276E-2</v>
      </c>
    </row>
    <row r="39" spans="1:15" x14ac:dyDescent="0.3">
      <c r="A39" s="2">
        <v>20821</v>
      </c>
      <c r="B39" s="1">
        <f t="shared" si="0"/>
        <v>1956</v>
      </c>
      <c r="C39" s="3">
        <v>126.693</v>
      </c>
      <c r="D39" s="3">
        <v>42.027000000000001</v>
      </c>
      <c r="E39" s="3">
        <v>117.575</v>
      </c>
      <c r="F39" s="3">
        <v>15.6</v>
      </c>
      <c r="G39" s="7">
        <v>8.0000000000000002E-3</v>
      </c>
      <c r="H39" s="3">
        <f>+C39+E39</f>
        <v>244.268</v>
      </c>
      <c r="I39" s="3">
        <f>+D39+H39</f>
        <v>286.29500000000002</v>
      </c>
      <c r="J39" s="7">
        <f t="shared" si="1"/>
        <v>5.7629525714632202E-2</v>
      </c>
      <c r="K39" s="7">
        <f>+D39/D38 -1</f>
        <v>4.6254574423062689E-2</v>
      </c>
      <c r="L39" s="7">
        <f t="shared" si="2"/>
        <v>5.5944262282989099E-2</v>
      </c>
      <c r="M39" s="7">
        <f t="shared" si="3"/>
        <v>4.9629525714632201E-2</v>
      </c>
      <c r="N39" s="10">
        <f t="shared" si="4"/>
        <v>3.8254574423062689E-2</v>
      </c>
      <c r="O39" s="10">
        <f t="shared" si="5"/>
        <v>4.7944262282989099E-2</v>
      </c>
    </row>
    <row r="40" spans="1:15" x14ac:dyDescent="0.3">
      <c r="A40" s="2">
        <v>21186</v>
      </c>
      <c r="B40" s="1">
        <f t="shared" si="0"/>
        <v>1957</v>
      </c>
      <c r="C40" s="3">
        <v>134.03800000000001</v>
      </c>
      <c r="D40" s="3">
        <v>39.53</v>
      </c>
      <c r="E40" s="3">
        <v>122.038</v>
      </c>
      <c r="F40" s="3">
        <v>15.968999999999999</v>
      </c>
      <c r="G40" s="7">
        <v>5.0000000000000001E-3</v>
      </c>
      <c r="H40" s="3">
        <f>+C40+E40</f>
        <v>256.07600000000002</v>
      </c>
      <c r="I40" s="3">
        <f>+D40+H40</f>
        <v>295.60599999999999</v>
      </c>
      <c r="J40" s="7">
        <f t="shared" si="1"/>
        <v>4.8340347487186186E-2</v>
      </c>
      <c r="K40" s="7">
        <f>+D40/D39 -1</f>
        <v>-5.9414186118447621E-2</v>
      </c>
      <c r="L40" s="7">
        <f t="shared" si="2"/>
        <v>3.252239822560643E-2</v>
      </c>
      <c r="M40" s="7">
        <f t="shared" si="3"/>
        <v>4.3340347487186189E-2</v>
      </c>
      <c r="N40" s="10">
        <f t="shared" si="4"/>
        <v>-6.4414186118447625E-2</v>
      </c>
      <c r="O40" s="10">
        <f t="shared" si="5"/>
        <v>2.7522398225606429E-2</v>
      </c>
    </row>
    <row r="41" spans="1:15" x14ac:dyDescent="0.3">
      <c r="A41" s="2">
        <v>21551</v>
      </c>
      <c r="B41" s="1">
        <f t="shared" si="0"/>
        <v>1958</v>
      </c>
      <c r="C41" s="3">
        <v>144.523</v>
      </c>
      <c r="D41" s="3">
        <v>44.887999999999998</v>
      </c>
      <c r="E41" s="3">
        <v>127.71899999999999</v>
      </c>
      <c r="F41" s="3">
        <v>16.207000000000001</v>
      </c>
      <c r="G41" s="7">
        <v>5.0000000000000001E-3</v>
      </c>
      <c r="H41" s="3">
        <f>+C41+E41</f>
        <v>272.24199999999996</v>
      </c>
      <c r="I41" s="3">
        <f>+D41+H41</f>
        <v>317.12999999999994</v>
      </c>
      <c r="J41" s="7">
        <f t="shared" si="1"/>
        <v>6.3129695871537939E-2</v>
      </c>
      <c r="K41" s="7">
        <f>+D41/D40 -1</f>
        <v>0.13554262585378196</v>
      </c>
      <c r="L41" s="7">
        <f t="shared" si="2"/>
        <v>7.2813136404538348E-2</v>
      </c>
      <c r="M41" s="7">
        <f t="shared" si="3"/>
        <v>5.8129695871537941E-2</v>
      </c>
      <c r="N41" s="10">
        <f t="shared" si="4"/>
        <v>0.13054262585378196</v>
      </c>
      <c r="O41" s="10">
        <f t="shared" si="5"/>
        <v>6.7813136404538343E-2</v>
      </c>
    </row>
    <row r="42" spans="1:15" x14ac:dyDescent="0.3">
      <c r="A42" s="2">
        <v>21916</v>
      </c>
      <c r="B42" s="1">
        <f t="shared" si="0"/>
        <v>1959</v>
      </c>
      <c r="C42" s="3">
        <v>154.16499999999999</v>
      </c>
      <c r="D42" s="3">
        <v>45.625</v>
      </c>
      <c r="E42" s="3">
        <v>131.38999999999999</v>
      </c>
      <c r="F42" s="3">
        <v>16.472999999999999</v>
      </c>
      <c r="G42" s="7">
        <v>4.0000000000000001E-3</v>
      </c>
      <c r="H42" s="3">
        <f>+C42+E42</f>
        <v>285.55499999999995</v>
      </c>
      <c r="I42" s="3">
        <f>+D42+H42</f>
        <v>331.17999999999995</v>
      </c>
      <c r="J42" s="7">
        <f t="shared" si="1"/>
        <v>4.8901345126762141E-2</v>
      </c>
      <c r="K42" s="7">
        <f>+D42/D41 -1</f>
        <v>1.6418641953306112E-2</v>
      </c>
      <c r="L42" s="7">
        <f t="shared" si="2"/>
        <v>4.4303597893608382E-2</v>
      </c>
      <c r="M42" s="7">
        <f t="shared" si="3"/>
        <v>4.4901345126762138E-2</v>
      </c>
      <c r="N42" s="10">
        <f t="shared" si="4"/>
        <v>1.2418641953306112E-2</v>
      </c>
      <c r="O42" s="10">
        <f t="shared" si="5"/>
        <v>4.0303597893608378E-2</v>
      </c>
    </row>
    <row r="43" spans="1:15" x14ac:dyDescent="0.3">
      <c r="A43" s="2">
        <v>22282</v>
      </c>
      <c r="B43" s="1">
        <f t="shared" si="0"/>
        <v>1960</v>
      </c>
      <c r="C43" s="3">
        <v>162.667</v>
      </c>
      <c r="D43" s="3">
        <v>44.206000000000003</v>
      </c>
      <c r="E43" s="3">
        <v>134.602</v>
      </c>
      <c r="F43" s="3">
        <v>16.643999999999998</v>
      </c>
      <c r="G43" s="7">
        <v>2E-3</v>
      </c>
      <c r="H43" s="3">
        <f>+C43+E43</f>
        <v>297.26900000000001</v>
      </c>
      <c r="I43" s="3">
        <f>+D43+H43</f>
        <v>341.47500000000002</v>
      </c>
      <c r="J43" s="7">
        <f t="shared" si="1"/>
        <v>4.1021869692353663E-2</v>
      </c>
      <c r="K43" s="7">
        <f>+D43/D42 -1</f>
        <v>-3.1101369863013595E-2</v>
      </c>
      <c r="L43" s="7">
        <f t="shared" si="2"/>
        <v>3.1085814360770847E-2</v>
      </c>
      <c r="M43" s="7">
        <f t="shared" si="3"/>
        <v>3.9021869692353661E-2</v>
      </c>
      <c r="N43" s="10">
        <f t="shared" si="4"/>
        <v>-3.3101369863013597E-2</v>
      </c>
      <c r="O43" s="10">
        <f t="shared" si="5"/>
        <v>2.9085814360770845E-2</v>
      </c>
    </row>
    <row r="44" spans="1:15" x14ac:dyDescent="0.3">
      <c r="A44" s="2">
        <v>22647</v>
      </c>
      <c r="B44" s="1">
        <f t="shared" si="0"/>
        <v>1961</v>
      </c>
      <c r="C44" s="3">
        <v>173.58799999999999</v>
      </c>
      <c r="D44" s="3">
        <v>49.465000000000003</v>
      </c>
      <c r="E44" s="3">
        <v>139.50399999999999</v>
      </c>
      <c r="F44" s="3">
        <v>16.838999999999999</v>
      </c>
      <c r="G44" s="7">
        <v>4.0000000000000001E-3</v>
      </c>
      <c r="H44" s="3">
        <f>+C44+E44</f>
        <v>313.09199999999998</v>
      </c>
      <c r="I44" s="3">
        <f>+D44+H44</f>
        <v>362.55700000000002</v>
      </c>
      <c r="J44" s="7">
        <f t="shared" si="1"/>
        <v>5.3227884508643575E-2</v>
      </c>
      <c r="K44" s="7">
        <f>+D44/D43 -1</f>
        <v>0.11896575125548559</v>
      </c>
      <c r="L44" s="7">
        <f t="shared" si="2"/>
        <v>6.1738048173365589E-2</v>
      </c>
      <c r="M44" s="7">
        <f t="shared" si="3"/>
        <v>4.9227884508643571E-2</v>
      </c>
      <c r="N44" s="10">
        <f t="shared" si="4"/>
        <v>0.11496575125548558</v>
      </c>
      <c r="O44" s="10">
        <f t="shared" si="5"/>
        <v>5.7738048173365586E-2</v>
      </c>
    </row>
    <row r="45" spans="1:15" x14ac:dyDescent="0.3">
      <c r="A45" s="2">
        <v>23012</v>
      </c>
      <c r="B45" s="1">
        <f t="shared" si="0"/>
        <v>1962</v>
      </c>
      <c r="C45" s="3">
        <v>183.88</v>
      </c>
      <c r="D45" s="3">
        <v>54.228000000000002</v>
      </c>
      <c r="E45" s="3">
        <v>143.92699999999999</v>
      </c>
      <c r="F45" s="3">
        <v>17.04</v>
      </c>
      <c r="G45" s="7">
        <v>5.0000000000000001E-3</v>
      </c>
      <c r="H45" s="3">
        <f>+C45+E45</f>
        <v>327.80700000000002</v>
      </c>
      <c r="I45" s="3">
        <f>+D45+H45</f>
        <v>382.03500000000003</v>
      </c>
      <c r="J45" s="7">
        <f t="shared" si="1"/>
        <v>4.6998965160400141E-2</v>
      </c>
      <c r="K45" s="7">
        <f>+D45/D44 -1</f>
        <v>9.6290306277165616E-2</v>
      </c>
      <c r="L45" s="7">
        <f t="shared" si="2"/>
        <v>5.3723966162562142E-2</v>
      </c>
      <c r="M45" s="7">
        <f t="shared" si="3"/>
        <v>4.1998965160400144E-2</v>
      </c>
      <c r="N45" s="10">
        <f t="shared" si="4"/>
        <v>9.1290306277165612E-2</v>
      </c>
      <c r="O45" s="10">
        <f t="shared" si="5"/>
        <v>4.8723966162562145E-2</v>
      </c>
    </row>
    <row r="46" spans="1:15" x14ac:dyDescent="0.3">
      <c r="A46" s="2">
        <v>23377</v>
      </c>
      <c r="B46" s="1">
        <f t="shared" si="0"/>
        <v>1963</v>
      </c>
      <c r="C46" s="3">
        <v>198.38</v>
      </c>
      <c r="D46" s="3">
        <v>59.555999999999997</v>
      </c>
      <c r="E46" s="3">
        <v>152.696</v>
      </c>
      <c r="F46" s="3">
        <v>17.286999999999999</v>
      </c>
      <c r="G46" s="7">
        <v>3.0000000000000001E-3</v>
      </c>
      <c r="H46" s="3">
        <f>+C46+E46</f>
        <v>351.07600000000002</v>
      </c>
      <c r="I46" s="3">
        <f>+D46+H46</f>
        <v>410.63200000000001</v>
      </c>
      <c r="J46" s="7">
        <f t="shared" si="1"/>
        <v>7.0983841101623923E-2</v>
      </c>
      <c r="K46" s="7">
        <f>+D46/D45 -1</f>
        <v>9.8251825625138123E-2</v>
      </c>
      <c r="L46" s="7">
        <f t="shared" si="2"/>
        <v>7.4854398157236934E-2</v>
      </c>
      <c r="M46" s="7">
        <f t="shared" si="3"/>
        <v>6.7983841101623921E-2</v>
      </c>
      <c r="N46" s="10">
        <f t="shared" si="4"/>
        <v>9.525182562513812E-2</v>
      </c>
      <c r="O46" s="10">
        <f t="shared" si="5"/>
        <v>7.1854398157236932E-2</v>
      </c>
    </row>
    <row r="47" spans="1:15" x14ac:dyDescent="0.3">
      <c r="A47" s="2">
        <v>23743</v>
      </c>
      <c r="B47" s="1">
        <f t="shared" si="0"/>
        <v>1964</v>
      </c>
      <c r="C47" s="3">
        <v>213.298</v>
      </c>
      <c r="D47" s="3">
        <v>66.39</v>
      </c>
      <c r="E47" s="3">
        <v>163.285</v>
      </c>
      <c r="F47" s="3">
        <v>17.536000000000001</v>
      </c>
      <c r="G47" s="7">
        <v>6.0000000000000001E-3</v>
      </c>
      <c r="H47" s="3">
        <f>+C47+E47</f>
        <v>376.58299999999997</v>
      </c>
      <c r="I47" s="3">
        <f>+D47+H47</f>
        <v>442.97299999999996</v>
      </c>
      <c r="J47" s="7">
        <f t="shared" si="1"/>
        <v>7.2653784365778185E-2</v>
      </c>
      <c r="K47" s="7">
        <f>+D47/D46 -1</f>
        <v>0.11474914366310696</v>
      </c>
      <c r="L47" s="7">
        <f t="shared" si="2"/>
        <v>7.8759083559001519E-2</v>
      </c>
      <c r="M47" s="7">
        <f t="shared" si="3"/>
        <v>6.6653784365778179E-2</v>
      </c>
      <c r="N47" s="10">
        <f t="shared" si="4"/>
        <v>0.10874914366310695</v>
      </c>
      <c r="O47" s="10">
        <f t="shared" si="5"/>
        <v>7.2759083559001514E-2</v>
      </c>
    </row>
    <row r="48" spans="1:15" x14ac:dyDescent="0.3">
      <c r="A48" s="2">
        <v>24108</v>
      </c>
      <c r="B48" s="1">
        <f t="shared" si="0"/>
        <v>1965</v>
      </c>
      <c r="C48" s="3">
        <v>230.3</v>
      </c>
      <c r="D48" s="3">
        <v>71.745000000000005</v>
      </c>
      <c r="E48" s="3">
        <v>177.874</v>
      </c>
      <c r="F48" s="3">
        <v>17.978999999999999</v>
      </c>
      <c r="G48" s="7">
        <v>1.1000000000000001E-2</v>
      </c>
      <c r="H48" s="3">
        <f>+C48+E48</f>
        <v>408.17399999999998</v>
      </c>
      <c r="I48" s="3">
        <f>+D48+H48</f>
        <v>479.91899999999998</v>
      </c>
      <c r="J48" s="7">
        <f t="shared" si="1"/>
        <v>8.3888545154720218E-2</v>
      </c>
      <c r="K48" s="7">
        <f>+D48/D47 -1</f>
        <v>8.065973791233616E-2</v>
      </c>
      <c r="L48" s="7">
        <f t="shared" si="2"/>
        <v>8.3404631885013458E-2</v>
      </c>
      <c r="M48" s="7">
        <f t="shared" si="3"/>
        <v>7.2888545154720222E-2</v>
      </c>
      <c r="N48" s="10">
        <f t="shared" si="4"/>
        <v>6.9659737912336164E-2</v>
      </c>
      <c r="O48" s="10">
        <f t="shared" si="5"/>
        <v>7.2404631885013462E-2</v>
      </c>
    </row>
    <row r="49" spans="1:15" x14ac:dyDescent="0.3">
      <c r="A49" s="2">
        <v>24473</v>
      </c>
      <c r="B49" s="1">
        <f t="shared" si="0"/>
        <v>1966</v>
      </c>
      <c r="C49" s="3">
        <v>247.69499999999999</v>
      </c>
      <c r="D49" s="3">
        <v>73.980999999999995</v>
      </c>
      <c r="E49" s="3">
        <v>185.00899999999999</v>
      </c>
      <c r="F49" s="3">
        <v>18.431000000000001</v>
      </c>
      <c r="G49" s="7">
        <v>0.01</v>
      </c>
      <c r="H49" s="3">
        <f>+C49+E49</f>
        <v>432.70399999999995</v>
      </c>
      <c r="I49" s="3">
        <f>+D49+H49</f>
        <v>506.68499999999995</v>
      </c>
      <c r="J49" s="7">
        <f t="shared" si="1"/>
        <v>6.009691945101836E-2</v>
      </c>
      <c r="K49" s="7">
        <f>+D49/D48 -1</f>
        <v>3.1165934908355952E-2</v>
      </c>
      <c r="L49" s="7">
        <f t="shared" si="2"/>
        <v>5.5771911510067218E-2</v>
      </c>
      <c r="M49" s="7">
        <f t="shared" si="3"/>
        <v>5.0096919451018358E-2</v>
      </c>
      <c r="N49" s="10">
        <f t="shared" si="4"/>
        <v>2.116593490835595E-2</v>
      </c>
      <c r="O49" s="10">
        <f t="shared" si="5"/>
        <v>4.5771911510067216E-2</v>
      </c>
    </row>
    <row r="50" spans="1:15" x14ac:dyDescent="0.3">
      <c r="A50" s="2">
        <v>24838</v>
      </c>
      <c r="B50" s="1">
        <f t="shared" si="0"/>
        <v>1967</v>
      </c>
      <c r="C50" s="3">
        <v>272.23599999999999</v>
      </c>
      <c r="D50" s="3">
        <v>84.828000000000003</v>
      </c>
      <c r="E50" s="3">
        <v>199.78800000000001</v>
      </c>
      <c r="F50" s="3">
        <v>19.152000000000001</v>
      </c>
      <c r="G50" s="7">
        <v>1.6E-2</v>
      </c>
      <c r="H50" s="3">
        <f>+C50+E50</f>
        <v>472.024</v>
      </c>
      <c r="I50" s="3">
        <f>+D50+H50</f>
        <v>556.85199999999998</v>
      </c>
      <c r="J50" s="7">
        <f t="shared" si="1"/>
        <v>9.0870433367845171E-2</v>
      </c>
      <c r="K50" s="7">
        <f>+D50/D49 -1</f>
        <v>0.14661872642975915</v>
      </c>
      <c r="L50" s="7">
        <f t="shared" si="2"/>
        <v>9.9010233182351914E-2</v>
      </c>
      <c r="M50" s="7">
        <f t="shared" si="3"/>
        <v>7.4870433367845171E-2</v>
      </c>
      <c r="N50" s="10">
        <f t="shared" si="4"/>
        <v>0.13061872642975914</v>
      </c>
      <c r="O50" s="10">
        <f t="shared" si="5"/>
        <v>8.3010233182351914E-2</v>
      </c>
    </row>
    <row r="51" spans="1:15" x14ac:dyDescent="0.3">
      <c r="A51" s="2">
        <v>25204</v>
      </c>
      <c r="B51" s="1">
        <f t="shared" si="0"/>
        <v>1968</v>
      </c>
      <c r="C51" s="3">
        <v>298.95999999999998</v>
      </c>
      <c r="D51" s="3">
        <v>90.483000000000004</v>
      </c>
      <c r="E51" s="3">
        <v>214.19499999999999</v>
      </c>
      <c r="F51" s="3">
        <v>20.015000000000001</v>
      </c>
      <c r="G51" s="7">
        <v>2.2000000000000002E-2</v>
      </c>
      <c r="H51" s="3">
        <f>+C51+E51</f>
        <v>513.15499999999997</v>
      </c>
      <c r="I51" s="3">
        <f>+D51+H51</f>
        <v>603.63799999999992</v>
      </c>
      <c r="J51" s="7">
        <f t="shared" si="1"/>
        <v>8.7137518431266159E-2</v>
      </c>
      <c r="K51" s="7">
        <f>+D51/D50 -1</f>
        <v>6.6664308954590412E-2</v>
      </c>
      <c r="L51" s="7">
        <f t="shared" si="2"/>
        <v>8.4018733882611496E-2</v>
      </c>
      <c r="M51" s="7">
        <f t="shared" si="3"/>
        <v>6.5137518431266153E-2</v>
      </c>
      <c r="N51" s="10">
        <f t="shared" si="4"/>
        <v>4.4664308954590407E-2</v>
      </c>
      <c r="O51" s="10">
        <f t="shared" si="5"/>
        <v>6.201873388261149E-2</v>
      </c>
    </row>
    <row r="52" spans="1:15" x14ac:dyDescent="0.3">
      <c r="A52" s="2">
        <v>25569</v>
      </c>
      <c r="B52" s="1">
        <f t="shared" si="0"/>
        <v>1969</v>
      </c>
      <c r="C52" s="3">
        <v>327.93099999999998</v>
      </c>
      <c r="D52" s="3">
        <v>89.988</v>
      </c>
      <c r="E52" s="3">
        <v>228.80600000000001</v>
      </c>
      <c r="F52" s="3">
        <v>20.951000000000001</v>
      </c>
      <c r="G52" s="7">
        <v>2.1000000000000001E-2</v>
      </c>
      <c r="H52" s="3">
        <f>+C52+E52</f>
        <v>556.73699999999997</v>
      </c>
      <c r="I52" s="3">
        <f>+D52+H52</f>
        <v>646.72499999999991</v>
      </c>
      <c r="J52" s="7">
        <f t="shared" si="1"/>
        <v>8.4929504730539396E-2</v>
      </c>
      <c r="K52" s="7">
        <f>+D52/D51 -1</f>
        <v>-5.4706408938696161E-3</v>
      </c>
      <c r="L52" s="7">
        <f t="shared" si="2"/>
        <v>7.1378872768115942E-2</v>
      </c>
      <c r="M52" s="7">
        <f t="shared" si="3"/>
        <v>6.3929504730539391E-2</v>
      </c>
      <c r="N52" s="10">
        <f t="shared" si="4"/>
        <v>-2.6470640893869617E-2</v>
      </c>
      <c r="O52" s="10">
        <f t="shared" si="5"/>
        <v>5.0378872768115937E-2</v>
      </c>
    </row>
    <row r="53" spans="1:15" x14ac:dyDescent="0.3">
      <c r="A53" s="2">
        <v>25934</v>
      </c>
      <c r="B53" s="1">
        <f t="shared" si="0"/>
        <v>1970</v>
      </c>
      <c r="C53" s="3">
        <v>357.82100000000003</v>
      </c>
      <c r="D53" s="3">
        <v>102.446</v>
      </c>
      <c r="E53" s="3">
        <v>239.67</v>
      </c>
      <c r="F53" s="3">
        <v>21.841000000000001</v>
      </c>
      <c r="G53" s="7">
        <v>1.3000000000000001E-2</v>
      </c>
      <c r="H53" s="3">
        <f>+C53+E53</f>
        <v>597.49099999999999</v>
      </c>
      <c r="I53" s="3">
        <f>+D53+H53</f>
        <v>699.93700000000001</v>
      </c>
      <c r="J53" s="7">
        <f t="shared" si="1"/>
        <v>7.3201529627095141E-2</v>
      </c>
      <c r="K53" s="7">
        <f>+D53/D52 -1</f>
        <v>0.13844068097968609</v>
      </c>
      <c r="L53" s="7">
        <f t="shared" si="2"/>
        <v>8.2279175847539632E-2</v>
      </c>
      <c r="M53" s="7">
        <f t="shared" si="3"/>
        <v>6.0201529627095143E-2</v>
      </c>
      <c r="N53" s="10">
        <f t="shared" si="4"/>
        <v>0.12544068097968608</v>
      </c>
      <c r="O53" s="10">
        <f t="shared" si="5"/>
        <v>6.9279175847539634E-2</v>
      </c>
    </row>
    <row r="54" spans="1:15" x14ac:dyDescent="0.3">
      <c r="A54" s="2">
        <v>26299</v>
      </c>
      <c r="B54" s="1">
        <f t="shared" si="0"/>
        <v>1971</v>
      </c>
      <c r="C54" s="3">
        <v>394.33800000000002</v>
      </c>
      <c r="D54" s="3">
        <v>116.444</v>
      </c>
      <c r="E54" s="3">
        <v>257.37099999999998</v>
      </c>
      <c r="F54" s="3">
        <v>22.585999999999999</v>
      </c>
      <c r="G54" s="7">
        <v>1.3999999999999999E-2</v>
      </c>
      <c r="H54" s="3">
        <f>+C54+E54</f>
        <v>651.70900000000006</v>
      </c>
      <c r="I54" s="3">
        <f>+D54+H54</f>
        <v>768.15300000000002</v>
      </c>
      <c r="J54" s="7">
        <f t="shared" si="1"/>
        <v>9.0742789431137894E-2</v>
      </c>
      <c r="K54" s="7">
        <f>+D54/D53 -1</f>
        <v>0.13663783847099942</v>
      </c>
      <c r="L54" s="7">
        <f t="shared" si="2"/>
        <v>9.7460199989427565E-2</v>
      </c>
      <c r="M54" s="7">
        <f t="shared" si="3"/>
        <v>7.6742789431137895E-2</v>
      </c>
      <c r="N54" s="10">
        <f t="shared" si="4"/>
        <v>0.12263783847099942</v>
      </c>
      <c r="O54" s="10">
        <f t="shared" si="5"/>
        <v>8.3460199989427566E-2</v>
      </c>
    </row>
    <row r="55" spans="1:15" x14ac:dyDescent="0.3">
      <c r="A55" s="2">
        <v>26665</v>
      </c>
      <c r="B55" s="1">
        <f t="shared" si="0"/>
        <v>1972</v>
      </c>
      <c r="C55" s="3">
        <v>432.93900000000002</v>
      </c>
      <c r="D55" s="3">
        <v>130.52699999999999</v>
      </c>
      <c r="E55" s="3">
        <v>286.108</v>
      </c>
      <c r="F55" s="3">
        <v>23.802</v>
      </c>
      <c r="G55" s="7">
        <v>3.7000000000000005E-2</v>
      </c>
      <c r="H55" s="3">
        <f>+C55+E55</f>
        <v>719.04700000000003</v>
      </c>
      <c r="I55" s="3">
        <f>+D55+H55</f>
        <v>849.57400000000007</v>
      </c>
      <c r="J55" s="7">
        <f t="shared" si="1"/>
        <v>0.10332525713163387</v>
      </c>
      <c r="K55" s="7">
        <f>+D55/D54 -1</f>
        <v>0.12094225550479187</v>
      </c>
      <c r="L55" s="7">
        <f t="shared" si="2"/>
        <v>0.10599581073041442</v>
      </c>
      <c r="M55" s="7">
        <f t="shared" si="3"/>
        <v>6.6325257131633869E-2</v>
      </c>
      <c r="N55" s="10">
        <f t="shared" si="4"/>
        <v>8.3942255504791868E-2</v>
      </c>
      <c r="O55" s="10">
        <f t="shared" si="5"/>
        <v>6.8995810730414414E-2</v>
      </c>
    </row>
    <row r="56" spans="1:15" x14ac:dyDescent="0.3">
      <c r="A56" s="2">
        <v>27030</v>
      </c>
      <c r="B56" s="1">
        <f t="shared" si="0"/>
        <v>1973</v>
      </c>
      <c r="C56" s="3">
        <v>478.62299999999999</v>
      </c>
      <c r="D56" s="3">
        <v>130.17699999999999</v>
      </c>
      <c r="E56" s="3">
        <v>321.36099999999999</v>
      </c>
      <c r="F56" s="3">
        <v>26.28</v>
      </c>
      <c r="G56" s="7">
        <v>5.7000000000000002E-2</v>
      </c>
      <c r="H56" s="3">
        <f>+C56+E56</f>
        <v>799.98399999999992</v>
      </c>
      <c r="I56" s="3">
        <f>+D56+H56</f>
        <v>930.16099999999994</v>
      </c>
      <c r="J56" s="7">
        <f t="shared" si="1"/>
        <v>0.11256148763571772</v>
      </c>
      <c r="K56" s="7">
        <f>+D56/D55 -1</f>
        <v>-2.6814375569804705E-3</v>
      </c>
      <c r="L56" s="7">
        <f t="shared" si="2"/>
        <v>9.485577477653484E-2</v>
      </c>
      <c r="M56" s="7">
        <f t="shared" si="3"/>
        <v>5.5561487635717714E-2</v>
      </c>
      <c r="N56" s="10">
        <f t="shared" si="4"/>
        <v>-5.9681437556980473E-2</v>
      </c>
      <c r="O56" s="10">
        <f t="shared" si="5"/>
        <v>3.7855774776534838E-2</v>
      </c>
    </row>
    <row r="57" spans="1:15" x14ac:dyDescent="0.3">
      <c r="A57" s="2">
        <v>27395</v>
      </c>
      <c r="B57" s="1">
        <f t="shared" si="0"/>
        <v>1974</v>
      </c>
      <c r="C57" s="3">
        <v>539.21299999999997</v>
      </c>
      <c r="D57" s="3">
        <v>142.16499999999999</v>
      </c>
      <c r="E57" s="3">
        <v>349.17</v>
      </c>
      <c r="F57" s="3">
        <v>28.47</v>
      </c>
      <c r="G57" s="7">
        <v>3.6000000000000004E-2</v>
      </c>
      <c r="H57" s="3">
        <f>+C57+E57</f>
        <v>888.38300000000004</v>
      </c>
      <c r="I57" s="3">
        <f>+D57+H57</f>
        <v>1030.548</v>
      </c>
      <c r="J57" s="7">
        <f t="shared" si="1"/>
        <v>0.11050096001920062</v>
      </c>
      <c r="K57" s="7">
        <f>+D57/D56 -1</f>
        <v>9.2090000537729422E-2</v>
      </c>
      <c r="L57" s="7">
        <f t="shared" si="2"/>
        <v>0.10792432707886057</v>
      </c>
      <c r="M57" s="7">
        <f t="shared" si="3"/>
        <v>7.4500960019200618E-2</v>
      </c>
      <c r="N57" s="10">
        <f t="shared" si="4"/>
        <v>5.6090000537729418E-2</v>
      </c>
      <c r="O57" s="10">
        <f t="shared" si="5"/>
        <v>7.1924327078860567E-2</v>
      </c>
    </row>
    <row r="58" spans="1:15" x14ac:dyDescent="0.3">
      <c r="A58" s="2">
        <v>27760</v>
      </c>
      <c r="B58" s="1">
        <f t="shared" si="0"/>
        <v>1975</v>
      </c>
      <c r="C58" s="3">
        <v>601.36099999999999</v>
      </c>
      <c r="D58" s="3">
        <v>168.624</v>
      </c>
      <c r="E58" s="3">
        <v>377.68</v>
      </c>
      <c r="F58" s="3">
        <v>30.032</v>
      </c>
      <c r="G58" s="7">
        <v>2.7000000000000003E-2</v>
      </c>
      <c r="H58" s="3">
        <f>+C58+E58</f>
        <v>979.04099999999994</v>
      </c>
      <c r="I58" s="3">
        <f>+D58+H58</f>
        <v>1147.665</v>
      </c>
      <c r="J58" s="7">
        <f t="shared" si="1"/>
        <v>0.10204832825481791</v>
      </c>
      <c r="K58" s="7">
        <f>+D58/D57 -1</f>
        <v>0.1861147258467275</v>
      </c>
      <c r="L58" s="7">
        <f t="shared" si="2"/>
        <v>0.11364536149698989</v>
      </c>
      <c r="M58" s="7">
        <f t="shared" si="3"/>
        <v>7.5048328254817914E-2</v>
      </c>
      <c r="N58" s="10">
        <f t="shared" si="4"/>
        <v>0.15911472584672751</v>
      </c>
      <c r="O58" s="10">
        <f t="shared" si="5"/>
        <v>8.6645361496989898E-2</v>
      </c>
    </row>
    <row r="59" spans="1:15" x14ac:dyDescent="0.3">
      <c r="A59" s="2">
        <v>28126</v>
      </c>
      <c r="B59" s="1">
        <f t="shared" si="0"/>
        <v>1976</v>
      </c>
      <c r="C59" s="3">
        <v>673.59100000000001</v>
      </c>
      <c r="D59" s="3">
        <v>191.96299999999999</v>
      </c>
      <c r="E59" s="3">
        <v>408.42099999999999</v>
      </c>
      <c r="F59" s="3">
        <v>31.986000000000001</v>
      </c>
      <c r="G59" s="7">
        <v>3.9E-2</v>
      </c>
      <c r="H59" s="3">
        <f>+C59+E59</f>
        <v>1082.0119999999999</v>
      </c>
      <c r="I59" s="3">
        <f>+D59+H59</f>
        <v>1273.9749999999999</v>
      </c>
      <c r="J59" s="7">
        <f t="shared" si="1"/>
        <v>0.10517537059224291</v>
      </c>
      <c r="K59" s="7">
        <f>+D59/D58 -1</f>
        <v>0.13840853022108357</v>
      </c>
      <c r="L59" s="7">
        <f t="shared" si="2"/>
        <v>0.11005824870497927</v>
      </c>
      <c r="M59" s="7">
        <f t="shared" si="3"/>
        <v>6.6175370592242905E-2</v>
      </c>
      <c r="N59" s="10">
        <f t="shared" si="4"/>
        <v>9.9408530221083563E-2</v>
      </c>
      <c r="O59" s="10">
        <f t="shared" si="5"/>
        <v>7.105824870497926E-2</v>
      </c>
    </row>
    <row r="60" spans="1:15" x14ac:dyDescent="0.3">
      <c r="A60" s="2">
        <v>28491</v>
      </c>
      <c r="B60" s="1">
        <f t="shared" si="0"/>
        <v>1977</v>
      </c>
      <c r="C60" s="3">
        <v>758.68600000000004</v>
      </c>
      <c r="D60" s="3">
        <v>213.34800000000001</v>
      </c>
      <c r="E60" s="3">
        <v>450.21800000000002</v>
      </c>
      <c r="F60" s="3">
        <v>34.210999999999999</v>
      </c>
      <c r="G60" s="7">
        <v>5.5999999999999994E-2</v>
      </c>
      <c r="H60" s="3">
        <f>+C60+E60</f>
        <v>1208.904</v>
      </c>
      <c r="I60" s="3">
        <f>+D60+H60</f>
        <v>1422.252</v>
      </c>
      <c r="J60" s="7">
        <f t="shared" si="1"/>
        <v>0.11727411525935016</v>
      </c>
      <c r="K60" s="7">
        <f>+D60/D59 -1</f>
        <v>0.11140167636471632</v>
      </c>
      <c r="L60" s="7">
        <f t="shared" si="2"/>
        <v>0.11638925410624235</v>
      </c>
      <c r="M60" s="7">
        <f t="shared" si="3"/>
        <v>6.127411525935017E-2</v>
      </c>
      <c r="N60" s="10">
        <f t="shared" si="4"/>
        <v>5.5401676364716324E-2</v>
      </c>
      <c r="O60" s="10">
        <f t="shared" si="5"/>
        <v>6.0389254106242352E-2</v>
      </c>
    </row>
    <row r="61" spans="1:15" x14ac:dyDescent="0.3">
      <c r="A61" s="2">
        <v>28856</v>
      </c>
      <c r="B61" s="1">
        <f t="shared" si="0"/>
        <v>1978</v>
      </c>
      <c r="C61" s="3">
        <v>847.48199999999997</v>
      </c>
      <c r="D61" s="3">
        <v>226.34</v>
      </c>
      <c r="E61" s="3">
        <v>511.59800000000001</v>
      </c>
      <c r="F61" s="3">
        <v>37.250999999999998</v>
      </c>
      <c r="G61" s="7">
        <v>0.09</v>
      </c>
      <c r="H61" s="3">
        <f>+C61+E61</f>
        <v>1359.08</v>
      </c>
      <c r="I61" s="3">
        <f>+D61+H61</f>
        <v>1585.4199999999998</v>
      </c>
      <c r="J61" s="7">
        <f t="shared" si="1"/>
        <v>0.12422491777676292</v>
      </c>
      <c r="K61" s="7">
        <f>+D61/D60 -1</f>
        <v>6.0895813412827904E-2</v>
      </c>
      <c r="L61" s="7">
        <f t="shared" si="2"/>
        <v>0.11472509794326169</v>
      </c>
      <c r="M61" s="7">
        <f t="shared" si="3"/>
        <v>3.4224917776762925E-2</v>
      </c>
      <c r="N61" s="10">
        <f t="shared" si="4"/>
        <v>-2.9104186587172093E-2</v>
      </c>
      <c r="O61" s="10">
        <f t="shared" si="5"/>
        <v>2.4725097943261692E-2</v>
      </c>
    </row>
    <row r="62" spans="1:15" x14ac:dyDescent="0.3">
      <c r="A62" s="2">
        <v>29221</v>
      </c>
      <c r="B62" s="1">
        <f t="shared" si="0"/>
        <v>1979</v>
      </c>
      <c r="C62" s="3">
        <v>950.87400000000002</v>
      </c>
      <c r="D62" s="3">
        <v>226.39099999999999</v>
      </c>
      <c r="E62" s="3">
        <v>573.40200000000004</v>
      </c>
      <c r="F62" s="3">
        <v>41.262</v>
      </c>
      <c r="G62" s="7">
        <v>9.6000000000000002E-2</v>
      </c>
      <c r="H62" s="3">
        <f>+C62+E62</f>
        <v>1524.2760000000001</v>
      </c>
      <c r="I62" s="3">
        <f>+D62+H62</f>
        <v>1750.6670000000001</v>
      </c>
      <c r="J62" s="7">
        <f t="shared" si="1"/>
        <v>0.12154987197221656</v>
      </c>
      <c r="K62" s="7">
        <f>+D62/D61 -1</f>
        <v>2.2532473270286957E-4</v>
      </c>
      <c r="L62" s="7">
        <f t="shared" si="2"/>
        <v>0.10422916325011689</v>
      </c>
      <c r="M62" s="7">
        <f t="shared" si="3"/>
        <v>2.5549871972216559E-2</v>
      </c>
      <c r="N62" s="10">
        <f t="shared" si="4"/>
        <v>-9.5774675267297132E-2</v>
      </c>
      <c r="O62" s="10">
        <f t="shared" si="5"/>
        <v>8.2291632501168832E-3</v>
      </c>
    </row>
    <row r="63" spans="1:15" x14ac:dyDescent="0.3">
      <c r="A63" s="2">
        <v>29587</v>
      </c>
      <c r="B63" s="1">
        <f t="shared" si="0"/>
        <v>1980</v>
      </c>
      <c r="C63" s="3">
        <v>1064.5830000000001</v>
      </c>
      <c r="D63" s="3">
        <v>243.93799999999999</v>
      </c>
      <c r="E63" s="3">
        <v>625.42999999999995</v>
      </c>
      <c r="F63" s="3">
        <v>44.957999999999998</v>
      </c>
      <c r="G63" s="7">
        <v>7.6999999999999999E-2</v>
      </c>
      <c r="H63" s="3">
        <f>+C63+E63</f>
        <v>1690.0129999999999</v>
      </c>
      <c r="I63" s="3">
        <f>+D63+H63</f>
        <v>1933.951</v>
      </c>
      <c r="J63" s="7">
        <f t="shared" si="1"/>
        <v>0.10873162078258791</v>
      </c>
      <c r="K63" s="7">
        <f>+D63/D62 -1</f>
        <v>7.7507498089588456E-2</v>
      </c>
      <c r="L63" s="7">
        <f t="shared" si="2"/>
        <v>0.10469381098746933</v>
      </c>
      <c r="M63" s="7">
        <f t="shared" si="3"/>
        <v>3.1731620782587913E-2</v>
      </c>
      <c r="N63" s="10">
        <f t="shared" si="4"/>
        <v>5.0749808958845677E-4</v>
      </c>
      <c r="O63" s="10">
        <f t="shared" si="5"/>
        <v>2.7693810987469328E-2</v>
      </c>
    </row>
    <row r="64" spans="1:15" x14ac:dyDescent="0.3">
      <c r="A64" s="2">
        <v>29952</v>
      </c>
      <c r="B64" s="1">
        <f t="shared" si="0"/>
        <v>1981</v>
      </c>
      <c r="C64" s="3">
        <v>1171.9659999999999</v>
      </c>
      <c r="D64" s="3">
        <v>253.03200000000001</v>
      </c>
      <c r="E64" s="3">
        <v>646.25800000000004</v>
      </c>
      <c r="F64" s="3">
        <v>47.456000000000003</v>
      </c>
      <c r="G64" s="7">
        <v>3.6000000000000004E-2</v>
      </c>
      <c r="H64" s="3">
        <f>+C64+E64</f>
        <v>1818.2239999999999</v>
      </c>
      <c r="I64" s="3">
        <f>+D64+H64</f>
        <v>2071.2559999999999</v>
      </c>
      <c r="J64" s="7">
        <f t="shared" si="1"/>
        <v>7.5863913472854927E-2</v>
      </c>
      <c r="K64" s="7">
        <f>+D64/D63 -1</f>
        <v>3.7279964581164116E-2</v>
      </c>
      <c r="L64" s="7">
        <f t="shared" si="2"/>
        <v>7.0997145222396973E-2</v>
      </c>
      <c r="M64" s="7">
        <f t="shared" si="3"/>
        <v>3.9863913472854923E-2</v>
      </c>
      <c r="N64" s="10">
        <f t="shared" si="4"/>
        <v>1.2799645811641114E-3</v>
      </c>
      <c r="O64" s="10">
        <f t="shared" si="5"/>
        <v>3.4997145222396969E-2</v>
      </c>
    </row>
    <row r="65" spans="1:15" x14ac:dyDescent="0.3">
      <c r="A65" s="2">
        <v>30317</v>
      </c>
      <c r="B65" s="1">
        <f t="shared" si="0"/>
        <v>1982</v>
      </c>
      <c r="C65" s="3">
        <v>1307.8209999999999</v>
      </c>
      <c r="D65" s="3">
        <v>295.03100000000001</v>
      </c>
      <c r="E65" s="3">
        <v>678.75300000000004</v>
      </c>
      <c r="F65" s="3">
        <v>49.473999999999997</v>
      </c>
      <c r="G65" s="7">
        <v>3.7000000000000005E-2</v>
      </c>
      <c r="H65" s="3">
        <f>+C65+E65</f>
        <v>1986.5740000000001</v>
      </c>
      <c r="I65" s="3">
        <f>+D65+H65</f>
        <v>2281.605</v>
      </c>
      <c r="J65" s="7">
        <f t="shared" si="1"/>
        <v>9.2590351903835799E-2</v>
      </c>
      <c r="K65" s="7">
        <f>+D65/D64 -1</f>
        <v>0.16598295867716328</v>
      </c>
      <c r="L65" s="7">
        <f t="shared" si="2"/>
        <v>0.10155625378997102</v>
      </c>
      <c r="M65" s="7">
        <f t="shared" si="3"/>
        <v>5.5590351903835794E-2</v>
      </c>
      <c r="N65" s="10">
        <f t="shared" si="4"/>
        <v>0.12898295867716328</v>
      </c>
      <c r="O65" s="10">
        <f t="shared" si="5"/>
        <v>6.4556253789971013E-2</v>
      </c>
    </row>
    <row r="66" spans="1:15" x14ac:dyDescent="0.3">
      <c r="A66" s="2">
        <v>30682</v>
      </c>
      <c r="B66" s="1">
        <f t="shared" si="0"/>
        <v>1983</v>
      </c>
      <c r="C66" s="3">
        <v>1428.64</v>
      </c>
      <c r="D66" s="3">
        <v>342.15600000000001</v>
      </c>
      <c r="E66" s="3">
        <v>721.54499999999996</v>
      </c>
      <c r="F66" s="3">
        <v>51.343000000000004</v>
      </c>
      <c r="G66" s="7">
        <v>0.04</v>
      </c>
      <c r="H66" s="3">
        <f>+C66+E66</f>
        <v>2150.1849999999999</v>
      </c>
      <c r="I66" s="3">
        <f>+D66+H66</f>
        <v>2492.3409999999999</v>
      </c>
      <c r="J66" s="7">
        <f t="shared" si="1"/>
        <v>8.2358371749554626E-2</v>
      </c>
      <c r="K66" s="7">
        <f>+D66/D65 -1</f>
        <v>0.15972897763285898</v>
      </c>
      <c r="L66" s="7">
        <f t="shared" si="2"/>
        <v>9.2363051448432154E-2</v>
      </c>
      <c r="M66" s="7">
        <f t="shared" si="3"/>
        <v>4.2358371749554626E-2</v>
      </c>
      <c r="N66" s="10">
        <f t="shared" si="4"/>
        <v>0.11972897763285897</v>
      </c>
      <c r="O66" s="10">
        <f t="shared" si="5"/>
        <v>5.2363051448432153E-2</v>
      </c>
    </row>
    <row r="67" spans="1:15" x14ac:dyDescent="0.3">
      <c r="A67" s="2">
        <v>31048</v>
      </c>
      <c r="B67" s="1">
        <f t="shared" si="0"/>
        <v>1984</v>
      </c>
      <c r="C67" s="3">
        <v>1575.221</v>
      </c>
      <c r="D67" s="3">
        <v>380.36500000000001</v>
      </c>
      <c r="E67" s="3">
        <v>757.24400000000003</v>
      </c>
      <c r="F67" s="3">
        <v>53.134</v>
      </c>
      <c r="G67" s="7">
        <v>0.04</v>
      </c>
      <c r="H67" s="3">
        <f>+C67+E67</f>
        <v>2332.4650000000001</v>
      </c>
      <c r="I67" s="3">
        <f>+D67+H67</f>
        <v>2712.83</v>
      </c>
      <c r="J67" s="7">
        <f t="shared" si="1"/>
        <v>8.4774100833184152E-2</v>
      </c>
      <c r="K67" s="7">
        <f>+D67/D66 -1</f>
        <v>0.11167128444335339</v>
      </c>
      <c r="L67" s="7">
        <f t="shared" si="2"/>
        <v>8.8466626356505706E-2</v>
      </c>
      <c r="M67" s="7">
        <f t="shared" si="3"/>
        <v>4.4774100833184151E-2</v>
      </c>
      <c r="N67" s="10">
        <f t="shared" si="4"/>
        <v>7.1671284443353384E-2</v>
      </c>
      <c r="O67" s="10">
        <f t="shared" si="5"/>
        <v>4.8466626356505706E-2</v>
      </c>
    </row>
    <row r="68" spans="1:15" x14ac:dyDescent="0.3">
      <c r="A68" s="2">
        <v>31413</v>
      </c>
      <c r="B68" s="1">
        <f t="shared" si="0"/>
        <v>1985</v>
      </c>
      <c r="C68" s="3">
        <v>1690.6510000000001</v>
      </c>
      <c r="D68" s="3">
        <v>421.43900000000002</v>
      </c>
      <c r="E68" s="3">
        <v>774.18799999999999</v>
      </c>
      <c r="F68" s="3">
        <v>54.29</v>
      </c>
      <c r="G68" s="7">
        <v>1.2E-2</v>
      </c>
      <c r="H68" s="3">
        <f>+C68+E68</f>
        <v>2464.8389999999999</v>
      </c>
      <c r="I68" s="3">
        <f>+D68+H68</f>
        <v>2886.2779999999998</v>
      </c>
      <c r="J68" s="7">
        <f t="shared" si="1"/>
        <v>5.6752834447676426E-2</v>
      </c>
      <c r="K68" s="7">
        <f>+D68/D67 -1</f>
        <v>0.10798575052909709</v>
      </c>
      <c r="L68" s="7">
        <f t="shared" si="2"/>
        <v>6.3936184722227285E-2</v>
      </c>
      <c r="M68" s="7">
        <f t="shared" si="3"/>
        <v>4.4752834447676429E-2</v>
      </c>
      <c r="N68" s="10">
        <f t="shared" si="4"/>
        <v>9.5985750529097094E-2</v>
      </c>
      <c r="O68" s="10">
        <f t="shared" si="5"/>
        <v>5.1936184722227288E-2</v>
      </c>
    </row>
    <row r="69" spans="1:15" x14ac:dyDescent="0.3">
      <c r="A69" s="2">
        <v>31778</v>
      </c>
      <c r="B69" s="1">
        <f t="shared" si="0"/>
        <v>1986</v>
      </c>
      <c r="C69" s="3">
        <v>1819.982</v>
      </c>
      <c r="D69" s="3">
        <v>442.02199999999999</v>
      </c>
      <c r="E69" s="3">
        <v>814.27499999999998</v>
      </c>
      <c r="F69" s="3">
        <v>55.963999999999999</v>
      </c>
      <c r="G69" s="7">
        <v>4.9000000000000002E-2</v>
      </c>
      <c r="H69" s="3">
        <f>+C69+E69</f>
        <v>2634.2570000000001</v>
      </c>
      <c r="I69" s="3">
        <f>+D69+H69</f>
        <v>3076.279</v>
      </c>
      <c r="J69" s="7">
        <f t="shared" si="1"/>
        <v>6.873390107832611E-2</v>
      </c>
      <c r="K69" s="7">
        <f>+D69/D68 -1</f>
        <v>4.8839808370843674E-2</v>
      </c>
      <c r="L69" s="7">
        <f t="shared" si="2"/>
        <v>6.5829071212128554E-2</v>
      </c>
      <c r="M69" s="7">
        <f t="shared" si="3"/>
        <v>1.9733901078326108E-2</v>
      </c>
      <c r="N69" s="10">
        <f t="shared" si="4"/>
        <v>-1.6019162915632823E-4</v>
      </c>
      <c r="O69" s="10">
        <f t="shared" si="5"/>
        <v>1.6829071212128552E-2</v>
      </c>
    </row>
    <row r="70" spans="1:15" x14ac:dyDescent="0.3">
      <c r="A70" s="2">
        <v>32143</v>
      </c>
      <c r="B70" s="1">
        <f t="shared" si="0"/>
        <v>1987</v>
      </c>
      <c r="C70" s="3">
        <v>1992.703</v>
      </c>
      <c r="D70" s="3">
        <v>475.053</v>
      </c>
      <c r="E70" s="3">
        <v>862.25599999999997</v>
      </c>
      <c r="F70" s="3">
        <v>58.151000000000003</v>
      </c>
      <c r="G70" s="7">
        <v>5.0999999999999997E-2</v>
      </c>
      <c r="H70" s="3">
        <f>+C70+E70</f>
        <v>2854.9589999999998</v>
      </c>
      <c r="I70" s="3">
        <f>+D70+H70</f>
        <v>3330.0119999999997</v>
      </c>
      <c r="J70" s="7">
        <f t="shared" si="1"/>
        <v>8.3781498919809128E-2</v>
      </c>
      <c r="K70" s="7">
        <f>+D70/D69 -1</f>
        <v>7.4727049784852451E-2</v>
      </c>
      <c r="L70" s="7">
        <f t="shared" si="2"/>
        <v>8.2480490228616921E-2</v>
      </c>
      <c r="M70" s="7">
        <f t="shared" si="3"/>
        <v>3.2781498919809131E-2</v>
      </c>
      <c r="N70" s="10">
        <f t="shared" si="4"/>
        <v>2.3727049784852454E-2</v>
      </c>
      <c r="O70" s="10">
        <f t="shared" si="5"/>
        <v>3.1480490228616924E-2</v>
      </c>
    </row>
    <row r="71" spans="1:15" x14ac:dyDescent="0.3">
      <c r="A71" s="2">
        <v>32509</v>
      </c>
      <c r="B71" s="1">
        <f t="shared" si="0"/>
        <v>1988</v>
      </c>
      <c r="C71" s="3">
        <v>2152.953</v>
      </c>
      <c r="D71" s="3">
        <v>494.33</v>
      </c>
      <c r="E71" s="3">
        <v>929.47500000000002</v>
      </c>
      <c r="F71" s="3">
        <v>60.69</v>
      </c>
      <c r="G71" s="7">
        <v>5.5999999999999994E-2</v>
      </c>
      <c r="H71" s="3">
        <f>+C71+E71</f>
        <v>3082.4279999999999</v>
      </c>
      <c r="I71" s="3">
        <f>+D71+H71</f>
        <v>3576.7579999999998</v>
      </c>
      <c r="J71" s="7">
        <f t="shared" si="1"/>
        <v>7.9675049624180261E-2</v>
      </c>
      <c r="K71" s="7">
        <f>+D71/D70 -1</f>
        <v>4.0578630173896402E-2</v>
      </c>
      <c r="L71" s="7">
        <f t="shared" si="2"/>
        <v>7.4097630879408349E-2</v>
      </c>
      <c r="M71" s="7">
        <f t="shared" si="3"/>
        <v>2.3675049624180267E-2</v>
      </c>
      <c r="N71" s="10">
        <f t="shared" si="4"/>
        <v>-1.5421369826103593E-2</v>
      </c>
      <c r="O71" s="10">
        <f t="shared" si="5"/>
        <v>1.8097630879408355E-2</v>
      </c>
    </row>
    <row r="72" spans="1:15" x14ac:dyDescent="0.3">
      <c r="A72" s="2">
        <v>32874</v>
      </c>
      <c r="B72" s="1">
        <f t="shared" si="0"/>
        <v>1989</v>
      </c>
      <c r="C72" s="3">
        <v>2317.6930000000002</v>
      </c>
      <c r="D72" s="3">
        <v>497.07900000000001</v>
      </c>
      <c r="E72" s="3">
        <v>994.22199999999998</v>
      </c>
      <c r="F72" s="3">
        <v>63.354999999999997</v>
      </c>
      <c r="G72" s="7">
        <v>7.6999999999999999E-2</v>
      </c>
      <c r="H72" s="3">
        <f>+C72+E72</f>
        <v>3311.915</v>
      </c>
      <c r="I72" s="3">
        <f>+D72+H72</f>
        <v>3808.9940000000001</v>
      </c>
      <c r="J72" s="7">
        <f t="shared" si="1"/>
        <v>7.4450076368369311E-2</v>
      </c>
      <c r="K72" s="7">
        <f>+D72/D71 -1</f>
        <v>5.561062448162124E-3</v>
      </c>
      <c r="L72" s="7">
        <f t="shared" si="2"/>
        <v>6.4929190065416975E-2</v>
      </c>
      <c r="M72" s="7">
        <f t="shared" si="3"/>
        <v>-2.5499236316306878E-3</v>
      </c>
      <c r="N72" s="10">
        <f t="shared" si="4"/>
        <v>-7.1438937551837875E-2</v>
      </c>
      <c r="O72" s="10">
        <f t="shared" si="5"/>
        <v>-1.2070809934583024E-2</v>
      </c>
    </row>
    <row r="73" spans="1:15" x14ac:dyDescent="0.3">
      <c r="A73" s="2">
        <v>33239</v>
      </c>
      <c r="B73" s="1">
        <f t="shared" si="0"/>
        <v>1990</v>
      </c>
      <c r="C73" s="3">
        <v>2446.0149999999999</v>
      </c>
      <c r="D73" s="3">
        <v>477.18299999999999</v>
      </c>
      <c r="E73" s="3">
        <v>1020.252</v>
      </c>
      <c r="F73" s="3">
        <v>65.472999999999999</v>
      </c>
      <c r="G73" s="7">
        <v>4.0999999999999995E-2</v>
      </c>
      <c r="H73" s="3">
        <f>+C73+E73</f>
        <v>3466.2669999999998</v>
      </c>
      <c r="I73" s="3">
        <f>+D73+H73</f>
        <v>3943.45</v>
      </c>
      <c r="J73" s="7">
        <f t="shared" si="1"/>
        <v>4.6605060818287969E-2</v>
      </c>
      <c r="K73" s="7">
        <f>+D73/D72 -1</f>
        <v>-4.0025830904142023E-2</v>
      </c>
      <c r="L73" s="7">
        <f t="shared" si="2"/>
        <v>3.5299609293162337E-2</v>
      </c>
      <c r="M73" s="7">
        <f t="shared" si="3"/>
        <v>5.6050608182879741E-3</v>
      </c>
      <c r="N73" s="10">
        <f t="shared" si="4"/>
        <v>-8.1025830904142018E-2</v>
      </c>
      <c r="O73" s="10">
        <f t="shared" si="5"/>
        <v>-5.7003907068376575E-3</v>
      </c>
    </row>
    <row r="74" spans="1:15" x14ac:dyDescent="0.3">
      <c r="A74" s="2">
        <v>33604</v>
      </c>
      <c r="B74" s="1">
        <f t="shared" si="0"/>
        <v>1991</v>
      </c>
      <c r="C74" s="3">
        <v>2634.2910000000002</v>
      </c>
      <c r="D74" s="3">
        <v>508.08100000000002</v>
      </c>
      <c r="E74" s="3">
        <v>1055.1859999999999</v>
      </c>
      <c r="F74" s="3">
        <v>67.218000000000004</v>
      </c>
      <c r="G74" s="7">
        <v>0.04</v>
      </c>
      <c r="H74" s="3">
        <f>+C74+E74</f>
        <v>3689.4769999999999</v>
      </c>
      <c r="I74" s="3">
        <f>+D74+H74</f>
        <v>4197.558</v>
      </c>
      <c r="J74" s="7">
        <f t="shared" si="1"/>
        <v>6.4394923991717867E-2</v>
      </c>
      <c r="K74" s="7">
        <f>+D74/D73 -1</f>
        <v>6.4750839824553763E-2</v>
      </c>
      <c r="L74" s="7">
        <f t="shared" si="2"/>
        <v>6.4437992113504761E-2</v>
      </c>
      <c r="M74" s="7">
        <f t="shared" si="3"/>
        <v>2.4394923991717866E-2</v>
      </c>
      <c r="N74" s="10">
        <f t="shared" si="4"/>
        <v>2.4750839824553762E-2</v>
      </c>
      <c r="O74" s="10">
        <f t="shared" si="5"/>
        <v>2.443799211350476E-2</v>
      </c>
    </row>
    <row r="75" spans="1:15" x14ac:dyDescent="0.3">
      <c r="A75" s="2">
        <v>33970</v>
      </c>
      <c r="B75" s="1">
        <f t="shared" si="0"/>
        <v>1992</v>
      </c>
      <c r="C75" s="3">
        <v>2809.6370000000002</v>
      </c>
      <c r="D75" s="3">
        <v>551.53200000000004</v>
      </c>
      <c r="E75" s="3">
        <v>1090.8140000000001</v>
      </c>
      <c r="F75" s="3">
        <v>68.891999999999996</v>
      </c>
      <c r="G75" s="7">
        <v>3.9E-2</v>
      </c>
      <c r="H75" s="3">
        <f>+C75+E75</f>
        <v>3900.451</v>
      </c>
      <c r="I75" s="3">
        <f>+D75+H75</f>
        <v>4451.9830000000002</v>
      </c>
      <c r="J75" s="7">
        <f t="shared" si="1"/>
        <v>5.7182630492072395E-2</v>
      </c>
      <c r="K75" s="7">
        <f>+D75/D74 -1</f>
        <v>8.5519828531277486E-2</v>
      </c>
      <c r="L75" s="7">
        <f t="shared" si="2"/>
        <v>6.0612622863102761E-2</v>
      </c>
      <c r="M75" s="7">
        <f t="shared" si="3"/>
        <v>1.8182630492072395E-2</v>
      </c>
      <c r="N75" s="10">
        <f t="shared" si="4"/>
        <v>4.6519828531277486E-2</v>
      </c>
      <c r="O75" s="10">
        <f t="shared" si="5"/>
        <v>2.1612622863102761E-2</v>
      </c>
    </row>
    <row r="76" spans="1:15" x14ac:dyDescent="0.3">
      <c r="A76" s="2">
        <v>34335</v>
      </c>
      <c r="B76" s="1">
        <f t="shared" ref="B76:B99" si="6">YEAR(A76)-1</f>
        <v>1993</v>
      </c>
      <c r="C76" s="3">
        <v>2974.4110000000001</v>
      </c>
      <c r="D76" s="3">
        <v>607.17100000000005</v>
      </c>
      <c r="E76" s="3">
        <v>1139.3820000000001</v>
      </c>
      <c r="F76" s="3">
        <v>70.33</v>
      </c>
      <c r="G76" s="7">
        <v>3.9E-2</v>
      </c>
      <c r="H76" s="3">
        <f>+C76+E76</f>
        <v>4113.7929999999997</v>
      </c>
      <c r="I76" s="3">
        <f>+D76+H76</f>
        <v>4720.9639999999999</v>
      </c>
      <c r="J76" s="7">
        <f t="shared" si="1"/>
        <v>5.4696751734607085E-2</v>
      </c>
      <c r="K76" s="7">
        <f>+D76/D75 -1</f>
        <v>0.10088081924530212</v>
      </c>
      <c r="L76" s="7">
        <f t="shared" si="2"/>
        <v>6.0418245083146083E-2</v>
      </c>
      <c r="M76" s="7">
        <f t="shared" si="3"/>
        <v>1.5696751734607085E-2</v>
      </c>
      <c r="N76" s="10">
        <f t="shared" si="4"/>
        <v>6.1880819245302122E-2</v>
      </c>
      <c r="O76" s="10">
        <f t="shared" si="5"/>
        <v>2.1418245083146083E-2</v>
      </c>
    </row>
    <row r="77" spans="1:15" x14ac:dyDescent="0.3">
      <c r="A77" s="2">
        <v>34700</v>
      </c>
      <c r="B77" s="1">
        <f t="shared" si="6"/>
        <v>1994</v>
      </c>
      <c r="C77" s="3">
        <v>3147.0569999999998</v>
      </c>
      <c r="D77" s="3">
        <v>635.73800000000006</v>
      </c>
      <c r="E77" s="3">
        <v>1179.7950000000001</v>
      </c>
      <c r="F77" s="3">
        <v>71.811000000000007</v>
      </c>
      <c r="G77" s="7">
        <v>3.7999999999999999E-2</v>
      </c>
      <c r="H77" s="3">
        <f>+C77+E77</f>
        <v>4326.8519999999999</v>
      </c>
      <c r="I77" s="3">
        <f>+D77+H77</f>
        <v>4962.59</v>
      </c>
      <c r="J77" s="7">
        <f t="shared" ref="J77:J99" si="7">+H77/H76 -1</f>
        <v>5.1791375988048172E-2</v>
      </c>
      <c r="K77" s="7">
        <f>+D77/D76 -1</f>
        <v>4.7049348536079671E-2</v>
      </c>
      <c r="L77" s="7">
        <f t="shared" ref="L77:L99" si="8">+I77/I76 -1</f>
        <v>5.1181495982600245E-2</v>
      </c>
      <c r="M77" s="7">
        <f t="shared" ref="M77:M99" si="9">+J77-G77</f>
        <v>1.3791375988048173E-2</v>
      </c>
      <c r="N77" s="10">
        <f t="shared" ref="N77:N99" si="10">+K77-G77</f>
        <v>9.0493485360796724E-3</v>
      </c>
      <c r="O77" s="10">
        <f t="shared" ref="O77:O99" si="11">+L77-G77</f>
        <v>1.3181495982600246E-2</v>
      </c>
    </row>
    <row r="78" spans="1:15" x14ac:dyDescent="0.3">
      <c r="A78" s="2">
        <v>35065</v>
      </c>
      <c r="B78" s="1">
        <f t="shared" si="6"/>
        <v>1995</v>
      </c>
      <c r="C78" s="3">
        <v>3326.9250000000002</v>
      </c>
      <c r="D78" s="3">
        <v>676.29499999999996</v>
      </c>
      <c r="E78" s="3">
        <v>1241.376</v>
      </c>
      <c r="F78" s="3">
        <v>73.346000000000004</v>
      </c>
      <c r="G78" s="7">
        <v>5.0999999999999997E-2</v>
      </c>
      <c r="H78" s="3">
        <f>+C78+E78</f>
        <v>4568.3010000000004</v>
      </c>
      <c r="I78" s="3">
        <f>+D78+H78</f>
        <v>5244.5960000000005</v>
      </c>
      <c r="J78" s="7">
        <f t="shared" si="7"/>
        <v>5.5802463315130835E-2</v>
      </c>
      <c r="K78" s="7">
        <f>+D78/D77 -1</f>
        <v>6.3795148315815453E-2</v>
      </c>
      <c r="L78" s="7">
        <f t="shared" si="8"/>
        <v>5.6826374937280821E-2</v>
      </c>
      <c r="M78" s="7">
        <f t="shared" si="9"/>
        <v>4.802463315130838E-3</v>
      </c>
      <c r="N78" s="10">
        <f t="shared" si="10"/>
        <v>1.2795148315815456E-2</v>
      </c>
      <c r="O78" s="10">
        <f t="shared" si="11"/>
        <v>5.8263749372808246E-3</v>
      </c>
    </row>
    <row r="79" spans="1:15" x14ac:dyDescent="0.3">
      <c r="A79" s="2">
        <v>35431</v>
      </c>
      <c r="B79" s="1">
        <f t="shared" si="6"/>
        <v>1996</v>
      </c>
      <c r="C79" s="3">
        <v>3530.2849999999999</v>
      </c>
      <c r="D79" s="3">
        <v>715.53</v>
      </c>
      <c r="E79" s="3">
        <v>1290.9760000000001</v>
      </c>
      <c r="F79" s="3">
        <v>74.623000000000005</v>
      </c>
      <c r="G79" s="7">
        <v>2.7000000000000003E-2</v>
      </c>
      <c r="H79" s="3">
        <f>+C79+E79</f>
        <v>4821.2610000000004</v>
      </c>
      <c r="I79" s="3">
        <f>+D79+H79</f>
        <v>5536.7910000000002</v>
      </c>
      <c r="J79" s="7">
        <f t="shared" si="7"/>
        <v>5.5372883704466913E-2</v>
      </c>
      <c r="K79" s="7">
        <f>+D79/D78 -1</f>
        <v>5.8014623795828779E-2</v>
      </c>
      <c r="L79" s="7">
        <f t="shared" si="8"/>
        <v>5.571353827825809E-2</v>
      </c>
      <c r="M79" s="7">
        <f t="shared" si="9"/>
        <v>2.837288370446691E-2</v>
      </c>
      <c r="N79" s="10">
        <f t="shared" si="10"/>
        <v>3.1014623795828776E-2</v>
      </c>
      <c r="O79" s="10">
        <f t="shared" si="11"/>
        <v>2.8713538278258087E-2</v>
      </c>
    </row>
    <row r="80" spans="1:15" x14ac:dyDescent="0.3">
      <c r="A80" s="2">
        <v>35796</v>
      </c>
      <c r="B80" s="1">
        <f t="shared" si="6"/>
        <v>1997</v>
      </c>
      <c r="C80" s="3">
        <v>3768.8090000000002</v>
      </c>
      <c r="D80" s="3">
        <v>779.29300000000001</v>
      </c>
      <c r="E80" s="3">
        <v>1329.146</v>
      </c>
      <c r="F80" s="3">
        <v>75.215999999999994</v>
      </c>
      <c r="G80" s="7">
        <v>2.6000000000000002E-2</v>
      </c>
      <c r="H80" s="3">
        <f>+C80+E80</f>
        <v>5097.9549999999999</v>
      </c>
      <c r="I80" s="3">
        <f>+D80+H80</f>
        <v>5877.2479999999996</v>
      </c>
      <c r="J80" s="7">
        <f t="shared" si="7"/>
        <v>5.7390379819719284E-2</v>
      </c>
      <c r="K80" s="7">
        <f>+D80/D79 -1</f>
        <v>8.9112965214596329E-2</v>
      </c>
      <c r="L80" s="7">
        <f t="shared" si="8"/>
        <v>6.148994968385102E-2</v>
      </c>
      <c r="M80" s="7">
        <f t="shared" si="9"/>
        <v>3.1390379819719282E-2</v>
      </c>
      <c r="N80" s="10">
        <f t="shared" si="10"/>
        <v>6.3112965214596334E-2</v>
      </c>
      <c r="O80" s="10">
        <f t="shared" si="11"/>
        <v>3.5489949683851017E-2</v>
      </c>
    </row>
    <row r="81" spans="1:15" x14ac:dyDescent="0.3">
      <c r="A81" s="2">
        <v>36161</v>
      </c>
      <c r="B81" s="1">
        <f t="shared" si="6"/>
        <v>1998</v>
      </c>
      <c r="C81" s="3">
        <v>3992.0169999999998</v>
      </c>
      <c r="D81" s="3">
        <v>855.56799999999998</v>
      </c>
      <c r="E81" s="3">
        <v>1431.4929999999999</v>
      </c>
      <c r="F81" s="3">
        <v>76.337999999999994</v>
      </c>
      <c r="G81" s="7">
        <v>4.4000000000000004E-2</v>
      </c>
      <c r="H81" s="3">
        <f>+C81+E81</f>
        <v>5423.51</v>
      </c>
      <c r="I81" s="3">
        <f>+D81+H81</f>
        <v>6279.0780000000004</v>
      </c>
      <c r="J81" s="7">
        <f t="shared" si="7"/>
        <v>6.3859920301375883E-2</v>
      </c>
      <c r="K81" s="7">
        <f>+D81/D80 -1</f>
        <v>9.7877178416847066E-2</v>
      </c>
      <c r="L81" s="7">
        <f t="shared" si="8"/>
        <v>6.837043459796166E-2</v>
      </c>
      <c r="M81" s="7">
        <f t="shared" si="9"/>
        <v>1.9859920301375879E-2</v>
      </c>
      <c r="N81" s="10">
        <f t="shared" si="10"/>
        <v>5.3877178416847062E-2</v>
      </c>
      <c r="O81" s="10">
        <f t="shared" si="11"/>
        <v>2.4370434597961656E-2</v>
      </c>
    </row>
    <row r="82" spans="1:15" x14ac:dyDescent="0.3">
      <c r="A82" s="2">
        <v>36526</v>
      </c>
      <c r="B82" s="1">
        <f t="shared" si="6"/>
        <v>1999</v>
      </c>
      <c r="C82" s="3">
        <v>4308.9719999999998</v>
      </c>
      <c r="D82" s="3">
        <v>912.572</v>
      </c>
      <c r="E82" s="3">
        <v>1540.6</v>
      </c>
      <c r="F82" s="3">
        <v>78.234999999999999</v>
      </c>
      <c r="G82" s="7">
        <v>5.7000000000000002E-2</v>
      </c>
      <c r="H82" s="3">
        <f>+C82+E82</f>
        <v>5849.5720000000001</v>
      </c>
      <c r="I82" s="3">
        <f>+D82+H82</f>
        <v>6762.1440000000002</v>
      </c>
      <c r="J82" s="7">
        <f t="shared" si="7"/>
        <v>7.8558350588456616E-2</v>
      </c>
      <c r="K82" s="7">
        <f>+D82/D81 -1</f>
        <v>6.662708282684715E-2</v>
      </c>
      <c r="L82" s="7">
        <f t="shared" si="8"/>
        <v>7.6932632466104156E-2</v>
      </c>
      <c r="M82" s="7">
        <f t="shared" si="9"/>
        <v>2.1558350588456614E-2</v>
      </c>
      <c r="N82" s="10">
        <f t="shared" si="10"/>
        <v>9.6270828268471484E-3</v>
      </c>
      <c r="O82" s="10">
        <f t="shared" si="11"/>
        <v>1.9932632466104154E-2</v>
      </c>
    </row>
    <row r="83" spans="1:15" x14ac:dyDescent="0.3">
      <c r="A83" s="2">
        <v>36892</v>
      </c>
      <c r="B83" s="1">
        <f t="shared" si="6"/>
        <v>2000</v>
      </c>
      <c r="C83" s="3">
        <v>4540.0410000000002</v>
      </c>
      <c r="D83" s="3">
        <v>941.51499999999999</v>
      </c>
      <c r="E83" s="3">
        <v>1584.078</v>
      </c>
      <c r="F83" s="3">
        <v>79.738</v>
      </c>
      <c r="G83" s="7">
        <v>2.7000000000000003E-2</v>
      </c>
      <c r="H83" s="3">
        <f>+C83+E83</f>
        <v>6124.1190000000006</v>
      </c>
      <c r="I83" s="3">
        <f>+D83+H83</f>
        <v>7065.6340000000009</v>
      </c>
      <c r="J83" s="7">
        <f t="shared" si="7"/>
        <v>4.693454495474203E-2</v>
      </c>
      <c r="K83" s="7">
        <f>+D83/D82 -1</f>
        <v>3.1715853653191184E-2</v>
      </c>
      <c r="L83" s="7">
        <f t="shared" si="8"/>
        <v>4.4880736050578074E-2</v>
      </c>
      <c r="M83" s="7">
        <f t="shared" si="9"/>
        <v>1.9934544954742027E-2</v>
      </c>
      <c r="N83" s="10">
        <f t="shared" si="10"/>
        <v>4.7158536531911807E-3</v>
      </c>
      <c r="O83" s="10">
        <f t="shared" si="11"/>
        <v>1.7880736050578071E-2</v>
      </c>
    </row>
    <row r="84" spans="1:15" x14ac:dyDescent="0.3">
      <c r="A84" s="2">
        <v>37257</v>
      </c>
      <c r="B84" s="1">
        <f t="shared" si="6"/>
        <v>2001</v>
      </c>
      <c r="C84" s="3">
        <v>4743.8810000000003</v>
      </c>
      <c r="D84" s="3">
        <v>985.36800000000005</v>
      </c>
      <c r="E84" s="3">
        <v>1613.4369999999999</v>
      </c>
      <c r="F84" s="3">
        <v>80.789000000000001</v>
      </c>
      <c r="G84" s="7">
        <v>4.2000000000000003E-2</v>
      </c>
      <c r="H84" s="3">
        <f>+C84+E84</f>
        <v>6357.3180000000002</v>
      </c>
      <c r="I84" s="3">
        <f>+D84+H84</f>
        <v>7342.6860000000006</v>
      </c>
      <c r="J84" s="7">
        <f t="shared" si="7"/>
        <v>3.807878325029268E-2</v>
      </c>
      <c r="K84" s="7">
        <f>+D84/D83 -1</f>
        <v>4.6577059313978042E-2</v>
      </c>
      <c r="L84" s="7">
        <f t="shared" si="8"/>
        <v>3.9211201712401111E-2</v>
      </c>
      <c r="M84" s="7">
        <f t="shared" si="9"/>
        <v>-3.9212167497073222E-3</v>
      </c>
      <c r="N84" s="10">
        <f t="shared" si="10"/>
        <v>4.5770593139780394E-3</v>
      </c>
      <c r="O84" s="10">
        <f t="shared" si="11"/>
        <v>-2.7887982875988912E-3</v>
      </c>
    </row>
    <row r="85" spans="1:15" x14ac:dyDescent="0.3">
      <c r="A85" s="2">
        <v>37622</v>
      </c>
      <c r="B85" s="1">
        <f t="shared" si="6"/>
        <v>2002</v>
      </c>
      <c r="C85" s="3">
        <v>5000.5119999999997</v>
      </c>
      <c r="D85" s="3">
        <v>1017.801</v>
      </c>
      <c r="E85" s="3">
        <v>1704.797</v>
      </c>
      <c r="F85" s="3">
        <v>82.358000000000004</v>
      </c>
      <c r="G85" s="7">
        <v>3.4000000000000002E-2</v>
      </c>
      <c r="H85" s="3">
        <f>+C85+E85</f>
        <v>6705.3089999999993</v>
      </c>
      <c r="I85" s="3">
        <f>+D85+H85</f>
        <v>7723.11</v>
      </c>
      <c r="J85" s="7">
        <f t="shared" si="7"/>
        <v>5.4738649222832558E-2</v>
      </c>
      <c r="K85" s="7">
        <f>+D85/D84 -1</f>
        <v>3.2914606522639334E-2</v>
      </c>
      <c r="L85" s="7">
        <f t="shared" si="8"/>
        <v>5.1809923507555533E-2</v>
      </c>
      <c r="M85" s="7">
        <f t="shared" si="9"/>
        <v>2.0738649222832556E-2</v>
      </c>
      <c r="N85" s="10">
        <f t="shared" si="10"/>
        <v>-1.0853934773606688E-3</v>
      </c>
      <c r="O85" s="10">
        <f t="shared" si="11"/>
        <v>1.7809923507555531E-2</v>
      </c>
    </row>
    <row r="86" spans="1:15" x14ac:dyDescent="0.3">
      <c r="A86" s="2">
        <v>37987</v>
      </c>
      <c r="B86" s="1">
        <f t="shared" si="6"/>
        <v>2003</v>
      </c>
      <c r="C86" s="3">
        <v>5310.6409999999996</v>
      </c>
      <c r="D86" s="3">
        <v>1080.5740000000001</v>
      </c>
      <c r="E86" s="3">
        <v>1821.4469999999999</v>
      </c>
      <c r="F86" s="3">
        <v>84.411000000000001</v>
      </c>
      <c r="G86" s="7">
        <v>0.06</v>
      </c>
      <c r="H86" s="3">
        <f>+C86+E86</f>
        <v>7132.0879999999997</v>
      </c>
      <c r="I86" s="3">
        <f>+D86+H86</f>
        <v>8212.6620000000003</v>
      </c>
      <c r="J86" s="7">
        <f t="shared" si="7"/>
        <v>6.3647924353672725E-2</v>
      </c>
      <c r="K86" s="7">
        <f>+D86/D85 -1</f>
        <v>6.1675121168086822E-2</v>
      </c>
      <c r="L86" s="7">
        <f t="shared" si="8"/>
        <v>6.3387935689120045E-2</v>
      </c>
      <c r="M86" s="7">
        <f t="shared" si="9"/>
        <v>3.6479243536727268E-3</v>
      </c>
      <c r="N86" s="10">
        <f t="shared" si="10"/>
        <v>1.6751211680868239E-3</v>
      </c>
      <c r="O86" s="10">
        <f t="shared" si="11"/>
        <v>3.3879356891200474E-3</v>
      </c>
    </row>
    <row r="87" spans="1:15" x14ac:dyDescent="0.3">
      <c r="A87" s="2">
        <v>38353</v>
      </c>
      <c r="B87" s="1">
        <f t="shared" si="6"/>
        <v>2004</v>
      </c>
      <c r="C87" s="3">
        <v>5664.1949999999997</v>
      </c>
      <c r="D87" s="3">
        <v>1128.6099999999999</v>
      </c>
      <c r="E87" s="3">
        <v>1954.3130000000001</v>
      </c>
      <c r="F87" s="3">
        <v>86.811999999999998</v>
      </c>
      <c r="G87" s="7">
        <v>6.5000000000000002E-2</v>
      </c>
      <c r="H87" s="3">
        <f>+C87+E87</f>
        <v>7618.5079999999998</v>
      </c>
      <c r="I87" s="3">
        <f>+D87+H87</f>
        <v>8747.1180000000004</v>
      </c>
      <c r="J87" s="7">
        <f t="shared" si="7"/>
        <v>6.8201626227831103E-2</v>
      </c>
      <c r="K87" s="7">
        <f>+D87/D86 -1</f>
        <v>4.4454151219629479E-2</v>
      </c>
      <c r="L87" s="7">
        <f t="shared" si="8"/>
        <v>6.5077072452269347E-2</v>
      </c>
      <c r="M87" s="7">
        <f t="shared" si="9"/>
        <v>3.2016262278311003E-3</v>
      </c>
      <c r="N87" s="10">
        <f t="shared" si="10"/>
        <v>-2.0545848780370524E-2</v>
      </c>
      <c r="O87" s="10">
        <f t="shared" si="11"/>
        <v>7.7072452269344449E-5</v>
      </c>
    </row>
    <row r="88" spans="1:15" x14ac:dyDescent="0.3">
      <c r="A88" s="2">
        <v>38718</v>
      </c>
      <c r="B88" s="1">
        <f t="shared" si="6"/>
        <v>2005</v>
      </c>
      <c r="C88" s="3">
        <v>6020.6890000000003</v>
      </c>
      <c r="D88" s="3">
        <v>1158.3330000000001</v>
      </c>
      <c r="E88" s="3">
        <v>2081.3220000000001</v>
      </c>
      <c r="F88" s="3">
        <v>89.174000000000007</v>
      </c>
      <c r="G88" s="7">
        <v>0.05</v>
      </c>
      <c r="H88" s="3">
        <f>+C88+E88</f>
        <v>8102.0110000000004</v>
      </c>
      <c r="I88" s="3">
        <f>+D88+H88</f>
        <v>9260.344000000001</v>
      </c>
      <c r="J88" s="7">
        <f t="shared" si="7"/>
        <v>6.3464263606469951E-2</v>
      </c>
      <c r="K88" s="7">
        <f>+D88/D87 -1</f>
        <v>2.6335935354108386E-2</v>
      </c>
      <c r="L88" s="7">
        <f t="shared" si="8"/>
        <v>5.8673725448770808E-2</v>
      </c>
      <c r="M88" s="7">
        <f t="shared" si="9"/>
        <v>1.3464263606469948E-2</v>
      </c>
      <c r="N88" s="10">
        <f t="shared" si="10"/>
        <v>-2.3664064645891617E-2</v>
      </c>
      <c r="O88" s="10">
        <f t="shared" si="11"/>
        <v>8.6737254487708054E-3</v>
      </c>
    </row>
    <row r="89" spans="1:15" x14ac:dyDescent="0.3">
      <c r="A89" s="2">
        <v>39083</v>
      </c>
      <c r="B89" s="1">
        <f t="shared" si="6"/>
        <v>2006</v>
      </c>
      <c r="C89" s="3">
        <v>6339.4</v>
      </c>
      <c r="D89" s="3">
        <v>1188.0429999999999</v>
      </c>
      <c r="E89" s="3">
        <v>2178.9879999999998</v>
      </c>
      <c r="F89" s="3">
        <v>91.438000000000002</v>
      </c>
      <c r="G89" s="7">
        <v>8.2360000000000003E-2</v>
      </c>
      <c r="H89" s="3">
        <f>+C89+E89</f>
        <v>8518.387999999999</v>
      </c>
      <c r="I89" s="3">
        <f>+D89+H89</f>
        <v>9706.4309999999987</v>
      </c>
      <c r="J89" s="7">
        <f t="shared" si="7"/>
        <v>5.1391808774389203E-2</v>
      </c>
      <c r="K89" s="7">
        <f>+D89/D88 -1</f>
        <v>2.5648928244295766E-2</v>
      </c>
      <c r="L89" s="7">
        <f t="shared" si="8"/>
        <v>4.8171752582841121E-2</v>
      </c>
      <c r="M89" s="7">
        <f t="shared" si="9"/>
        <v>-3.09681912256108E-2</v>
      </c>
      <c r="N89" s="10">
        <f t="shared" si="10"/>
        <v>-5.6711071755704237E-2</v>
      </c>
      <c r="O89" s="10">
        <f t="shared" si="11"/>
        <v>-3.4188247417158882E-2</v>
      </c>
    </row>
    <row r="90" spans="1:15" x14ac:dyDescent="0.3">
      <c r="A90" s="2">
        <v>39448</v>
      </c>
      <c r="B90" s="1">
        <f t="shared" si="6"/>
        <v>2007</v>
      </c>
      <c r="C90" s="3">
        <v>6613.1090000000004</v>
      </c>
      <c r="D90" s="3">
        <v>1098.761</v>
      </c>
      <c r="E90" s="3">
        <v>2264.46</v>
      </c>
      <c r="F90" s="3">
        <v>94.18</v>
      </c>
      <c r="G90" s="7">
        <v>1.92E-3</v>
      </c>
      <c r="H90" s="3">
        <f>+C90+E90</f>
        <v>8877.5689999999995</v>
      </c>
      <c r="I90" s="3">
        <f>+D90+H90</f>
        <v>9976.33</v>
      </c>
      <c r="J90" s="7">
        <f t="shared" si="7"/>
        <v>4.2165372133788681E-2</v>
      </c>
      <c r="K90" s="7">
        <f>+D90/D89 -1</f>
        <v>-7.515047856011936E-2</v>
      </c>
      <c r="L90" s="7">
        <f t="shared" si="8"/>
        <v>2.7806203948701702E-2</v>
      </c>
      <c r="M90" s="7">
        <f t="shared" si="9"/>
        <v>4.0245372133788683E-2</v>
      </c>
      <c r="N90" s="10">
        <f t="shared" si="10"/>
        <v>-7.7070478560119365E-2</v>
      </c>
      <c r="O90" s="10">
        <f t="shared" si="11"/>
        <v>2.5886203948701701E-2</v>
      </c>
    </row>
    <row r="91" spans="1:15" x14ac:dyDescent="0.3">
      <c r="A91" s="2">
        <v>39814</v>
      </c>
      <c r="B91" s="1">
        <f t="shared" si="6"/>
        <v>2008</v>
      </c>
      <c r="C91" s="3">
        <v>6662.1859999999997</v>
      </c>
      <c r="D91" s="3">
        <v>1012.121</v>
      </c>
      <c r="E91" s="3">
        <v>2167.9009999999998</v>
      </c>
      <c r="F91" s="3">
        <v>94.093999999999994</v>
      </c>
      <c r="G91" s="7">
        <v>5.7210000000000004E-2</v>
      </c>
      <c r="H91" s="3">
        <f>+C91+E91</f>
        <v>8830.0869999999995</v>
      </c>
      <c r="I91" s="3">
        <f>+D91+H91</f>
        <v>9842.2079999999987</v>
      </c>
      <c r="J91" s="7">
        <f t="shared" si="7"/>
        <v>-5.3485362941138037E-3</v>
      </c>
      <c r="K91" s="7">
        <f>+D91/D90 -1</f>
        <v>-7.885245289922016E-2</v>
      </c>
      <c r="L91" s="7">
        <f t="shared" si="8"/>
        <v>-1.3444022000074329E-2</v>
      </c>
      <c r="M91" s="7">
        <f t="shared" si="9"/>
        <v>-6.2558536294113815E-2</v>
      </c>
      <c r="N91" s="10">
        <f t="shared" si="10"/>
        <v>-0.13606245289922017</v>
      </c>
      <c r="O91" s="10">
        <f t="shared" si="11"/>
        <v>-7.065402200007434E-2</v>
      </c>
    </row>
    <row r="92" spans="1:15" x14ac:dyDescent="0.3">
      <c r="A92" s="2">
        <v>40179</v>
      </c>
      <c r="B92" s="1">
        <f t="shared" si="6"/>
        <v>2009</v>
      </c>
      <c r="C92" s="3">
        <v>6868.0110000000004</v>
      </c>
      <c r="D92" s="3">
        <v>1048.962</v>
      </c>
      <c r="E92" s="3">
        <v>2268.8620000000001</v>
      </c>
      <c r="F92" s="3">
        <v>95.704999999999998</v>
      </c>
      <c r="G92" s="7">
        <v>3.2300000000000002E-2</v>
      </c>
      <c r="H92" s="3">
        <f>+C92+E92</f>
        <v>9136.8729999999996</v>
      </c>
      <c r="I92" s="3">
        <f>+D92+H92</f>
        <v>10185.834999999999</v>
      </c>
      <c r="J92" s="7">
        <f t="shared" si="7"/>
        <v>3.4743259041501995E-2</v>
      </c>
      <c r="K92" s="7">
        <f>+D92/D91 -1</f>
        <v>3.6399798047861864E-2</v>
      </c>
      <c r="L92" s="7">
        <f t="shared" si="8"/>
        <v>3.4913608816233177E-2</v>
      </c>
      <c r="M92" s="7">
        <f t="shared" si="9"/>
        <v>2.4432590415019925E-3</v>
      </c>
      <c r="N92" s="10">
        <f t="shared" si="10"/>
        <v>4.099798047861862E-3</v>
      </c>
      <c r="O92" s="10">
        <f t="shared" si="11"/>
        <v>2.6136088162331747E-3</v>
      </c>
    </row>
    <row r="93" spans="1:15" x14ac:dyDescent="0.3">
      <c r="A93" s="2">
        <v>40544</v>
      </c>
      <c r="B93" s="1">
        <f t="shared" si="6"/>
        <v>2010</v>
      </c>
      <c r="C93" s="3">
        <v>7122.9880000000003</v>
      </c>
      <c r="D93" s="3">
        <v>1093.499</v>
      </c>
      <c r="E93" s="3">
        <v>2424.6219999999998</v>
      </c>
      <c r="F93" s="3">
        <v>98.131</v>
      </c>
      <c r="G93" s="7">
        <v>6.4930000000000002E-2</v>
      </c>
      <c r="H93" s="3">
        <f>+C93+E93</f>
        <v>9547.61</v>
      </c>
      <c r="I93" s="3">
        <f>+D93+H93</f>
        <v>10641.109</v>
      </c>
      <c r="J93" s="7">
        <f t="shared" si="7"/>
        <v>4.4953782327936676E-2</v>
      </c>
      <c r="K93" s="7">
        <f>+D93/D92 -1</f>
        <v>4.2458163403440663E-2</v>
      </c>
      <c r="L93" s="7">
        <f t="shared" si="8"/>
        <v>4.4696777436508794E-2</v>
      </c>
      <c r="M93" s="7">
        <f t="shared" si="9"/>
        <v>-1.9976217672063326E-2</v>
      </c>
      <c r="N93" s="10">
        <f t="shared" si="10"/>
        <v>-2.2471836596559339E-2</v>
      </c>
      <c r="O93" s="10">
        <f t="shared" si="11"/>
        <v>-2.0233222563491207E-2</v>
      </c>
    </row>
    <row r="94" spans="1:15" x14ac:dyDescent="0.3">
      <c r="A94" s="2">
        <v>40909</v>
      </c>
      <c r="B94" s="1">
        <f t="shared" si="6"/>
        <v>2011</v>
      </c>
      <c r="C94" s="3">
        <v>7369.0749999999998</v>
      </c>
      <c r="D94" s="3">
        <v>1144.221</v>
      </c>
      <c r="E94" s="3">
        <v>2493.518</v>
      </c>
      <c r="F94" s="3">
        <v>100</v>
      </c>
      <c r="G94" s="7">
        <v>3.9289999999999999E-2</v>
      </c>
      <c r="H94" s="3">
        <f>+C94+E94</f>
        <v>9862.5930000000008</v>
      </c>
      <c r="I94" s="3">
        <f>+D94+H94</f>
        <v>11006.814</v>
      </c>
      <c r="J94" s="7">
        <f t="shared" si="7"/>
        <v>3.2990769417686749E-2</v>
      </c>
      <c r="K94" s="7">
        <f>+D94/D93 -1</f>
        <v>4.6385044705116396E-2</v>
      </c>
      <c r="L94" s="7">
        <f t="shared" si="8"/>
        <v>3.4367188607879129E-2</v>
      </c>
      <c r="M94" s="7">
        <f t="shared" si="9"/>
        <v>-6.2992305823132491E-3</v>
      </c>
      <c r="N94" s="10">
        <f t="shared" si="10"/>
        <v>7.0950447051163976E-3</v>
      </c>
      <c r="O94" s="10">
        <f t="shared" si="11"/>
        <v>-4.9228113921208697E-3</v>
      </c>
    </row>
    <row r="95" spans="1:15" x14ac:dyDescent="0.3">
      <c r="A95" s="2">
        <v>41275</v>
      </c>
      <c r="B95" s="1">
        <f t="shared" si="6"/>
        <v>2012</v>
      </c>
      <c r="C95" s="3">
        <v>7587.2380000000003</v>
      </c>
      <c r="D95" s="3">
        <v>1189.413</v>
      </c>
      <c r="E95" s="3">
        <v>2540.5590000000002</v>
      </c>
      <c r="F95" s="3">
        <v>101.346</v>
      </c>
      <c r="G95" s="7">
        <v>3.4479999999999997E-2</v>
      </c>
      <c r="H95" s="3">
        <f>+C95+E95</f>
        <v>10127.797</v>
      </c>
      <c r="I95" s="3">
        <f>+D95+H95</f>
        <v>11317.210000000001</v>
      </c>
      <c r="J95" s="7">
        <f t="shared" si="7"/>
        <v>2.6889885854561646E-2</v>
      </c>
      <c r="K95" s="7">
        <f>+D95/D94 -1</f>
        <v>3.9495866620172126E-2</v>
      </c>
      <c r="L95" s="7">
        <f t="shared" si="8"/>
        <v>2.820034934723159E-2</v>
      </c>
      <c r="M95" s="7">
        <f t="shared" si="9"/>
        <v>-7.5901141454383508E-3</v>
      </c>
      <c r="N95" s="10">
        <f t="shared" si="10"/>
        <v>5.0158666201721297E-3</v>
      </c>
      <c r="O95" s="10">
        <f t="shared" si="11"/>
        <v>-6.2796506527684065E-3</v>
      </c>
    </row>
    <row r="96" spans="1:15" x14ac:dyDescent="0.3">
      <c r="A96" s="2">
        <v>41640</v>
      </c>
      <c r="B96" s="1">
        <f t="shared" si="6"/>
        <v>2013</v>
      </c>
      <c r="C96" s="3">
        <v>7962.5209999999997</v>
      </c>
      <c r="D96" s="3">
        <v>1242.357</v>
      </c>
      <c r="E96" s="3">
        <v>2619.154</v>
      </c>
      <c r="F96" s="3">
        <v>102.86799999999999</v>
      </c>
      <c r="G96" s="7">
        <v>1.763E-2</v>
      </c>
      <c r="H96" s="3">
        <f>+C96+E96</f>
        <v>10581.674999999999</v>
      </c>
      <c r="I96" s="3">
        <f>+D96+H96</f>
        <v>11824.031999999999</v>
      </c>
      <c r="J96" s="7">
        <f t="shared" si="7"/>
        <v>4.4815076763485617E-2</v>
      </c>
      <c r="K96" s="7">
        <f>+D96/D95 -1</f>
        <v>4.4512713414095906E-2</v>
      </c>
      <c r="L96" s="7">
        <f t="shared" si="8"/>
        <v>4.478329906399181E-2</v>
      </c>
      <c r="M96" s="7">
        <f t="shared" si="9"/>
        <v>2.7185076763485617E-2</v>
      </c>
      <c r="N96" s="10">
        <f t="shared" si="10"/>
        <v>2.6882713414095906E-2</v>
      </c>
      <c r="O96" s="10">
        <f t="shared" si="11"/>
        <v>2.7153299063991811E-2</v>
      </c>
    </row>
    <row r="97" spans="1:15" x14ac:dyDescent="0.3">
      <c r="A97" s="2">
        <v>42005</v>
      </c>
      <c r="B97" s="1">
        <f t="shared" si="6"/>
        <v>2014</v>
      </c>
      <c r="C97" s="3">
        <v>8374.8490000000002</v>
      </c>
      <c r="D97" s="3">
        <v>1306.566</v>
      </c>
      <c r="E97" s="3">
        <v>2613.1149999999998</v>
      </c>
      <c r="F97" s="3">
        <v>103.126</v>
      </c>
      <c r="G97" s="7">
        <v>1.7129999999999999E-2</v>
      </c>
      <c r="H97" s="3">
        <f>+C97+E97</f>
        <v>10987.964</v>
      </c>
      <c r="I97" s="3">
        <f>+D97+H97</f>
        <v>12294.53</v>
      </c>
      <c r="J97" s="7">
        <f t="shared" si="7"/>
        <v>3.8395528118185585E-2</v>
      </c>
      <c r="K97" s="7">
        <f>+D97/D96 -1</f>
        <v>5.168321183041602E-2</v>
      </c>
      <c r="L97" s="7">
        <f t="shared" si="8"/>
        <v>3.9791671741078005E-2</v>
      </c>
      <c r="M97" s="7">
        <f t="shared" si="9"/>
        <v>2.1265528118185585E-2</v>
      </c>
      <c r="N97" s="10">
        <f t="shared" si="10"/>
        <v>3.4553211830416021E-2</v>
      </c>
      <c r="O97" s="10">
        <f t="shared" si="11"/>
        <v>2.2661671741078006E-2</v>
      </c>
    </row>
    <row r="98" spans="1:15" x14ac:dyDescent="0.3">
      <c r="A98" s="2">
        <v>42370</v>
      </c>
      <c r="B98" s="1">
        <f t="shared" si="6"/>
        <v>2015</v>
      </c>
      <c r="C98" s="3">
        <v>8770.5750000000007</v>
      </c>
      <c r="D98" s="3">
        <v>1346.604</v>
      </c>
      <c r="E98" s="3">
        <v>2649.7139999999999</v>
      </c>
      <c r="F98" s="3">
        <v>104.235</v>
      </c>
      <c r="G98" s="7">
        <v>4.9070000000000003E-2</v>
      </c>
      <c r="H98" s="3">
        <f>+C98+E98</f>
        <v>11420.289000000001</v>
      </c>
      <c r="I98" s="3">
        <f>+D98+H98</f>
        <v>12766.893</v>
      </c>
      <c r="J98" s="7">
        <f t="shared" si="7"/>
        <v>3.9345323665057608E-2</v>
      </c>
      <c r="K98" s="7">
        <f>+D98/D97 -1</f>
        <v>3.0643687345300652E-2</v>
      </c>
      <c r="L98" s="7">
        <f t="shared" si="8"/>
        <v>3.8420582161335037E-2</v>
      </c>
      <c r="M98" s="7">
        <f t="shared" si="9"/>
        <v>-9.7246763349423948E-3</v>
      </c>
      <c r="N98" s="10">
        <f t="shared" si="10"/>
        <v>-1.8426312654699351E-2</v>
      </c>
      <c r="O98" s="10">
        <f t="shared" si="11"/>
        <v>-1.0649417838664965E-2</v>
      </c>
    </row>
    <row r="99" spans="1:15" x14ac:dyDescent="0.3">
      <c r="A99" s="2">
        <v>42736</v>
      </c>
      <c r="B99" s="1">
        <f t="shared" si="6"/>
        <v>2016</v>
      </c>
      <c r="C99" s="3">
        <v>9165.3160000000007</v>
      </c>
      <c r="D99" s="3">
        <v>1406.481</v>
      </c>
      <c r="E99" s="3">
        <v>2749.6109999999999</v>
      </c>
      <c r="F99" s="3">
        <v>106.07299999999999</v>
      </c>
      <c r="G99" s="7">
        <v>5.0919999999999993E-2</v>
      </c>
      <c r="H99" s="3">
        <f>+C99+E99</f>
        <v>11914.927</v>
      </c>
      <c r="I99" s="3">
        <f>+D99+H99</f>
        <v>13321.407999999999</v>
      </c>
      <c r="J99" s="7">
        <f t="shared" si="7"/>
        <v>4.331221390281792E-2</v>
      </c>
      <c r="K99" s="7">
        <f>+D99/D98 -1</f>
        <v>4.4465187983995236E-2</v>
      </c>
      <c r="L99" s="7">
        <f t="shared" si="8"/>
        <v>4.3433825285447147E-2</v>
      </c>
      <c r="M99" s="7">
        <f t="shared" si="9"/>
        <v>-7.6077860971820732E-3</v>
      </c>
      <c r="N99" s="10">
        <f t="shared" si="10"/>
        <v>-6.4548120160047573E-3</v>
      </c>
      <c r="O99" s="10">
        <f t="shared" si="11"/>
        <v>-7.4861747145528457E-3</v>
      </c>
    </row>
    <row r="100" spans="1:15" x14ac:dyDescent="0.3">
      <c r="A100" s="2"/>
      <c r="G100" s="3"/>
      <c r="H100" s="3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222F6-3EDC-4F45-92BB-F3FE3CE4A9FE}">
  <dimension ref="A1:M90"/>
  <sheetViews>
    <sheetView workbookViewId="0">
      <selection activeCell="F3" sqref="F3"/>
    </sheetView>
  </sheetViews>
  <sheetFormatPr defaultRowHeight="14.4" x14ac:dyDescent="0.3"/>
  <cols>
    <col min="1" max="1" width="6.77734375" style="21" bestFit="1" customWidth="1"/>
    <col min="2" max="2" width="8.5546875" style="21" bestFit="1" customWidth="1"/>
    <col min="3" max="3" width="11.33203125" style="21" bestFit="1" customWidth="1"/>
    <col min="4" max="4" width="7.44140625" style="21" bestFit="1" customWidth="1"/>
    <col min="5" max="5" width="10.21875" style="21" bestFit="1" customWidth="1"/>
    <col min="6" max="6" width="9.88671875" style="21" bestFit="1" customWidth="1"/>
    <col min="7" max="7" width="12.6640625" style="21" bestFit="1" customWidth="1"/>
    <col min="10" max="10" width="22.77734375" bestFit="1" customWidth="1"/>
    <col min="11" max="11" width="12.33203125" bestFit="1" customWidth="1"/>
    <col min="12" max="12" width="12" bestFit="1" customWidth="1"/>
    <col min="13" max="13" width="16.88671875" bestFit="1" customWidth="1"/>
  </cols>
  <sheetData>
    <row r="1" spans="1:13" x14ac:dyDescent="0.3">
      <c r="A1" s="14" t="s">
        <v>11</v>
      </c>
      <c r="B1" s="15" t="s">
        <v>36</v>
      </c>
      <c r="C1" s="15" t="s">
        <v>35</v>
      </c>
      <c r="D1" s="15" t="s">
        <v>37</v>
      </c>
      <c r="E1" s="15" t="s">
        <v>38</v>
      </c>
      <c r="F1" s="16" t="s">
        <v>39</v>
      </c>
      <c r="G1" s="17" t="s">
        <v>40</v>
      </c>
      <c r="H1" s="12"/>
      <c r="I1" s="12"/>
      <c r="J1" s="12"/>
      <c r="K1" s="12" t="s">
        <v>28</v>
      </c>
      <c r="L1" s="12" t="s">
        <v>30</v>
      </c>
      <c r="M1" s="12" t="s">
        <v>31</v>
      </c>
    </row>
    <row r="2" spans="1:13" x14ac:dyDescent="0.3">
      <c r="A2" s="18">
        <v>1928</v>
      </c>
      <c r="B2" s="19"/>
      <c r="C2" s="19"/>
      <c r="D2" s="19"/>
      <c r="E2" s="19"/>
      <c r="F2" s="20"/>
      <c r="J2" t="s">
        <v>29</v>
      </c>
      <c r="K2" s="10">
        <f>AVERAGE(B3:B90)</f>
        <v>3.5725544130288077E-2</v>
      </c>
      <c r="L2" s="10">
        <f>+AVERAGE(D3:D90)</f>
        <v>4.002661264784297E-2</v>
      </c>
      <c r="M2" s="10">
        <f>AVERAGE(F3:F90)</f>
        <v>3.5615951904607021E-2</v>
      </c>
    </row>
    <row r="3" spans="1:13" x14ac:dyDescent="0.3">
      <c r="A3" s="18">
        <v>1929</v>
      </c>
      <c r="B3" s="22">
        <v>-6.4184297006838933E-2</v>
      </c>
      <c r="C3" s="22"/>
      <c r="D3" s="22">
        <v>-0.20957177739342769</v>
      </c>
      <c r="E3" s="22"/>
      <c r="F3" s="23">
        <v>-8.265106031040427E-2</v>
      </c>
      <c r="J3" t="s">
        <v>32</v>
      </c>
      <c r="K3" s="13">
        <f>VAR(B3:B90)</f>
        <v>2.2312399643474568E-3</v>
      </c>
      <c r="L3" s="13">
        <f>VAR(D3:D90)</f>
        <v>1.8677861219193126E-2</v>
      </c>
      <c r="M3" s="13">
        <f>VAR(F3:F90)</f>
        <v>2.6386780232885839E-3</v>
      </c>
    </row>
    <row r="4" spans="1:13" x14ac:dyDescent="0.3">
      <c r="A4" s="18">
        <v>1930</v>
      </c>
      <c r="B4" s="22">
        <v>-0.10847338935574237</v>
      </c>
      <c r="C4" s="22">
        <f>+B3</f>
        <v>-6.4184297006838933E-2</v>
      </c>
      <c r="D4" s="22">
        <v>-0.21342970891528523</v>
      </c>
      <c r="E4" s="22">
        <f>+D3</f>
        <v>-0.20957177739342769</v>
      </c>
      <c r="F4" s="23">
        <v>-0.11993783506330559</v>
      </c>
      <c r="G4" s="24">
        <f>+F3</f>
        <v>-8.265106031040427E-2</v>
      </c>
      <c r="H4" s="10"/>
      <c r="I4" s="10"/>
      <c r="J4" t="s">
        <v>33</v>
      </c>
      <c r="K4" s="7">
        <f>SQRT(K3)</f>
        <v>4.7236002840497171E-2</v>
      </c>
      <c r="L4" s="7">
        <f>SQRT(L3)</f>
        <v>0.13666697193979652</v>
      </c>
      <c r="M4" s="7">
        <f>SQRT(M3)</f>
        <v>5.1368064235364989E-2</v>
      </c>
    </row>
    <row r="5" spans="1:13" x14ac:dyDescent="0.3">
      <c r="A5" s="18">
        <v>1931</v>
      </c>
      <c r="B5" s="22">
        <v>-0.16770301857161107</v>
      </c>
      <c r="C5" s="22">
        <f t="shared" ref="C5:C68" si="0">+B4</f>
        <v>-0.10847338935574237</v>
      </c>
      <c r="D5" s="22">
        <v>-0.31523177127389601</v>
      </c>
      <c r="E5" s="22">
        <f t="shared" ref="E5:E68" si="1">+D4</f>
        <v>-0.21342970891528523</v>
      </c>
      <c r="F5" s="23">
        <v>-0.18207608122362862</v>
      </c>
      <c r="G5" s="24">
        <f t="shared" ref="G5:G68" si="2">+F4</f>
        <v>-0.11993783506330559</v>
      </c>
      <c r="H5" s="10"/>
      <c r="I5" s="10"/>
      <c r="J5" s="8" t="s">
        <v>34</v>
      </c>
      <c r="K5" s="3">
        <f>CORREL(B4:B90,C4:C90)</f>
        <v>0.7122458450063166</v>
      </c>
      <c r="L5" s="3">
        <f>CORREL(D4:D90,E4:E90)</f>
        <v>0.36613229392030611</v>
      </c>
      <c r="M5" s="3">
        <f>CORREL(F4:F90,G4:G90)</f>
        <v>0.68122208040197396</v>
      </c>
    </row>
    <row r="6" spans="1:13" x14ac:dyDescent="0.3">
      <c r="A6" s="18">
        <v>1932</v>
      </c>
      <c r="B6" s="22">
        <v>-5.8489498614710866E-2</v>
      </c>
      <c r="C6" s="22">
        <f t="shared" si="0"/>
        <v>-0.16770301857161107</v>
      </c>
      <c r="D6" s="22">
        <v>-5.0760040414246088E-2</v>
      </c>
      <c r="E6" s="22">
        <f t="shared" si="1"/>
        <v>-0.31523177127389601</v>
      </c>
      <c r="F6" s="23">
        <v>-5.7861336344041892E-2</v>
      </c>
      <c r="G6" s="24">
        <f t="shared" si="2"/>
        <v>-0.18207608122362862</v>
      </c>
      <c r="H6" s="10"/>
      <c r="I6" s="10"/>
    </row>
    <row r="7" spans="1:13" x14ac:dyDescent="0.3">
      <c r="A7" s="18">
        <v>1933</v>
      </c>
      <c r="B7" s="22">
        <v>0.10975117938506052</v>
      </c>
      <c r="C7" s="22">
        <f t="shared" si="0"/>
        <v>-5.8489498614710866E-2</v>
      </c>
      <c r="D7" s="22">
        <v>0.21118447634237114</v>
      </c>
      <c r="E7" s="22">
        <f t="shared" si="1"/>
        <v>-5.0760040414246088E-2</v>
      </c>
      <c r="F7" s="23">
        <v>0.11805658940037023</v>
      </c>
      <c r="G7" s="24">
        <f t="shared" si="2"/>
        <v>-5.7861336344041892E-2</v>
      </c>
      <c r="H7" s="10"/>
      <c r="I7" s="10"/>
    </row>
    <row r="8" spans="1:13" x14ac:dyDescent="0.3">
      <c r="A8" s="18">
        <v>1934</v>
      </c>
      <c r="B8" s="22">
        <v>7.1548542550696093E-2</v>
      </c>
      <c r="C8" s="22">
        <f t="shared" si="0"/>
        <v>0.10975117938506052</v>
      </c>
      <c r="D8" s="22">
        <v>0.19954951796669596</v>
      </c>
      <c r="E8" s="22">
        <f t="shared" si="1"/>
        <v>0.21118447634237114</v>
      </c>
      <c r="F8" s="23">
        <v>8.2900759798682389E-2</v>
      </c>
      <c r="G8" s="24">
        <f t="shared" si="2"/>
        <v>0.11805658940037023</v>
      </c>
      <c r="H8" s="10"/>
      <c r="I8" s="10"/>
    </row>
    <row r="9" spans="1:13" x14ac:dyDescent="0.3">
      <c r="A9" s="18">
        <v>1935</v>
      </c>
      <c r="B9" s="22">
        <v>9.7107850911974714E-2</v>
      </c>
      <c r="C9" s="22">
        <f t="shared" si="0"/>
        <v>7.1548542550696093E-2</v>
      </c>
      <c r="D9" s="22">
        <v>0.22665465137447649</v>
      </c>
      <c r="E9" s="22">
        <f t="shared" si="1"/>
        <v>0.19954951796669596</v>
      </c>
      <c r="F9" s="23">
        <v>0.10983022544830434</v>
      </c>
      <c r="G9" s="24">
        <f t="shared" si="2"/>
        <v>8.2900759798682389E-2</v>
      </c>
      <c r="H9" s="10"/>
      <c r="I9" s="10"/>
    </row>
    <row r="10" spans="1:13" x14ac:dyDescent="0.3">
      <c r="A10" s="18">
        <v>1936</v>
      </c>
      <c r="B10" s="22">
        <v>6.827763848554258E-2</v>
      </c>
      <c r="C10" s="22">
        <f t="shared" si="0"/>
        <v>9.7107850911974714E-2</v>
      </c>
      <c r="D10" s="22">
        <v>9.1421543932434401E-2</v>
      </c>
      <c r="E10" s="22">
        <f t="shared" si="1"/>
        <v>0.22665465137447649</v>
      </c>
      <c r="F10" s="23">
        <v>7.0789348427349186E-2</v>
      </c>
      <c r="G10" s="24">
        <f t="shared" si="2"/>
        <v>0.10983022544830434</v>
      </c>
      <c r="H10" s="10"/>
      <c r="I10" s="10"/>
    </row>
    <row r="11" spans="1:13" x14ac:dyDescent="0.3">
      <c r="A11" s="18">
        <v>1937</v>
      </c>
      <c r="B11" s="22">
        <v>-1.7818120647310146E-2</v>
      </c>
      <c r="C11" s="22">
        <f t="shared" si="0"/>
        <v>6.827763848554258E-2</v>
      </c>
      <c r="D11" s="22">
        <v>-0.16778412011362098</v>
      </c>
      <c r="E11" s="22">
        <f t="shared" si="1"/>
        <v>9.1421543932434401E-2</v>
      </c>
      <c r="F11" s="23">
        <v>-3.4405721210670315E-2</v>
      </c>
      <c r="G11" s="24">
        <f t="shared" si="2"/>
        <v>7.0789348427349186E-2</v>
      </c>
      <c r="H11" s="10"/>
      <c r="I11" s="10"/>
    </row>
    <row r="12" spans="1:13" x14ac:dyDescent="0.3">
      <c r="A12" s="18">
        <v>1938</v>
      </c>
      <c r="B12" s="22">
        <v>3.2537102959638187E-2</v>
      </c>
      <c r="C12" s="22">
        <f t="shared" si="0"/>
        <v>-1.7818120647310146E-2</v>
      </c>
      <c r="D12" s="22">
        <v>0.1706679732157439</v>
      </c>
      <c r="E12" s="22">
        <f t="shared" si="1"/>
        <v>-0.16778412011362098</v>
      </c>
      <c r="F12" s="23">
        <v>4.5696415235250143E-2</v>
      </c>
      <c r="G12" s="24">
        <f t="shared" si="2"/>
        <v>-3.4405721210670315E-2</v>
      </c>
      <c r="H12" s="10"/>
      <c r="I12" s="10"/>
    </row>
    <row r="13" spans="1:13" x14ac:dyDescent="0.3">
      <c r="A13" s="18">
        <v>1939</v>
      </c>
      <c r="B13" s="22">
        <v>4.8282989956862976E-2</v>
      </c>
      <c r="C13" s="22">
        <f t="shared" si="0"/>
        <v>3.2537102959638187E-2</v>
      </c>
      <c r="D13" s="22">
        <v>0.1551104910714286</v>
      </c>
      <c r="E13" s="22">
        <f t="shared" si="1"/>
        <v>0.1706679732157439</v>
      </c>
      <c r="F13" s="23">
        <v>5.9676397506286505E-2</v>
      </c>
      <c r="G13" s="24">
        <f t="shared" si="2"/>
        <v>4.5696415235250143E-2</v>
      </c>
      <c r="H13" s="10"/>
      <c r="I13" s="10"/>
    </row>
    <row r="14" spans="1:13" x14ac:dyDescent="0.3">
      <c r="A14" s="18">
        <v>1940</v>
      </c>
      <c r="B14" s="22">
        <v>0.10987301587301591</v>
      </c>
      <c r="C14" s="22">
        <f t="shared" si="0"/>
        <v>4.8282989956862976E-2</v>
      </c>
      <c r="D14" s="22">
        <v>0.2250491130686616</v>
      </c>
      <c r="E14" s="22">
        <f t="shared" si="1"/>
        <v>0.1551104910714286</v>
      </c>
      <c r="F14" s="23">
        <v>0.12326205338981856</v>
      </c>
      <c r="G14" s="24">
        <f t="shared" si="2"/>
        <v>5.9676397506286505E-2</v>
      </c>
      <c r="H14" s="10"/>
      <c r="I14" s="10"/>
    </row>
    <row r="15" spans="1:13" x14ac:dyDescent="0.3">
      <c r="A15" s="18">
        <v>1941</v>
      </c>
      <c r="B15" s="22">
        <v>0.13524298062256368</v>
      </c>
      <c r="C15" s="22">
        <f t="shared" si="0"/>
        <v>0.10987301587301591</v>
      </c>
      <c r="D15" s="22">
        <v>-0.27091468640436311</v>
      </c>
      <c r="E15" s="22">
        <f t="shared" si="1"/>
        <v>0.2250491130686616</v>
      </c>
      <c r="F15" s="23">
        <v>8.3801953818827726E-2</v>
      </c>
      <c r="G15" s="24">
        <f t="shared" si="2"/>
        <v>0.12326205338981856</v>
      </c>
      <c r="H15" s="10"/>
      <c r="I15" s="10"/>
    </row>
    <row r="16" spans="1:13" x14ac:dyDescent="0.3">
      <c r="A16" s="18">
        <v>1942</v>
      </c>
      <c r="B16" s="22">
        <v>0.13092065969448552</v>
      </c>
      <c r="C16" s="22">
        <f t="shared" si="0"/>
        <v>0.13524298062256368</v>
      </c>
      <c r="D16" s="22">
        <v>-2.5838794233289605E-2</v>
      </c>
      <c r="E16" s="22">
        <f t="shared" si="1"/>
        <v>-0.27091468640436311</v>
      </c>
      <c r="F16" s="23">
        <v>0.11748176986775427</v>
      </c>
      <c r="G16" s="24">
        <f t="shared" si="2"/>
        <v>8.3801953818827726E-2</v>
      </c>
      <c r="H16" s="10"/>
      <c r="I16" s="10"/>
    </row>
    <row r="17" spans="1:9" x14ac:dyDescent="0.3">
      <c r="A17" s="18">
        <v>1943</v>
      </c>
      <c r="B17" s="22">
        <v>8.7679198537287339E-2</v>
      </c>
      <c r="C17" s="22">
        <f t="shared" si="0"/>
        <v>0.13092065969448552</v>
      </c>
      <c r="D17" s="22">
        <v>3.2407442109489981E-2</v>
      </c>
      <c r="E17" s="22">
        <f t="shared" si="1"/>
        <v>-2.5838794233289605E-2</v>
      </c>
      <c r="F17" s="23">
        <v>8.3545794878981283E-2</v>
      </c>
      <c r="G17" s="24">
        <f t="shared" si="2"/>
        <v>0.11748176986775427</v>
      </c>
      <c r="H17" s="10"/>
      <c r="I17" s="10"/>
    </row>
    <row r="18" spans="1:9" x14ac:dyDescent="0.3">
      <c r="A18" s="18">
        <v>1944</v>
      </c>
      <c r="B18" s="22">
        <v>9.4845448689361067E-2</v>
      </c>
      <c r="C18" s="22">
        <f t="shared" si="0"/>
        <v>8.7679198537287339E-2</v>
      </c>
      <c r="D18" s="22">
        <v>0.17099677127728286</v>
      </c>
      <c r="E18" s="22">
        <f t="shared" si="1"/>
        <v>3.2407442109489981E-2</v>
      </c>
      <c r="F18" s="23">
        <v>0.10027251306972973</v>
      </c>
      <c r="G18" s="24">
        <f t="shared" si="2"/>
        <v>8.3545794878981283E-2</v>
      </c>
      <c r="H18" s="10"/>
      <c r="I18" s="10"/>
    </row>
    <row r="19" spans="1:9" x14ac:dyDescent="0.3">
      <c r="A19" s="18">
        <v>1945</v>
      </c>
      <c r="B19" s="22">
        <v>0.11315030799339834</v>
      </c>
      <c r="C19" s="22">
        <f t="shared" si="0"/>
        <v>9.4845448689361067E-2</v>
      </c>
      <c r="D19" s="22">
        <v>0.84807276324466907</v>
      </c>
      <c r="E19" s="22">
        <f t="shared" si="1"/>
        <v>0.17099677127728286</v>
      </c>
      <c r="F19" s="23">
        <v>0.16888036040241064</v>
      </c>
      <c r="G19" s="24">
        <f t="shared" si="2"/>
        <v>0.10027251306972973</v>
      </c>
      <c r="H19" s="10"/>
      <c r="I19" s="10"/>
    </row>
    <row r="20" spans="1:9" x14ac:dyDescent="0.3">
      <c r="A20" s="18">
        <v>1946</v>
      </c>
      <c r="B20" s="22">
        <v>8.2783072613389477E-2</v>
      </c>
      <c r="C20" s="22">
        <f t="shared" si="0"/>
        <v>0.11315030799339834</v>
      </c>
      <c r="D20" s="22">
        <v>0.25673916092088322</v>
      </c>
      <c r="E20" s="22">
        <f t="shared" si="1"/>
        <v>0.84807276324466907</v>
      </c>
      <c r="F20" s="23">
        <v>0.1034288825087727</v>
      </c>
      <c r="G20" s="24">
        <f t="shared" si="2"/>
        <v>0.16888036040241064</v>
      </c>
      <c r="H20" s="10"/>
      <c r="I20" s="10"/>
    </row>
    <row r="21" spans="1:9" x14ac:dyDescent="0.3">
      <c r="A21" s="18">
        <v>1947</v>
      </c>
      <c r="B21" s="22">
        <v>6.7318485348417112E-2</v>
      </c>
      <c r="C21" s="22">
        <f t="shared" si="0"/>
        <v>8.2783072613389477E-2</v>
      </c>
      <c r="D21" s="22">
        <v>0.11300183208903947</v>
      </c>
      <c r="E21" s="22">
        <f t="shared" si="1"/>
        <v>0.25673916092088322</v>
      </c>
      <c r="F21" s="23">
        <v>7.3480933198230569E-2</v>
      </c>
      <c r="G21" s="24">
        <f t="shared" si="2"/>
        <v>0.1034288825087727</v>
      </c>
      <c r="H21" s="10"/>
      <c r="I21" s="10"/>
    </row>
    <row r="22" spans="1:9" x14ac:dyDescent="0.3">
      <c r="A22" s="18">
        <v>1948</v>
      </c>
      <c r="B22" s="22">
        <v>1.3535815190294117E-2</v>
      </c>
      <c r="C22" s="22">
        <f t="shared" si="0"/>
        <v>6.7318485348417112E-2</v>
      </c>
      <c r="D22" s="22">
        <v>9.3741667689036245E-2</v>
      </c>
      <c r="E22" s="22">
        <f t="shared" si="1"/>
        <v>0.11300183208903947</v>
      </c>
      <c r="F22" s="23">
        <v>2.4750912064410598E-2</v>
      </c>
      <c r="G22" s="24">
        <f t="shared" si="2"/>
        <v>7.3480933198230569E-2</v>
      </c>
      <c r="H22" s="10"/>
      <c r="I22" s="10"/>
    </row>
    <row r="23" spans="1:9" x14ac:dyDescent="0.3">
      <c r="A23" s="18">
        <v>1949</v>
      </c>
      <c r="B23" s="22">
        <v>3.8007461653560407E-2</v>
      </c>
      <c r="C23" s="22">
        <f t="shared" si="0"/>
        <v>1.3535815190294117E-2</v>
      </c>
      <c r="D23" s="22">
        <v>0.20468309356571379</v>
      </c>
      <c r="E23" s="22">
        <f t="shared" si="1"/>
        <v>9.3741667689036245E-2</v>
      </c>
      <c r="F23" s="23">
        <v>6.2890294506874792E-2</v>
      </c>
      <c r="G23" s="24">
        <f t="shared" si="2"/>
        <v>2.4750912064410598E-2</v>
      </c>
      <c r="H23" s="10"/>
      <c r="I23" s="10"/>
    </row>
    <row r="24" spans="1:9" x14ac:dyDescent="0.3">
      <c r="A24" s="18">
        <v>1950</v>
      </c>
      <c r="B24" s="22">
        <v>9.1523223829723346E-2</v>
      </c>
      <c r="C24" s="22">
        <f t="shared" si="0"/>
        <v>3.8007461653560407E-2</v>
      </c>
      <c r="D24" s="22">
        <v>-3.6759901371551815E-2</v>
      </c>
      <c r="E24" s="22">
        <f t="shared" si="1"/>
        <v>0.20468309356571379</v>
      </c>
      <c r="F24" s="23">
        <v>6.9850346795526166E-2</v>
      </c>
      <c r="G24" s="24">
        <f t="shared" si="2"/>
        <v>6.2890294506874792E-2</v>
      </c>
      <c r="H24" s="10"/>
      <c r="I24" s="10"/>
    </row>
    <row r="25" spans="1:9" x14ac:dyDescent="0.3">
      <c r="A25" s="18">
        <v>1951</v>
      </c>
      <c r="B25" s="22">
        <v>6.2988674971687475E-2</v>
      </c>
      <c r="C25" s="22">
        <f t="shared" si="0"/>
        <v>9.1523223829723346E-2</v>
      </c>
      <c r="D25" s="22">
        <v>-1.7627461482718543E-2</v>
      </c>
      <c r="E25" s="22">
        <f t="shared" si="1"/>
        <v>-3.6759901371551815E-2</v>
      </c>
      <c r="F25" s="23">
        <v>5.0707366359634909E-2</v>
      </c>
      <c r="G25" s="24">
        <f t="shared" si="2"/>
        <v>6.9850346795526166E-2</v>
      </c>
      <c r="H25" s="10"/>
      <c r="I25" s="10"/>
    </row>
    <row r="26" spans="1:9" x14ac:dyDescent="0.3">
      <c r="A26" s="18">
        <v>1952</v>
      </c>
      <c r="B26" s="22">
        <v>5.141961005332929E-2</v>
      </c>
      <c r="C26" s="22">
        <f t="shared" si="0"/>
        <v>6.2988674971687475E-2</v>
      </c>
      <c r="D26" s="22">
        <v>0.10596018308101018</v>
      </c>
      <c r="E26" s="22">
        <f t="shared" si="1"/>
        <v>-1.7627461482718543E-2</v>
      </c>
      <c r="F26" s="23">
        <v>5.9189130038300286E-2</v>
      </c>
      <c r="G26" s="24">
        <f t="shared" si="2"/>
        <v>5.0707366359634909E-2</v>
      </c>
      <c r="H26" s="10"/>
      <c r="I26" s="10"/>
    </row>
    <row r="27" spans="1:9" x14ac:dyDescent="0.3">
      <c r="A27" s="18">
        <v>1953</v>
      </c>
      <c r="B27" s="22">
        <v>4.1222910904282095E-2</v>
      </c>
      <c r="C27" s="22">
        <f t="shared" si="0"/>
        <v>5.141961005332929E-2</v>
      </c>
      <c r="D27" s="22">
        <v>-2.4086202911948185E-2</v>
      </c>
      <c r="E27" s="22">
        <f t="shared" si="1"/>
        <v>0.10596018308101018</v>
      </c>
      <c r="F27" s="23">
        <v>3.1509323708859505E-2</v>
      </c>
      <c r="G27" s="24">
        <f t="shared" si="2"/>
        <v>5.9189130038300286E-2</v>
      </c>
      <c r="H27" s="10"/>
      <c r="I27" s="10"/>
    </row>
    <row r="28" spans="1:9" x14ac:dyDescent="0.3">
      <c r="A28" s="18">
        <v>1954</v>
      </c>
      <c r="B28" s="22">
        <v>5.5572524830617698E-2</v>
      </c>
      <c r="C28" s="22">
        <f t="shared" si="0"/>
        <v>4.1222910904282095E-2</v>
      </c>
      <c r="D28" s="22">
        <v>0.20758422566962287</v>
      </c>
      <c r="E28" s="22">
        <f t="shared" si="1"/>
        <v>-2.4086202911948185E-2</v>
      </c>
      <c r="F28" s="23">
        <v>7.6960669092851819E-2</v>
      </c>
      <c r="G28" s="24">
        <f t="shared" si="2"/>
        <v>3.1509323708859505E-2</v>
      </c>
      <c r="H28" s="10"/>
      <c r="I28" s="10"/>
    </row>
    <row r="29" spans="1:9" x14ac:dyDescent="0.3">
      <c r="A29" s="18">
        <v>1955</v>
      </c>
      <c r="B29" s="22">
        <v>5.3665969486492278E-2</v>
      </c>
      <c r="C29" s="22">
        <f t="shared" si="0"/>
        <v>5.5572524830617698E-2</v>
      </c>
      <c r="D29" s="22">
        <v>-2.2136703890047842E-2</v>
      </c>
      <c r="E29" s="22">
        <f t="shared" si="1"/>
        <v>0.20758422566962287</v>
      </c>
      <c r="F29" s="23">
        <v>4.1708077804621276E-2</v>
      </c>
      <c r="G29" s="24">
        <f t="shared" si="2"/>
        <v>7.6960669092851819E-2</v>
      </c>
      <c r="H29" s="10"/>
      <c r="I29" s="10"/>
    </row>
    <row r="30" spans="1:9" x14ac:dyDescent="0.3">
      <c r="A30" s="18">
        <v>1956</v>
      </c>
      <c r="B30" s="22">
        <v>4.9629525714632201E-2</v>
      </c>
      <c r="C30" s="22">
        <f t="shared" si="0"/>
        <v>5.3665969486492278E-2</v>
      </c>
      <c r="D30" s="22">
        <v>3.8254574423062689E-2</v>
      </c>
      <c r="E30" s="22">
        <f t="shared" si="1"/>
        <v>-2.2136703890047842E-2</v>
      </c>
      <c r="F30" s="23">
        <v>4.7944262282989099E-2</v>
      </c>
      <c r="G30" s="24">
        <f t="shared" si="2"/>
        <v>4.1708077804621276E-2</v>
      </c>
      <c r="H30" s="10"/>
      <c r="I30" s="10"/>
    </row>
    <row r="31" spans="1:9" x14ac:dyDescent="0.3">
      <c r="A31" s="18">
        <v>1957</v>
      </c>
      <c r="B31" s="22">
        <v>4.3340347487186189E-2</v>
      </c>
      <c r="C31" s="22">
        <f t="shared" si="0"/>
        <v>4.9629525714632201E-2</v>
      </c>
      <c r="D31" s="22">
        <v>-6.4414186118447625E-2</v>
      </c>
      <c r="E31" s="22">
        <f t="shared" si="1"/>
        <v>3.8254574423062689E-2</v>
      </c>
      <c r="F31" s="23">
        <v>2.7522398225606429E-2</v>
      </c>
      <c r="G31" s="24">
        <f t="shared" si="2"/>
        <v>4.7944262282989099E-2</v>
      </c>
      <c r="H31" s="10"/>
      <c r="I31" s="10"/>
    </row>
    <row r="32" spans="1:9" x14ac:dyDescent="0.3">
      <c r="A32" s="18">
        <v>1958</v>
      </c>
      <c r="B32" s="22">
        <v>5.8129695871537941E-2</v>
      </c>
      <c r="C32" s="22">
        <f t="shared" si="0"/>
        <v>4.3340347487186189E-2</v>
      </c>
      <c r="D32" s="22">
        <v>0.13054262585378196</v>
      </c>
      <c r="E32" s="22">
        <f t="shared" si="1"/>
        <v>-6.4414186118447625E-2</v>
      </c>
      <c r="F32" s="23">
        <v>6.7813136404538343E-2</v>
      </c>
      <c r="G32" s="24">
        <f t="shared" si="2"/>
        <v>2.7522398225606429E-2</v>
      </c>
      <c r="H32" s="10"/>
      <c r="I32" s="10"/>
    </row>
    <row r="33" spans="1:9" x14ac:dyDescent="0.3">
      <c r="A33" s="18">
        <v>1959</v>
      </c>
      <c r="B33" s="22">
        <v>4.4901345126762138E-2</v>
      </c>
      <c r="C33" s="22">
        <f t="shared" si="0"/>
        <v>5.8129695871537941E-2</v>
      </c>
      <c r="D33" s="22">
        <v>1.2418641953306112E-2</v>
      </c>
      <c r="E33" s="22">
        <f t="shared" si="1"/>
        <v>0.13054262585378196</v>
      </c>
      <c r="F33" s="23">
        <v>4.0303597893608378E-2</v>
      </c>
      <c r="G33" s="24">
        <f t="shared" si="2"/>
        <v>6.7813136404538343E-2</v>
      </c>
      <c r="H33" s="10"/>
      <c r="I33" s="10"/>
    </row>
    <row r="34" spans="1:9" x14ac:dyDescent="0.3">
      <c r="A34" s="18">
        <v>1960</v>
      </c>
      <c r="B34" s="22">
        <v>3.9021869692353661E-2</v>
      </c>
      <c r="C34" s="22">
        <f t="shared" si="0"/>
        <v>4.4901345126762138E-2</v>
      </c>
      <c r="D34" s="22">
        <v>-3.3101369863013597E-2</v>
      </c>
      <c r="E34" s="22">
        <f t="shared" si="1"/>
        <v>1.2418641953306112E-2</v>
      </c>
      <c r="F34" s="23">
        <v>2.9085814360770845E-2</v>
      </c>
      <c r="G34" s="24">
        <f t="shared" si="2"/>
        <v>4.0303597893608378E-2</v>
      </c>
      <c r="H34" s="10"/>
      <c r="I34" s="10"/>
    </row>
    <row r="35" spans="1:9" x14ac:dyDescent="0.3">
      <c r="A35" s="18">
        <v>1961</v>
      </c>
      <c r="B35" s="22">
        <v>4.9227884508643571E-2</v>
      </c>
      <c r="C35" s="22">
        <f t="shared" si="0"/>
        <v>3.9021869692353661E-2</v>
      </c>
      <c r="D35" s="22">
        <v>0.11496575125548558</v>
      </c>
      <c r="E35" s="22">
        <f t="shared" si="1"/>
        <v>-3.3101369863013597E-2</v>
      </c>
      <c r="F35" s="23">
        <v>5.7738048173365586E-2</v>
      </c>
      <c r="G35" s="24">
        <f t="shared" si="2"/>
        <v>2.9085814360770845E-2</v>
      </c>
      <c r="H35" s="10"/>
      <c r="I35" s="10"/>
    </row>
    <row r="36" spans="1:9" x14ac:dyDescent="0.3">
      <c r="A36" s="18">
        <v>1962</v>
      </c>
      <c r="B36" s="22">
        <v>4.1998965160400144E-2</v>
      </c>
      <c r="C36" s="22">
        <f t="shared" si="0"/>
        <v>4.9227884508643571E-2</v>
      </c>
      <c r="D36" s="22">
        <v>9.1290306277165612E-2</v>
      </c>
      <c r="E36" s="22">
        <f t="shared" si="1"/>
        <v>0.11496575125548558</v>
      </c>
      <c r="F36" s="23">
        <v>4.8723966162562145E-2</v>
      </c>
      <c r="G36" s="24">
        <f t="shared" si="2"/>
        <v>5.7738048173365586E-2</v>
      </c>
      <c r="H36" s="10"/>
      <c r="I36" s="10"/>
    </row>
    <row r="37" spans="1:9" x14ac:dyDescent="0.3">
      <c r="A37" s="18">
        <v>1963</v>
      </c>
      <c r="B37" s="22">
        <v>6.7983841101623921E-2</v>
      </c>
      <c r="C37" s="22">
        <f t="shared" si="0"/>
        <v>4.1998965160400144E-2</v>
      </c>
      <c r="D37" s="22">
        <v>9.525182562513812E-2</v>
      </c>
      <c r="E37" s="22">
        <f t="shared" si="1"/>
        <v>9.1290306277165612E-2</v>
      </c>
      <c r="F37" s="23">
        <v>7.1854398157236932E-2</v>
      </c>
      <c r="G37" s="24">
        <f t="shared" si="2"/>
        <v>4.8723966162562145E-2</v>
      </c>
      <c r="H37" s="10"/>
      <c r="I37" s="10"/>
    </row>
    <row r="38" spans="1:9" x14ac:dyDescent="0.3">
      <c r="A38" s="18">
        <v>1964</v>
      </c>
      <c r="B38" s="22">
        <v>6.6653784365778179E-2</v>
      </c>
      <c r="C38" s="22">
        <f t="shared" si="0"/>
        <v>6.7983841101623921E-2</v>
      </c>
      <c r="D38" s="22">
        <v>0.10874914366310695</v>
      </c>
      <c r="E38" s="22">
        <f t="shared" si="1"/>
        <v>9.525182562513812E-2</v>
      </c>
      <c r="F38" s="23">
        <v>7.2759083559001514E-2</v>
      </c>
      <c r="G38" s="24">
        <f t="shared" si="2"/>
        <v>7.1854398157236932E-2</v>
      </c>
      <c r="H38" s="10"/>
      <c r="I38" s="10"/>
    </row>
    <row r="39" spans="1:9" x14ac:dyDescent="0.3">
      <c r="A39" s="18">
        <v>1965</v>
      </c>
      <c r="B39" s="22">
        <v>7.2888545154720222E-2</v>
      </c>
      <c r="C39" s="22">
        <f t="shared" si="0"/>
        <v>6.6653784365778179E-2</v>
      </c>
      <c r="D39" s="22">
        <v>6.9659737912336164E-2</v>
      </c>
      <c r="E39" s="22">
        <f t="shared" si="1"/>
        <v>0.10874914366310695</v>
      </c>
      <c r="F39" s="23">
        <v>7.2404631885013462E-2</v>
      </c>
      <c r="G39" s="24">
        <f t="shared" si="2"/>
        <v>7.2759083559001514E-2</v>
      </c>
      <c r="H39" s="10"/>
      <c r="I39" s="10"/>
    </row>
    <row r="40" spans="1:9" x14ac:dyDescent="0.3">
      <c r="A40" s="18">
        <v>1966</v>
      </c>
      <c r="B40" s="22">
        <v>5.0096919451018358E-2</v>
      </c>
      <c r="C40" s="22">
        <f t="shared" si="0"/>
        <v>7.2888545154720222E-2</v>
      </c>
      <c r="D40" s="22">
        <v>2.116593490835595E-2</v>
      </c>
      <c r="E40" s="22">
        <f t="shared" si="1"/>
        <v>6.9659737912336164E-2</v>
      </c>
      <c r="F40" s="23">
        <v>4.5771911510067216E-2</v>
      </c>
      <c r="G40" s="24">
        <f t="shared" si="2"/>
        <v>7.2404631885013462E-2</v>
      </c>
      <c r="H40" s="10"/>
      <c r="I40" s="10"/>
    </row>
    <row r="41" spans="1:9" x14ac:dyDescent="0.3">
      <c r="A41" s="18">
        <v>1967</v>
      </c>
      <c r="B41" s="22">
        <v>7.4870433367845171E-2</v>
      </c>
      <c r="C41" s="22">
        <f t="shared" si="0"/>
        <v>5.0096919451018358E-2</v>
      </c>
      <c r="D41" s="22">
        <v>0.13061872642975914</v>
      </c>
      <c r="E41" s="22">
        <f t="shared" si="1"/>
        <v>2.116593490835595E-2</v>
      </c>
      <c r="F41" s="23">
        <v>8.3010233182351914E-2</v>
      </c>
      <c r="G41" s="24">
        <f t="shared" si="2"/>
        <v>4.5771911510067216E-2</v>
      </c>
      <c r="H41" s="10"/>
      <c r="I41" s="10"/>
    </row>
    <row r="42" spans="1:9" x14ac:dyDescent="0.3">
      <c r="A42" s="18">
        <v>1968</v>
      </c>
      <c r="B42" s="22">
        <v>6.5137518431266153E-2</v>
      </c>
      <c r="C42" s="22">
        <f t="shared" si="0"/>
        <v>7.4870433367845171E-2</v>
      </c>
      <c r="D42" s="22">
        <v>4.4664308954590407E-2</v>
      </c>
      <c r="E42" s="22">
        <f t="shared" si="1"/>
        <v>0.13061872642975914</v>
      </c>
      <c r="F42" s="23">
        <v>6.201873388261149E-2</v>
      </c>
      <c r="G42" s="24">
        <f t="shared" si="2"/>
        <v>8.3010233182351914E-2</v>
      </c>
      <c r="H42" s="10"/>
      <c r="I42" s="10"/>
    </row>
    <row r="43" spans="1:9" x14ac:dyDescent="0.3">
      <c r="A43" s="18">
        <v>1969</v>
      </c>
      <c r="B43" s="22">
        <v>6.3929504730539391E-2</v>
      </c>
      <c r="C43" s="22">
        <f t="shared" si="0"/>
        <v>6.5137518431266153E-2</v>
      </c>
      <c r="D43" s="22">
        <v>-2.6470640893869617E-2</v>
      </c>
      <c r="E43" s="22">
        <f t="shared" si="1"/>
        <v>4.4664308954590407E-2</v>
      </c>
      <c r="F43" s="23">
        <v>5.0378872768115937E-2</v>
      </c>
      <c r="G43" s="24">
        <f t="shared" si="2"/>
        <v>6.201873388261149E-2</v>
      </c>
      <c r="H43" s="10"/>
      <c r="I43" s="10"/>
    </row>
    <row r="44" spans="1:9" x14ac:dyDescent="0.3">
      <c r="A44" s="18">
        <v>1970</v>
      </c>
      <c r="B44" s="22">
        <v>6.0201529627095143E-2</v>
      </c>
      <c r="C44" s="22">
        <f t="shared" si="0"/>
        <v>6.3929504730539391E-2</v>
      </c>
      <c r="D44" s="22">
        <v>0.12544068097968608</v>
      </c>
      <c r="E44" s="22">
        <f t="shared" si="1"/>
        <v>-2.6470640893869617E-2</v>
      </c>
      <c r="F44" s="23">
        <v>6.9279175847539634E-2</v>
      </c>
      <c r="G44" s="24">
        <f t="shared" si="2"/>
        <v>5.0378872768115937E-2</v>
      </c>
      <c r="H44" s="10"/>
      <c r="I44" s="10"/>
    </row>
    <row r="45" spans="1:9" x14ac:dyDescent="0.3">
      <c r="A45" s="18">
        <v>1971</v>
      </c>
      <c r="B45" s="22">
        <v>7.6742789431137895E-2</v>
      </c>
      <c r="C45" s="22">
        <f t="shared" si="0"/>
        <v>6.0201529627095143E-2</v>
      </c>
      <c r="D45" s="22">
        <v>0.12263783847099942</v>
      </c>
      <c r="E45" s="22">
        <f t="shared" si="1"/>
        <v>0.12544068097968608</v>
      </c>
      <c r="F45" s="23">
        <v>8.3460199989427566E-2</v>
      </c>
      <c r="G45" s="24">
        <f t="shared" si="2"/>
        <v>6.9279175847539634E-2</v>
      </c>
      <c r="H45" s="10"/>
      <c r="I45" s="10"/>
    </row>
    <row r="46" spans="1:9" x14ac:dyDescent="0.3">
      <c r="A46" s="18">
        <v>1972</v>
      </c>
      <c r="B46" s="22">
        <v>6.6325257131633869E-2</v>
      </c>
      <c r="C46" s="22">
        <f t="shared" si="0"/>
        <v>7.6742789431137895E-2</v>
      </c>
      <c r="D46" s="22">
        <v>8.3942255504791868E-2</v>
      </c>
      <c r="E46" s="22">
        <f t="shared" si="1"/>
        <v>0.12263783847099942</v>
      </c>
      <c r="F46" s="23">
        <v>6.8995810730414414E-2</v>
      </c>
      <c r="G46" s="24">
        <f t="shared" si="2"/>
        <v>8.3460199989427566E-2</v>
      </c>
      <c r="H46" s="10"/>
      <c r="I46" s="10"/>
    </row>
    <row r="47" spans="1:9" x14ac:dyDescent="0.3">
      <c r="A47" s="18">
        <v>1973</v>
      </c>
      <c r="B47" s="22">
        <v>5.5561487635717714E-2</v>
      </c>
      <c r="C47" s="22">
        <f t="shared" si="0"/>
        <v>6.6325257131633869E-2</v>
      </c>
      <c r="D47" s="22">
        <v>-5.9681437556980473E-2</v>
      </c>
      <c r="E47" s="22">
        <f t="shared" si="1"/>
        <v>8.3942255504791868E-2</v>
      </c>
      <c r="F47" s="23">
        <v>3.7855774776534838E-2</v>
      </c>
      <c r="G47" s="24">
        <f t="shared" si="2"/>
        <v>6.8995810730414414E-2</v>
      </c>
      <c r="H47" s="10"/>
      <c r="I47" s="10"/>
    </row>
    <row r="48" spans="1:9" x14ac:dyDescent="0.3">
      <c r="A48" s="18">
        <v>1974</v>
      </c>
      <c r="B48" s="22">
        <v>7.4500960019200618E-2</v>
      </c>
      <c r="C48" s="22">
        <f t="shared" si="0"/>
        <v>5.5561487635717714E-2</v>
      </c>
      <c r="D48" s="22">
        <v>5.6090000537729418E-2</v>
      </c>
      <c r="E48" s="22">
        <f t="shared" si="1"/>
        <v>-5.9681437556980473E-2</v>
      </c>
      <c r="F48" s="23">
        <v>7.1924327078860567E-2</v>
      </c>
      <c r="G48" s="24">
        <f t="shared" si="2"/>
        <v>3.7855774776534838E-2</v>
      </c>
      <c r="H48" s="10"/>
      <c r="I48" s="10"/>
    </row>
    <row r="49" spans="1:9" x14ac:dyDescent="0.3">
      <c r="A49" s="18">
        <v>1975</v>
      </c>
      <c r="B49" s="22">
        <v>7.5048328254817914E-2</v>
      </c>
      <c r="C49" s="22">
        <f t="shared" si="0"/>
        <v>7.4500960019200618E-2</v>
      </c>
      <c r="D49" s="22">
        <v>0.15911472584672751</v>
      </c>
      <c r="E49" s="22">
        <f t="shared" si="1"/>
        <v>5.6090000537729418E-2</v>
      </c>
      <c r="F49" s="23">
        <v>8.6645361496989898E-2</v>
      </c>
      <c r="G49" s="24">
        <f t="shared" si="2"/>
        <v>7.1924327078860567E-2</v>
      </c>
      <c r="H49" s="10"/>
      <c r="I49" s="10"/>
    </row>
    <row r="50" spans="1:9" x14ac:dyDescent="0.3">
      <c r="A50" s="18">
        <v>1976</v>
      </c>
      <c r="B50" s="22">
        <v>6.6175370592242905E-2</v>
      </c>
      <c r="C50" s="22">
        <f t="shared" si="0"/>
        <v>7.5048328254817914E-2</v>
      </c>
      <c r="D50" s="22">
        <v>9.9408530221083563E-2</v>
      </c>
      <c r="E50" s="22">
        <f t="shared" si="1"/>
        <v>0.15911472584672751</v>
      </c>
      <c r="F50" s="23">
        <v>7.105824870497926E-2</v>
      </c>
      <c r="G50" s="24">
        <f t="shared" si="2"/>
        <v>8.6645361496989898E-2</v>
      </c>
      <c r="H50" s="10"/>
      <c r="I50" s="10"/>
    </row>
    <row r="51" spans="1:9" x14ac:dyDescent="0.3">
      <c r="A51" s="18">
        <v>1977</v>
      </c>
      <c r="B51" s="22">
        <v>6.127411525935017E-2</v>
      </c>
      <c r="C51" s="22">
        <f t="shared" si="0"/>
        <v>6.6175370592242905E-2</v>
      </c>
      <c r="D51" s="22">
        <v>5.5401676364716324E-2</v>
      </c>
      <c r="E51" s="22">
        <f t="shared" si="1"/>
        <v>9.9408530221083563E-2</v>
      </c>
      <c r="F51" s="23">
        <v>6.0389254106242352E-2</v>
      </c>
      <c r="G51" s="24">
        <f t="shared" si="2"/>
        <v>7.105824870497926E-2</v>
      </c>
      <c r="H51" s="10"/>
      <c r="I51" s="10"/>
    </row>
    <row r="52" spans="1:9" x14ac:dyDescent="0.3">
      <c r="A52" s="18">
        <v>1978</v>
      </c>
      <c r="B52" s="22">
        <v>3.4224917776762925E-2</v>
      </c>
      <c r="C52" s="22">
        <f t="shared" si="0"/>
        <v>6.127411525935017E-2</v>
      </c>
      <c r="D52" s="22">
        <v>-2.9104186587172093E-2</v>
      </c>
      <c r="E52" s="22">
        <f t="shared" si="1"/>
        <v>5.5401676364716324E-2</v>
      </c>
      <c r="F52" s="23">
        <v>2.4725097943261692E-2</v>
      </c>
      <c r="G52" s="24">
        <f t="shared" si="2"/>
        <v>6.0389254106242352E-2</v>
      </c>
      <c r="H52" s="10"/>
      <c r="I52" s="10"/>
    </row>
    <row r="53" spans="1:9" x14ac:dyDescent="0.3">
      <c r="A53" s="18">
        <v>1979</v>
      </c>
      <c r="B53" s="22">
        <v>2.5549871972216559E-2</v>
      </c>
      <c r="C53" s="22">
        <f t="shared" si="0"/>
        <v>3.4224917776762925E-2</v>
      </c>
      <c r="D53" s="22">
        <v>-9.5774675267297132E-2</v>
      </c>
      <c r="E53" s="22">
        <f t="shared" si="1"/>
        <v>-2.9104186587172093E-2</v>
      </c>
      <c r="F53" s="23">
        <v>8.2291632501168832E-3</v>
      </c>
      <c r="G53" s="24">
        <f t="shared" si="2"/>
        <v>2.4725097943261692E-2</v>
      </c>
      <c r="H53" s="10"/>
      <c r="I53" s="10"/>
    </row>
    <row r="54" spans="1:9" x14ac:dyDescent="0.3">
      <c r="A54" s="18">
        <v>1980</v>
      </c>
      <c r="B54" s="22">
        <v>3.1731620782587913E-2</v>
      </c>
      <c r="C54" s="22">
        <f t="shared" si="0"/>
        <v>2.5549871972216559E-2</v>
      </c>
      <c r="D54" s="22">
        <v>5.0749808958845677E-4</v>
      </c>
      <c r="E54" s="22">
        <f t="shared" si="1"/>
        <v>-9.5774675267297132E-2</v>
      </c>
      <c r="F54" s="23">
        <v>2.7693810987469328E-2</v>
      </c>
      <c r="G54" s="24">
        <f t="shared" si="2"/>
        <v>8.2291632501168832E-3</v>
      </c>
      <c r="H54" s="10"/>
      <c r="I54" s="10"/>
    </row>
    <row r="55" spans="1:9" x14ac:dyDescent="0.3">
      <c r="A55" s="18">
        <v>1981</v>
      </c>
      <c r="B55" s="22">
        <v>3.9863913472854923E-2</v>
      </c>
      <c r="C55" s="22">
        <f t="shared" si="0"/>
        <v>3.1731620782587913E-2</v>
      </c>
      <c r="D55" s="22">
        <v>1.2799645811641114E-3</v>
      </c>
      <c r="E55" s="22">
        <f t="shared" si="1"/>
        <v>5.0749808958845677E-4</v>
      </c>
      <c r="F55" s="23">
        <v>3.4997145222396969E-2</v>
      </c>
      <c r="G55" s="24">
        <f t="shared" si="2"/>
        <v>2.7693810987469328E-2</v>
      </c>
      <c r="H55" s="10"/>
      <c r="I55" s="10"/>
    </row>
    <row r="56" spans="1:9" x14ac:dyDescent="0.3">
      <c r="A56" s="18">
        <v>1982</v>
      </c>
      <c r="B56" s="22">
        <v>5.5590351903835794E-2</v>
      </c>
      <c r="C56" s="22">
        <f t="shared" si="0"/>
        <v>3.9863913472854923E-2</v>
      </c>
      <c r="D56" s="22">
        <v>0.12898295867716328</v>
      </c>
      <c r="E56" s="22">
        <f t="shared" si="1"/>
        <v>1.2799645811641114E-3</v>
      </c>
      <c r="F56" s="23">
        <v>6.4556253789971013E-2</v>
      </c>
      <c r="G56" s="24">
        <f t="shared" si="2"/>
        <v>3.4997145222396969E-2</v>
      </c>
      <c r="H56" s="10"/>
      <c r="I56" s="10"/>
    </row>
    <row r="57" spans="1:9" x14ac:dyDescent="0.3">
      <c r="A57" s="18">
        <v>1983</v>
      </c>
      <c r="B57" s="22">
        <v>4.2358371749554626E-2</v>
      </c>
      <c r="C57" s="22">
        <f t="shared" si="0"/>
        <v>5.5590351903835794E-2</v>
      </c>
      <c r="D57" s="22">
        <v>0.11972897763285897</v>
      </c>
      <c r="E57" s="22">
        <f t="shared" si="1"/>
        <v>0.12898295867716328</v>
      </c>
      <c r="F57" s="23">
        <v>5.2363051448432153E-2</v>
      </c>
      <c r="G57" s="24">
        <f t="shared" si="2"/>
        <v>6.4556253789971013E-2</v>
      </c>
      <c r="H57" s="10"/>
      <c r="I57" s="10"/>
    </row>
    <row r="58" spans="1:9" x14ac:dyDescent="0.3">
      <c r="A58" s="18">
        <v>1984</v>
      </c>
      <c r="B58" s="22">
        <v>4.4774100833184151E-2</v>
      </c>
      <c r="C58" s="22">
        <f t="shared" si="0"/>
        <v>4.2358371749554626E-2</v>
      </c>
      <c r="D58" s="22">
        <v>7.1671284443353384E-2</v>
      </c>
      <c r="E58" s="22">
        <f t="shared" si="1"/>
        <v>0.11972897763285897</v>
      </c>
      <c r="F58" s="23">
        <v>4.8466626356505706E-2</v>
      </c>
      <c r="G58" s="24">
        <f t="shared" si="2"/>
        <v>5.2363051448432153E-2</v>
      </c>
      <c r="H58" s="10"/>
      <c r="I58" s="10"/>
    </row>
    <row r="59" spans="1:9" x14ac:dyDescent="0.3">
      <c r="A59" s="18">
        <v>1985</v>
      </c>
      <c r="B59" s="22">
        <v>4.4752834447676429E-2</v>
      </c>
      <c r="C59" s="22">
        <f t="shared" si="0"/>
        <v>4.4774100833184151E-2</v>
      </c>
      <c r="D59" s="22">
        <v>9.5985750529097094E-2</v>
      </c>
      <c r="E59" s="22">
        <f t="shared" si="1"/>
        <v>7.1671284443353384E-2</v>
      </c>
      <c r="F59" s="23">
        <v>5.1936184722227288E-2</v>
      </c>
      <c r="G59" s="24">
        <f t="shared" si="2"/>
        <v>4.8466626356505706E-2</v>
      </c>
      <c r="H59" s="10"/>
      <c r="I59" s="10"/>
    </row>
    <row r="60" spans="1:9" x14ac:dyDescent="0.3">
      <c r="A60" s="18">
        <v>1986</v>
      </c>
      <c r="B60" s="22">
        <v>1.9733901078326108E-2</v>
      </c>
      <c r="C60" s="22">
        <f t="shared" si="0"/>
        <v>4.4752834447676429E-2</v>
      </c>
      <c r="D60" s="22">
        <v>-1.6019162915632823E-4</v>
      </c>
      <c r="E60" s="22">
        <f t="shared" si="1"/>
        <v>9.5985750529097094E-2</v>
      </c>
      <c r="F60" s="23">
        <v>1.6829071212128552E-2</v>
      </c>
      <c r="G60" s="24">
        <f t="shared" si="2"/>
        <v>5.1936184722227288E-2</v>
      </c>
      <c r="H60" s="10"/>
      <c r="I60" s="10"/>
    </row>
    <row r="61" spans="1:9" x14ac:dyDescent="0.3">
      <c r="A61" s="18">
        <v>1987</v>
      </c>
      <c r="B61" s="22">
        <v>3.2781498919809131E-2</v>
      </c>
      <c r="C61" s="22">
        <f t="shared" si="0"/>
        <v>1.9733901078326108E-2</v>
      </c>
      <c r="D61" s="22">
        <v>2.3727049784852454E-2</v>
      </c>
      <c r="E61" s="22">
        <f t="shared" si="1"/>
        <v>-1.6019162915632823E-4</v>
      </c>
      <c r="F61" s="23">
        <v>3.1480490228616924E-2</v>
      </c>
      <c r="G61" s="24">
        <f t="shared" si="2"/>
        <v>1.6829071212128552E-2</v>
      </c>
      <c r="H61" s="10"/>
      <c r="I61" s="10"/>
    </row>
    <row r="62" spans="1:9" x14ac:dyDescent="0.3">
      <c r="A62" s="18">
        <v>1988</v>
      </c>
      <c r="B62" s="22">
        <v>2.3675049624180267E-2</v>
      </c>
      <c r="C62" s="22">
        <f t="shared" si="0"/>
        <v>3.2781498919809131E-2</v>
      </c>
      <c r="D62" s="22">
        <v>-1.5421369826103593E-2</v>
      </c>
      <c r="E62" s="22">
        <f t="shared" si="1"/>
        <v>2.3727049784852454E-2</v>
      </c>
      <c r="F62" s="23">
        <v>1.8097630879408355E-2</v>
      </c>
      <c r="G62" s="24">
        <f t="shared" si="2"/>
        <v>3.1480490228616924E-2</v>
      </c>
      <c r="H62" s="10"/>
      <c r="I62" s="10"/>
    </row>
    <row r="63" spans="1:9" x14ac:dyDescent="0.3">
      <c r="A63" s="18">
        <v>1989</v>
      </c>
      <c r="B63" s="22">
        <v>-2.5499236316306878E-3</v>
      </c>
      <c r="C63" s="22">
        <f t="shared" si="0"/>
        <v>2.3675049624180267E-2</v>
      </c>
      <c r="D63" s="22">
        <v>-7.1438937551837875E-2</v>
      </c>
      <c r="E63" s="22">
        <f t="shared" si="1"/>
        <v>-1.5421369826103593E-2</v>
      </c>
      <c r="F63" s="23">
        <v>-1.2070809934583024E-2</v>
      </c>
      <c r="G63" s="24">
        <f t="shared" si="2"/>
        <v>1.8097630879408355E-2</v>
      </c>
      <c r="H63" s="10"/>
      <c r="I63" s="10"/>
    </row>
    <row r="64" spans="1:9" x14ac:dyDescent="0.3">
      <c r="A64" s="18">
        <v>1990</v>
      </c>
      <c r="B64" s="22">
        <v>5.6050608182879741E-3</v>
      </c>
      <c r="C64" s="22">
        <f t="shared" si="0"/>
        <v>-2.5499236316306878E-3</v>
      </c>
      <c r="D64" s="22">
        <v>-8.1025830904142018E-2</v>
      </c>
      <c r="E64" s="22">
        <f t="shared" si="1"/>
        <v>-7.1438937551837875E-2</v>
      </c>
      <c r="F64" s="23">
        <v>-5.7003907068376575E-3</v>
      </c>
      <c r="G64" s="24">
        <f t="shared" si="2"/>
        <v>-1.2070809934583024E-2</v>
      </c>
      <c r="H64" s="10"/>
      <c r="I64" s="10"/>
    </row>
    <row r="65" spans="1:9" x14ac:dyDescent="0.3">
      <c r="A65" s="18">
        <v>1991</v>
      </c>
      <c r="B65" s="22">
        <v>2.4394923991717866E-2</v>
      </c>
      <c r="C65" s="22">
        <f t="shared" si="0"/>
        <v>5.6050608182879741E-3</v>
      </c>
      <c r="D65" s="22">
        <v>2.4750839824553762E-2</v>
      </c>
      <c r="E65" s="22">
        <f t="shared" si="1"/>
        <v>-8.1025830904142018E-2</v>
      </c>
      <c r="F65" s="23">
        <v>2.443799211350476E-2</v>
      </c>
      <c r="G65" s="24">
        <f t="shared" si="2"/>
        <v>-5.7003907068376575E-3</v>
      </c>
      <c r="H65" s="10"/>
      <c r="I65" s="10"/>
    </row>
    <row r="66" spans="1:9" x14ac:dyDescent="0.3">
      <c r="A66" s="18">
        <v>1992</v>
      </c>
      <c r="B66" s="22">
        <v>1.8182630492072395E-2</v>
      </c>
      <c r="C66" s="22">
        <f t="shared" si="0"/>
        <v>2.4394923991717866E-2</v>
      </c>
      <c r="D66" s="22">
        <v>4.6519828531277486E-2</v>
      </c>
      <c r="E66" s="22">
        <f t="shared" si="1"/>
        <v>2.4750839824553762E-2</v>
      </c>
      <c r="F66" s="23">
        <v>2.1612622863102761E-2</v>
      </c>
      <c r="G66" s="24">
        <f t="shared" si="2"/>
        <v>2.443799211350476E-2</v>
      </c>
      <c r="H66" s="10"/>
      <c r="I66" s="10"/>
    </row>
    <row r="67" spans="1:9" x14ac:dyDescent="0.3">
      <c r="A67" s="18">
        <v>1993</v>
      </c>
      <c r="B67" s="22">
        <v>1.5696751734607085E-2</v>
      </c>
      <c r="C67" s="22">
        <f t="shared" si="0"/>
        <v>1.8182630492072395E-2</v>
      </c>
      <c r="D67" s="22">
        <v>6.1880819245302122E-2</v>
      </c>
      <c r="E67" s="22">
        <f t="shared" si="1"/>
        <v>4.6519828531277486E-2</v>
      </c>
      <c r="F67" s="23">
        <v>2.1418245083146083E-2</v>
      </c>
      <c r="G67" s="24">
        <f t="shared" si="2"/>
        <v>2.1612622863102761E-2</v>
      </c>
      <c r="H67" s="10"/>
      <c r="I67" s="10"/>
    </row>
    <row r="68" spans="1:9" x14ac:dyDescent="0.3">
      <c r="A68" s="18">
        <v>1994</v>
      </c>
      <c r="B68" s="22">
        <v>1.3791375988048173E-2</v>
      </c>
      <c r="C68" s="22">
        <f t="shared" si="0"/>
        <v>1.5696751734607085E-2</v>
      </c>
      <c r="D68" s="22">
        <v>9.0493485360796724E-3</v>
      </c>
      <c r="E68" s="22">
        <f t="shared" si="1"/>
        <v>6.1880819245302122E-2</v>
      </c>
      <c r="F68" s="23">
        <v>1.3181495982600246E-2</v>
      </c>
      <c r="G68" s="24">
        <f t="shared" si="2"/>
        <v>2.1418245083146083E-2</v>
      </c>
      <c r="H68" s="10"/>
      <c r="I68" s="10"/>
    </row>
    <row r="69" spans="1:9" x14ac:dyDescent="0.3">
      <c r="A69" s="18">
        <v>1995</v>
      </c>
      <c r="B69" s="22">
        <v>4.802463315130838E-3</v>
      </c>
      <c r="C69" s="22">
        <f t="shared" ref="C69:C90" si="3">+B68</f>
        <v>1.3791375988048173E-2</v>
      </c>
      <c r="D69" s="22">
        <v>1.2795148315815456E-2</v>
      </c>
      <c r="E69" s="22">
        <f t="shared" ref="E69:E90" si="4">+D68</f>
        <v>9.0493485360796724E-3</v>
      </c>
      <c r="F69" s="23">
        <v>5.8263749372808246E-3</v>
      </c>
      <c r="G69" s="24">
        <f t="shared" ref="G69:G90" si="5">+F68</f>
        <v>1.3181495982600246E-2</v>
      </c>
      <c r="H69" s="10"/>
      <c r="I69" s="10"/>
    </row>
    <row r="70" spans="1:9" x14ac:dyDescent="0.3">
      <c r="A70" s="18">
        <v>1996</v>
      </c>
      <c r="B70" s="22">
        <v>2.837288370446691E-2</v>
      </c>
      <c r="C70" s="22">
        <f t="shared" si="3"/>
        <v>4.802463315130838E-3</v>
      </c>
      <c r="D70" s="22">
        <v>3.1014623795828776E-2</v>
      </c>
      <c r="E70" s="22">
        <f t="shared" si="4"/>
        <v>1.2795148315815456E-2</v>
      </c>
      <c r="F70" s="23">
        <v>2.8713538278258087E-2</v>
      </c>
      <c r="G70" s="24">
        <f t="shared" si="5"/>
        <v>5.8263749372808246E-3</v>
      </c>
      <c r="H70" s="10"/>
      <c r="I70" s="10"/>
    </row>
    <row r="71" spans="1:9" x14ac:dyDescent="0.3">
      <c r="A71" s="18">
        <v>1997</v>
      </c>
      <c r="B71" s="22">
        <v>3.1390379819719282E-2</v>
      </c>
      <c r="C71" s="22">
        <f t="shared" si="3"/>
        <v>2.837288370446691E-2</v>
      </c>
      <c r="D71" s="22">
        <v>6.3112965214596334E-2</v>
      </c>
      <c r="E71" s="22">
        <f t="shared" si="4"/>
        <v>3.1014623795828776E-2</v>
      </c>
      <c r="F71" s="23">
        <v>3.5489949683851017E-2</v>
      </c>
      <c r="G71" s="24">
        <f t="shared" si="5"/>
        <v>2.8713538278258087E-2</v>
      </c>
      <c r="H71" s="10"/>
      <c r="I71" s="10"/>
    </row>
    <row r="72" spans="1:9" x14ac:dyDescent="0.3">
      <c r="A72" s="18">
        <v>1998</v>
      </c>
      <c r="B72" s="22">
        <v>1.9859920301375879E-2</v>
      </c>
      <c r="C72" s="22">
        <f t="shared" si="3"/>
        <v>3.1390379819719282E-2</v>
      </c>
      <c r="D72" s="22">
        <v>5.3877178416847062E-2</v>
      </c>
      <c r="E72" s="22">
        <f t="shared" si="4"/>
        <v>6.3112965214596334E-2</v>
      </c>
      <c r="F72" s="23">
        <v>2.4370434597961656E-2</v>
      </c>
      <c r="G72" s="24">
        <f t="shared" si="5"/>
        <v>3.5489949683851017E-2</v>
      </c>
      <c r="H72" s="10"/>
      <c r="I72" s="10"/>
    </row>
    <row r="73" spans="1:9" x14ac:dyDescent="0.3">
      <c r="A73" s="18">
        <v>1999</v>
      </c>
      <c r="B73" s="22">
        <v>2.1558350588456614E-2</v>
      </c>
      <c r="C73" s="22">
        <f t="shared" si="3"/>
        <v>1.9859920301375879E-2</v>
      </c>
      <c r="D73" s="22">
        <v>9.6270828268471484E-3</v>
      </c>
      <c r="E73" s="22">
        <f t="shared" si="4"/>
        <v>5.3877178416847062E-2</v>
      </c>
      <c r="F73" s="23">
        <v>1.9932632466104154E-2</v>
      </c>
      <c r="G73" s="24">
        <f t="shared" si="5"/>
        <v>2.4370434597961656E-2</v>
      </c>
      <c r="H73" s="10"/>
      <c r="I73" s="10"/>
    </row>
    <row r="74" spans="1:9" x14ac:dyDescent="0.3">
      <c r="A74" s="18">
        <v>2000</v>
      </c>
      <c r="B74" s="22">
        <v>1.9934544954742027E-2</v>
      </c>
      <c r="C74" s="22">
        <f t="shared" si="3"/>
        <v>2.1558350588456614E-2</v>
      </c>
      <c r="D74" s="22">
        <v>4.7158536531911807E-3</v>
      </c>
      <c r="E74" s="22">
        <f t="shared" si="4"/>
        <v>9.6270828268471484E-3</v>
      </c>
      <c r="F74" s="23">
        <v>1.7880736050578071E-2</v>
      </c>
      <c r="G74" s="24">
        <f t="shared" si="5"/>
        <v>1.9932632466104154E-2</v>
      </c>
      <c r="H74" s="10"/>
      <c r="I74" s="10"/>
    </row>
    <row r="75" spans="1:9" x14ac:dyDescent="0.3">
      <c r="A75" s="18">
        <v>2001</v>
      </c>
      <c r="B75" s="22">
        <v>-3.9212167497073222E-3</v>
      </c>
      <c r="C75" s="22">
        <f t="shared" si="3"/>
        <v>1.9934544954742027E-2</v>
      </c>
      <c r="D75" s="22">
        <v>4.5770593139780394E-3</v>
      </c>
      <c r="E75" s="22">
        <f t="shared" si="4"/>
        <v>4.7158536531911807E-3</v>
      </c>
      <c r="F75" s="23">
        <v>-2.7887982875988912E-3</v>
      </c>
      <c r="G75" s="24">
        <f t="shared" si="5"/>
        <v>1.7880736050578071E-2</v>
      </c>
      <c r="H75" s="10"/>
      <c r="I75" s="10"/>
    </row>
    <row r="76" spans="1:9" x14ac:dyDescent="0.3">
      <c r="A76" s="18">
        <v>2002</v>
      </c>
      <c r="B76" s="22">
        <v>2.0738649222832556E-2</v>
      </c>
      <c r="C76" s="22">
        <f t="shared" si="3"/>
        <v>-3.9212167497073222E-3</v>
      </c>
      <c r="D76" s="22">
        <v>-1.0853934773606688E-3</v>
      </c>
      <c r="E76" s="22">
        <f t="shared" si="4"/>
        <v>4.5770593139780394E-3</v>
      </c>
      <c r="F76" s="23">
        <v>1.7809923507555531E-2</v>
      </c>
      <c r="G76" s="24">
        <f t="shared" si="5"/>
        <v>-2.7887982875988912E-3</v>
      </c>
      <c r="H76" s="10"/>
      <c r="I76" s="10"/>
    </row>
    <row r="77" spans="1:9" x14ac:dyDescent="0.3">
      <c r="A77" s="18">
        <v>2003</v>
      </c>
      <c r="B77" s="22">
        <v>3.6479243536727268E-3</v>
      </c>
      <c r="C77" s="22">
        <f t="shared" si="3"/>
        <v>2.0738649222832556E-2</v>
      </c>
      <c r="D77" s="22">
        <v>1.6751211680868239E-3</v>
      </c>
      <c r="E77" s="22">
        <f t="shared" si="4"/>
        <v>-1.0853934773606688E-3</v>
      </c>
      <c r="F77" s="23">
        <v>3.3879356891200474E-3</v>
      </c>
      <c r="G77" s="24">
        <f t="shared" si="5"/>
        <v>1.7809923507555531E-2</v>
      </c>
      <c r="H77" s="10"/>
      <c r="I77" s="10"/>
    </row>
    <row r="78" spans="1:9" x14ac:dyDescent="0.3">
      <c r="A78" s="18">
        <v>2004</v>
      </c>
      <c r="B78" s="22">
        <v>3.2016262278311003E-3</v>
      </c>
      <c r="C78" s="22">
        <f t="shared" si="3"/>
        <v>3.6479243536727268E-3</v>
      </c>
      <c r="D78" s="22">
        <v>-2.0545848780370524E-2</v>
      </c>
      <c r="E78" s="22">
        <f t="shared" si="4"/>
        <v>1.6751211680868239E-3</v>
      </c>
      <c r="F78" s="23">
        <v>7.7072452269344449E-5</v>
      </c>
      <c r="G78" s="24">
        <f t="shared" si="5"/>
        <v>3.3879356891200474E-3</v>
      </c>
      <c r="H78" s="10"/>
      <c r="I78" s="10"/>
    </row>
    <row r="79" spans="1:9" x14ac:dyDescent="0.3">
      <c r="A79" s="18">
        <v>2005</v>
      </c>
      <c r="B79" s="22">
        <v>1.3464263606469948E-2</v>
      </c>
      <c r="C79" s="22">
        <f t="shared" si="3"/>
        <v>3.2016262278311003E-3</v>
      </c>
      <c r="D79" s="22">
        <v>-2.3664064645891617E-2</v>
      </c>
      <c r="E79" s="22">
        <f t="shared" si="4"/>
        <v>-2.0545848780370524E-2</v>
      </c>
      <c r="F79" s="23">
        <v>8.6737254487708054E-3</v>
      </c>
      <c r="G79" s="24">
        <f t="shared" si="5"/>
        <v>7.7072452269344449E-5</v>
      </c>
      <c r="H79" s="10"/>
      <c r="I79" s="10"/>
    </row>
    <row r="80" spans="1:9" x14ac:dyDescent="0.3">
      <c r="A80" s="18">
        <v>2006</v>
      </c>
      <c r="B80" s="22">
        <v>-3.09681912256108E-2</v>
      </c>
      <c r="C80" s="22">
        <f t="shared" si="3"/>
        <v>1.3464263606469948E-2</v>
      </c>
      <c r="D80" s="22">
        <v>-5.6711071755704237E-2</v>
      </c>
      <c r="E80" s="22">
        <f t="shared" si="4"/>
        <v>-2.3664064645891617E-2</v>
      </c>
      <c r="F80" s="23">
        <v>-3.4188247417158882E-2</v>
      </c>
      <c r="G80" s="24">
        <f t="shared" si="5"/>
        <v>8.6737254487708054E-3</v>
      </c>
      <c r="H80" s="10"/>
      <c r="I80" s="10"/>
    </row>
    <row r="81" spans="1:9" x14ac:dyDescent="0.3">
      <c r="A81" s="18">
        <v>2007</v>
      </c>
      <c r="B81" s="22">
        <v>4.0245372133788683E-2</v>
      </c>
      <c r="C81" s="22">
        <f t="shared" si="3"/>
        <v>-3.09681912256108E-2</v>
      </c>
      <c r="D81" s="22">
        <v>-7.7070478560119365E-2</v>
      </c>
      <c r="E81" s="22">
        <f t="shared" si="4"/>
        <v>-5.6711071755704237E-2</v>
      </c>
      <c r="F81" s="23">
        <v>2.5886203948701701E-2</v>
      </c>
      <c r="G81" s="24">
        <f t="shared" si="5"/>
        <v>-3.4188247417158882E-2</v>
      </c>
      <c r="H81" s="10"/>
      <c r="I81" s="10"/>
    </row>
    <row r="82" spans="1:9" x14ac:dyDescent="0.3">
      <c r="A82" s="18">
        <v>2008</v>
      </c>
      <c r="B82" s="22">
        <v>-6.2558536294113815E-2</v>
      </c>
      <c r="C82" s="22">
        <f t="shared" si="3"/>
        <v>4.0245372133788683E-2</v>
      </c>
      <c r="D82" s="22">
        <v>-0.13606245289922017</v>
      </c>
      <c r="E82" s="22">
        <f t="shared" si="4"/>
        <v>-7.7070478560119365E-2</v>
      </c>
      <c r="F82" s="23">
        <v>-7.065402200007434E-2</v>
      </c>
      <c r="G82" s="24">
        <f t="shared" si="5"/>
        <v>2.5886203948701701E-2</v>
      </c>
      <c r="H82" s="10"/>
      <c r="I82" s="10"/>
    </row>
    <row r="83" spans="1:9" x14ac:dyDescent="0.3">
      <c r="A83" s="18">
        <v>2009</v>
      </c>
      <c r="B83" s="22">
        <v>2.4432590415019925E-3</v>
      </c>
      <c r="C83" s="22">
        <f t="shared" si="3"/>
        <v>-6.2558536294113815E-2</v>
      </c>
      <c r="D83" s="22">
        <v>4.099798047861862E-3</v>
      </c>
      <c r="E83" s="22">
        <f t="shared" si="4"/>
        <v>-0.13606245289922017</v>
      </c>
      <c r="F83" s="23">
        <v>2.6136088162331747E-3</v>
      </c>
      <c r="G83" s="24">
        <f t="shared" si="5"/>
        <v>-7.065402200007434E-2</v>
      </c>
      <c r="H83" s="10"/>
      <c r="I83" s="10"/>
    </row>
    <row r="84" spans="1:9" x14ac:dyDescent="0.3">
      <c r="A84" s="18">
        <v>2010</v>
      </c>
      <c r="B84" s="22">
        <v>-1.9976217672063326E-2</v>
      </c>
      <c r="C84" s="22">
        <f t="shared" si="3"/>
        <v>2.4432590415019925E-3</v>
      </c>
      <c r="D84" s="22">
        <v>-2.2471836596559339E-2</v>
      </c>
      <c r="E84" s="22">
        <f t="shared" si="4"/>
        <v>4.099798047861862E-3</v>
      </c>
      <c r="F84" s="23">
        <v>-2.0233222563491207E-2</v>
      </c>
      <c r="G84" s="24">
        <f t="shared" si="5"/>
        <v>2.6136088162331747E-3</v>
      </c>
      <c r="H84" s="10"/>
      <c r="I84" s="10"/>
    </row>
    <row r="85" spans="1:9" x14ac:dyDescent="0.3">
      <c r="A85" s="18">
        <v>2011</v>
      </c>
      <c r="B85" s="22">
        <v>-6.2992305823132491E-3</v>
      </c>
      <c r="C85" s="22">
        <f t="shared" si="3"/>
        <v>-1.9976217672063326E-2</v>
      </c>
      <c r="D85" s="22">
        <v>7.0950447051163976E-3</v>
      </c>
      <c r="E85" s="22">
        <f t="shared" si="4"/>
        <v>-2.2471836596559339E-2</v>
      </c>
      <c r="F85" s="23">
        <v>-4.9228113921208697E-3</v>
      </c>
      <c r="G85" s="24">
        <f t="shared" si="5"/>
        <v>-2.0233222563491207E-2</v>
      </c>
      <c r="H85" s="10"/>
      <c r="I85" s="10"/>
    </row>
    <row r="86" spans="1:9" x14ac:dyDescent="0.3">
      <c r="A86" s="18">
        <v>2012</v>
      </c>
      <c r="B86" s="22">
        <v>-7.5901141454383508E-3</v>
      </c>
      <c r="C86" s="22">
        <f t="shared" si="3"/>
        <v>-6.2992305823132491E-3</v>
      </c>
      <c r="D86" s="22">
        <v>5.0158666201721297E-3</v>
      </c>
      <c r="E86" s="22">
        <f t="shared" si="4"/>
        <v>7.0950447051163976E-3</v>
      </c>
      <c r="F86" s="23">
        <v>-6.2796506527684065E-3</v>
      </c>
      <c r="G86" s="24">
        <f t="shared" si="5"/>
        <v>-4.9228113921208697E-3</v>
      </c>
      <c r="H86" s="10"/>
      <c r="I86" s="10"/>
    </row>
    <row r="87" spans="1:9" x14ac:dyDescent="0.3">
      <c r="A87" s="18">
        <v>2013</v>
      </c>
      <c r="B87" s="22">
        <v>2.7185076763485617E-2</v>
      </c>
      <c r="C87" s="22">
        <f t="shared" si="3"/>
        <v>-7.5901141454383508E-3</v>
      </c>
      <c r="D87" s="22">
        <v>2.6882713414095906E-2</v>
      </c>
      <c r="E87" s="22">
        <f t="shared" si="4"/>
        <v>5.0158666201721297E-3</v>
      </c>
      <c r="F87" s="23">
        <v>2.7153299063991811E-2</v>
      </c>
      <c r="G87" s="24">
        <f t="shared" si="5"/>
        <v>-6.2796506527684065E-3</v>
      </c>
      <c r="H87" s="10"/>
      <c r="I87" s="10"/>
    </row>
    <row r="88" spans="1:9" x14ac:dyDescent="0.3">
      <c r="A88" s="18">
        <v>2014</v>
      </c>
      <c r="B88" s="22">
        <v>2.1265528118185585E-2</v>
      </c>
      <c r="C88" s="22">
        <f t="shared" si="3"/>
        <v>2.7185076763485617E-2</v>
      </c>
      <c r="D88" s="22">
        <v>3.4553211830416021E-2</v>
      </c>
      <c r="E88" s="22">
        <f t="shared" si="4"/>
        <v>2.6882713414095906E-2</v>
      </c>
      <c r="F88" s="23">
        <v>2.2661671741078006E-2</v>
      </c>
      <c r="G88" s="24">
        <f t="shared" si="5"/>
        <v>2.7153299063991811E-2</v>
      </c>
      <c r="H88" s="10"/>
      <c r="I88" s="10"/>
    </row>
    <row r="89" spans="1:9" x14ac:dyDescent="0.3">
      <c r="A89" s="18">
        <v>2015</v>
      </c>
      <c r="B89" s="22">
        <v>-9.7246763349423948E-3</v>
      </c>
      <c r="C89" s="22">
        <f t="shared" si="3"/>
        <v>2.1265528118185585E-2</v>
      </c>
      <c r="D89" s="22">
        <v>-1.8426312654699351E-2</v>
      </c>
      <c r="E89" s="22">
        <f t="shared" si="4"/>
        <v>3.4553211830416021E-2</v>
      </c>
      <c r="F89" s="23">
        <v>-1.0649417838664965E-2</v>
      </c>
      <c r="G89" s="24">
        <f t="shared" si="5"/>
        <v>2.2661671741078006E-2</v>
      </c>
      <c r="H89" s="10"/>
      <c r="I89" s="10"/>
    </row>
    <row r="90" spans="1:9" x14ac:dyDescent="0.3">
      <c r="A90" s="25">
        <v>2016</v>
      </c>
      <c r="B90" s="26">
        <v>-7.6077860971820732E-3</v>
      </c>
      <c r="C90" s="22">
        <f t="shared" si="3"/>
        <v>-9.7246763349423948E-3</v>
      </c>
      <c r="D90" s="26">
        <v>-6.4548120160047573E-3</v>
      </c>
      <c r="E90" s="22">
        <f t="shared" si="4"/>
        <v>-1.8426312654699351E-2</v>
      </c>
      <c r="F90" s="27">
        <v>-7.4861747145528457E-3</v>
      </c>
      <c r="G90" s="24">
        <f t="shared" si="5"/>
        <v>-1.0649417838664965E-2</v>
      </c>
      <c r="H90" s="10"/>
      <c r="I90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B449F-7A81-4574-8EBE-47D57A82F6F1}">
  <dimension ref="A1:M90"/>
  <sheetViews>
    <sheetView topLeftCell="A63" workbookViewId="0">
      <selection activeCell="D3" sqref="D3:D90"/>
    </sheetView>
  </sheetViews>
  <sheetFormatPr defaultRowHeight="14.4" x14ac:dyDescent="0.3"/>
  <cols>
    <col min="1" max="1" width="6.77734375" style="21" bestFit="1" customWidth="1"/>
    <col min="2" max="2" width="8.5546875" style="21" bestFit="1" customWidth="1"/>
    <col min="3" max="3" width="11.33203125" style="21" bestFit="1" customWidth="1"/>
    <col min="4" max="4" width="7.44140625" style="21" bestFit="1" customWidth="1"/>
    <col min="5" max="5" width="10.21875" style="21" bestFit="1" customWidth="1"/>
    <col min="6" max="6" width="9.88671875" style="21" bestFit="1" customWidth="1"/>
    <col min="7" max="7" width="12.6640625" style="21" bestFit="1" customWidth="1"/>
    <col min="10" max="10" width="30.21875" customWidth="1"/>
    <col min="11" max="11" width="12.33203125" bestFit="1" customWidth="1"/>
    <col min="12" max="12" width="12" bestFit="1" customWidth="1"/>
    <col min="13" max="13" width="16.88671875" bestFit="1" customWidth="1"/>
  </cols>
  <sheetData>
    <row r="1" spans="1:13" x14ac:dyDescent="0.3">
      <c r="A1" s="14" t="s">
        <v>11</v>
      </c>
      <c r="B1" s="15" t="s">
        <v>36</v>
      </c>
      <c r="C1" s="15" t="s">
        <v>35</v>
      </c>
      <c r="D1" s="15" t="s">
        <v>37</v>
      </c>
      <c r="E1" s="15" t="s">
        <v>38</v>
      </c>
      <c r="F1" s="16" t="s">
        <v>39</v>
      </c>
      <c r="G1" s="17" t="s">
        <v>40</v>
      </c>
      <c r="H1" s="12"/>
      <c r="I1" s="12"/>
      <c r="J1" s="12"/>
      <c r="K1" s="12" t="s">
        <v>28</v>
      </c>
      <c r="L1" s="12" t="s">
        <v>30</v>
      </c>
      <c r="M1" s="12" t="s">
        <v>31</v>
      </c>
    </row>
    <row r="2" spans="1:13" x14ac:dyDescent="0.3">
      <c r="A2" s="18">
        <v>1928</v>
      </c>
      <c r="B2" s="19"/>
      <c r="C2" s="19"/>
      <c r="D2" s="19"/>
      <c r="E2" s="19"/>
      <c r="F2" s="20"/>
      <c r="J2" t="s">
        <v>29</v>
      </c>
      <c r="K2" s="10">
        <f>AVERAGE(B3:B90)</f>
        <v>3.5725544130288077E-2</v>
      </c>
      <c r="L2" s="10">
        <f>+AVERAGE(D3:D90)</f>
        <v>4.002661264784297E-2</v>
      </c>
      <c r="M2" s="10">
        <f>AVERAGE(F3:F90)</f>
        <v>3.5615951904607021E-2</v>
      </c>
    </row>
    <row r="3" spans="1:13" x14ac:dyDescent="0.3">
      <c r="A3" s="18">
        <v>1929</v>
      </c>
      <c r="B3" s="22">
        <v>-6.4184297006838933E-2</v>
      </c>
      <c r="C3" s="22"/>
      <c r="D3" s="22">
        <v>-0.20957177739342769</v>
      </c>
      <c r="E3" s="22"/>
      <c r="F3" s="23">
        <v>-8.265106031040427E-2</v>
      </c>
      <c r="J3" t="s">
        <v>32</v>
      </c>
      <c r="K3" s="13">
        <f>VAR(B3:B90)</f>
        <v>2.2312399643474568E-3</v>
      </c>
      <c r="L3" s="13">
        <f>VAR(D3:D90)</f>
        <v>1.8677861219193126E-2</v>
      </c>
      <c r="M3" s="13">
        <f>VAR(F3:F90)</f>
        <v>2.6386780232885839E-3</v>
      </c>
    </row>
    <row r="4" spans="1:13" x14ac:dyDescent="0.3">
      <c r="A4" s="18">
        <v>1930</v>
      </c>
      <c r="B4" s="22">
        <v>-0.10847338935574237</v>
      </c>
      <c r="C4" s="22">
        <f>+B3</f>
        <v>-6.4184297006838933E-2</v>
      </c>
      <c r="D4" s="22">
        <v>-0.21342970891528523</v>
      </c>
      <c r="E4" s="22">
        <f>+D3</f>
        <v>-0.20957177739342769</v>
      </c>
      <c r="F4" s="23">
        <v>-0.11993783506330559</v>
      </c>
      <c r="G4" s="24">
        <f>+F3</f>
        <v>-8.265106031040427E-2</v>
      </c>
      <c r="H4" s="10"/>
      <c r="I4" s="10"/>
      <c r="J4" t="s">
        <v>33</v>
      </c>
      <c r="K4" s="7">
        <f>SQRT(K3)</f>
        <v>4.7236002840497171E-2</v>
      </c>
      <c r="L4" s="7">
        <f>SQRT(L3)</f>
        <v>0.13666697193979652</v>
      </c>
      <c r="M4" s="7">
        <f>SQRT(M3)</f>
        <v>5.1368064235364989E-2</v>
      </c>
    </row>
    <row r="5" spans="1:13" x14ac:dyDescent="0.3">
      <c r="A5" s="18">
        <v>1931</v>
      </c>
      <c r="B5" s="22">
        <v>-0.16770301857161107</v>
      </c>
      <c r="C5" s="22">
        <f t="shared" ref="C5:C68" si="0">+B4</f>
        <v>-0.10847338935574237</v>
      </c>
      <c r="D5" s="22">
        <v>-0.31523177127389601</v>
      </c>
      <c r="E5" s="22">
        <f t="shared" ref="E5:E68" si="1">+D4</f>
        <v>-0.21342970891528523</v>
      </c>
      <c r="F5" s="23">
        <v>-0.18207608122362862</v>
      </c>
      <c r="G5" s="24">
        <f t="shared" ref="G5:G68" si="2">+F4</f>
        <v>-0.11993783506330559</v>
      </c>
      <c r="H5" s="10"/>
      <c r="I5" s="10"/>
      <c r="J5" s="6" t="s">
        <v>34</v>
      </c>
      <c r="K5" s="3">
        <f>CORREL(B4:B90,C4:C90)</f>
        <v>0.7122458450063166</v>
      </c>
      <c r="L5" s="3">
        <f>CORREL(D4:D90,E4:E90)</f>
        <v>0.36613229392030611</v>
      </c>
      <c r="M5" s="3">
        <f>CORREL(F4:F90,G4:G90)</f>
        <v>0.68122208040197396</v>
      </c>
    </row>
    <row r="6" spans="1:13" x14ac:dyDescent="0.3">
      <c r="A6" s="18">
        <v>1932</v>
      </c>
      <c r="B6" s="22">
        <v>-5.8489498614710866E-2</v>
      </c>
      <c r="C6" s="22">
        <f t="shared" si="0"/>
        <v>-0.16770301857161107</v>
      </c>
      <c r="D6" s="22">
        <v>-5.0760040414246088E-2</v>
      </c>
      <c r="E6" s="22">
        <f t="shared" si="1"/>
        <v>-0.31523177127389601</v>
      </c>
      <c r="F6" s="23">
        <v>-5.7861336344041892E-2</v>
      </c>
      <c r="G6" s="24">
        <f t="shared" si="2"/>
        <v>-0.18207608122362862</v>
      </c>
      <c r="H6" s="10"/>
      <c r="I6" s="10"/>
    </row>
    <row r="7" spans="1:13" x14ac:dyDescent="0.3">
      <c r="A7" s="18">
        <v>1933</v>
      </c>
      <c r="B7" s="22">
        <v>0.10975117938506052</v>
      </c>
      <c r="C7" s="22">
        <f t="shared" si="0"/>
        <v>-5.8489498614710866E-2</v>
      </c>
      <c r="D7" s="22">
        <v>0.21118447634237114</v>
      </c>
      <c r="E7" s="22">
        <f t="shared" si="1"/>
        <v>-5.0760040414246088E-2</v>
      </c>
      <c r="F7" s="23">
        <v>0.11805658940037023</v>
      </c>
      <c r="G7" s="24">
        <f t="shared" si="2"/>
        <v>-5.7861336344041892E-2</v>
      </c>
      <c r="H7" s="10"/>
      <c r="I7" s="10"/>
      <c r="J7" s="8" t="s">
        <v>42</v>
      </c>
      <c r="K7" s="8">
        <f>CORREL(B3:B90,D3:D90)</f>
        <v>0.56991772020374898</v>
      </c>
    </row>
    <row r="8" spans="1:13" x14ac:dyDescent="0.3">
      <c r="A8" s="18">
        <v>1934</v>
      </c>
      <c r="B8" s="22">
        <v>7.1548542550696093E-2</v>
      </c>
      <c r="C8" s="22">
        <f t="shared" si="0"/>
        <v>0.10975117938506052</v>
      </c>
      <c r="D8" s="22">
        <v>0.19954951796669596</v>
      </c>
      <c r="E8" s="22">
        <f t="shared" si="1"/>
        <v>0.21118447634237114</v>
      </c>
      <c r="F8" s="23">
        <v>8.2900759798682389E-2</v>
      </c>
      <c r="G8" s="24">
        <f t="shared" si="2"/>
        <v>0.11805658940037023</v>
      </c>
      <c r="H8" s="10"/>
      <c r="I8" s="10"/>
    </row>
    <row r="9" spans="1:13" x14ac:dyDescent="0.3">
      <c r="A9" s="18">
        <v>1935</v>
      </c>
      <c r="B9" s="22">
        <v>9.7107850911974714E-2</v>
      </c>
      <c r="C9" s="22">
        <f t="shared" si="0"/>
        <v>7.1548542550696093E-2</v>
      </c>
      <c r="D9" s="22">
        <v>0.22665465137447649</v>
      </c>
      <c r="E9" s="22">
        <f t="shared" si="1"/>
        <v>0.19954951796669596</v>
      </c>
      <c r="F9" s="23">
        <v>0.10983022544830434</v>
      </c>
      <c r="G9" s="24">
        <f t="shared" si="2"/>
        <v>8.2900759798682389E-2</v>
      </c>
      <c r="H9" s="10"/>
      <c r="I9" s="10"/>
      <c r="J9" s="8" t="s">
        <v>41</v>
      </c>
    </row>
    <row r="10" spans="1:13" x14ac:dyDescent="0.3">
      <c r="A10" s="18">
        <v>1936</v>
      </c>
      <c r="B10" s="22">
        <v>6.827763848554258E-2</v>
      </c>
      <c r="C10" s="22">
        <f t="shared" si="0"/>
        <v>9.7107850911974714E-2</v>
      </c>
      <c r="D10" s="22">
        <v>9.1421543932434401E-2</v>
      </c>
      <c r="E10" s="22">
        <f t="shared" si="1"/>
        <v>0.22665465137447649</v>
      </c>
      <c r="F10" s="23">
        <v>7.0789348427349186E-2</v>
      </c>
      <c r="G10" s="24">
        <f t="shared" si="2"/>
        <v>0.10983022544830434</v>
      </c>
      <c r="H10" s="10"/>
      <c r="I10" s="10"/>
    </row>
    <row r="11" spans="1:13" x14ac:dyDescent="0.3">
      <c r="A11" s="18">
        <v>1937</v>
      </c>
      <c r="B11" s="22">
        <v>-1.7818120647310146E-2</v>
      </c>
      <c r="C11" s="22">
        <f t="shared" si="0"/>
        <v>6.827763848554258E-2</v>
      </c>
      <c r="D11" s="22">
        <v>-0.16778412011362098</v>
      </c>
      <c r="E11" s="22">
        <f t="shared" si="1"/>
        <v>9.1421543932434401E-2</v>
      </c>
      <c r="F11" s="23">
        <v>-3.4405721210670315E-2</v>
      </c>
      <c r="G11" s="24">
        <f t="shared" si="2"/>
        <v>7.0789348427349186E-2</v>
      </c>
      <c r="H11" s="10"/>
      <c r="I11" s="10"/>
    </row>
    <row r="12" spans="1:13" x14ac:dyDescent="0.3">
      <c r="A12" s="18">
        <v>1938</v>
      </c>
      <c r="B12" s="22">
        <v>3.2537102959638187E-2</v>
      </c>
      <c r="C12" s="22">
        <f t="shared" si="0"/>
        <v>-1.7818120647310146E-2</v>
      </c>
      <c r="D12" s="22">
        <v>0.1706679732157439</v>
      </c>
      <c r="E12" s="22">
        <f t="shared" si="1"/>
        <v>-0.16778412011362098</v>
      </c>
      <c r="F12" s="23">
        <v>4.5696415235250143E-2</v>
      </c>
      <c r="G12" s="24">
        <f t="shared" si="2"/>
        <v>-3.4405721210670315E-2</v>
      </c>
      <c r="H12" s="10"/>
      <c r="I12" s="10"/>
      <c r="J12" s="8" t="s">
        <v>43</v>
      </c>
    </row>
    <row r="13" spans="1:13" x14ac:dyDescent="0.3">
      <c r="A13" s="18">
        <v>1939</v>
      </c>
      <c r="B13" s="22">
        <v>4.8282989956862976E-2</v>
      </c>
      <c r="C13" s="22">
        <f t="shared" si="0"/>
        <v>3.2537102959638187E-2</v>
      </c>
      <c r="D13" s="22">
        <v>0.1551104910714286</v>
      </c>
      <c r="E13" s="22">
        <f t="shared" si="1"/>
        <v>0.1706679732157439</v>
      </c>
      <c r="F13" s="23">
        <v>5.9676397506286505E-2</v>
      </c>
      <c r="G13" s="24">
        <f t="shared" si="2"/>
        <v>4.5696415235250143E-2</v>
      </c>
      <c r="H13" s="10"/>
      <c r="I13" s="10"/>
      <c r="J13" t="s">
        <v>44</v>
      </c>
    </row>
    <row r="14" spans="1:13" x14ac:dyDescent="0.3">
      <c r="A14" s="18">
        <v>1940</v>
      </c>
      <c r="B14" s="22">
        <v>0.10987301587301591</v>
      </c>
      <c r="C14" s="22">
        <f t="shared" si="0"/>
        <v>4.8282989956862976E-2</v>
      </c>
      <c r="D14" s="22">
        <v>0.2250491130686616</v>
      </c>
      <c r="E14" s="22">
        <f t="shared" si="1"/>
        <v>0.1551104910714286</v>
      </c>
      <c r="F14" s="23">
        <v>0.12326205338981856</v>
      </c>
      <c r="G14" s="24">
        <f t="shared" si="2"/>
        <v>5.9676397506286505E-2</v>
      </c>
      <c r="H14" s="10"/>
      <c r="I14" s="10"/>
      <c r="J14" t="s">
        <v>45</v>
      </c>
    </row>
    <row r="15" spans="1:13" x14ac:dyDescent="0.3">
      <c r="A15" s="18">
        <v>1941</v>
      </c>
      <c r="B15" s="22">
        <v>0.13524298062256368</v>
      </c>
      <c r="C15" s="22">
        <f t="shared" si="0"/>
        <v>0.10987301587301591</v>
      </c>
      <c r="D15" s="22">
        <v>-0.27091468640436311</v>
      </c>
      <c r="E15" s="22">
        <f t="shared" si="1"/>
        <v>0.2250491130686616</v>
      </c>
      <c r="F15" s="23">
        <v>8.3801953818827726E-2</v>
      </c>
      <c r="G15" s="24">
        <f t="shared" si="2"/>
        <v>0.12326205338981856</v>
      </c>
      <c r="H15" s="10"/>
      <c r="I15" s="10"/>
    </row>
    <row r="16" spans="1:13" x14ac:dyDescent="0.3">
      <c r="A16" s="18">
        <v>1942</v>
      </c>
      <c r="B16" s="22">
        <v>0.13092065969448552</v>
      </c>
      <c r="C16" s="22">
        <f t="shared" si="0"/>
        <v>0.13524298062256368</v>
      </c>
      <c r="D16" s="22">
        <v>-2.5838794233289605E-2</v>
      </c>
      <c r="E16" s="22">
        <f t="shared" si="1"/>
        <v>-0.27091468640436311</v>
      </c>
      <c r="F16" s="23">
        <v>0.11748176986775427</v>
      </c>
      <c r="G16" s="24">
        <f t="shared" si="2"/>
        <v>8.3801953818827726E-2</v>
      </c>
      <c r="H16" s="10"/>
      <c r="I16" s="10"/>
    </row>
    <row r="17" spans="1:9" x14ac:dyDescent="0.3">
      <c r="A17" s="18">
        <v>1943</v>
      </c>
      <c r="B17" s="22">
        <v>8.7679198537287339E-2</v>
      </c>
      <c r="C17" s="22">
        <f t="shared" si="0"/>
        <v>0.13092065969448552</v>
      </c>
      <c r="D17" s="22">
        <v>3.2407442109489981E-2</v>
      </c>
      <c r="E17" s="22">
        <f t="shared" si="1"/>
        <v>-2.5838794233289605E-2</v>
      </c>
      <c r="F17" s="23">
        <v>8.3545794878981283E-2</v>
      </c>
      <c r="G17" s="24">
        <f t="shared" si="2"/>
        <v>0.11748176986775427</v>
      </c>
      <c r="H17" s="10"/>
      <c r="I17" s="10"/>
    </row>
    <row r="18" spans="1:9" x14ac:dyDescent="0.3">
      <c r="A18" s="18">
        <v>1944</v>
      </c>
      <c r="B18" s="22">
        <v>9.4845448689361067E-2</v>
      </c>
      <c r="C18" s="22">
        <f t="shared" si="0"/>
        <v>8.7679198537287339E-2</v>
      </c>
      <c r="D18" s="22">
        <v>0.17099677127728286</v>
      </c>
      <c r="E18" s="22">
        <f t="shared" si="1"/>
        <v>3.2407442109489981E-2</v>
      </c>
      <c r="F18" s="23">
        <v>0.10027251306972973</v>
      </c>
      <c r="G18" s="24">
        <f t="shared" si="2"/>
        <v>8.3545794878981283E-2</v>
      </c>
      <c r="H18" s="10"/>
      <c r="I18" s="10"/>
    </row>
    <row r="19" spans="1:9" x14ac:dyDescent="0.3">
      <c r="A19" s="18">
        <v>1945</v>
      </c>
      <c r="B19" s="22">
        <v>0.11315030799339834</v>
      </c>
      <c r="C19" s="22">
        <f t="shared" si="0"/>
        <v>9.4845448689361067E-2</v>
      </c>
      <c r="D19" s="22">
        <v>0.84807276324466907</v>
      </c>
      <c r="E19" s="22">
        <f t="shared" si="1"/>
        <v>0.17099677127728286</v>
      </c>
      <c r="F19" s="23">
        <v>0.16888036040241064</v>
      </c>
      <c r="G19" s="24">
        <f t="shared" si="2"/>
        <v>0.10027251306972973</v>
      </c>
      <c r="H19" s="10"/>
      <c r="I19" s="10"/>
    </row>
    <row r="20" spans="1:9" x14ac:dyDescent="0.3">
      <c r="A20" s="18">
        <v>1946</v>
      </c>
      <c r="B20" s="22">
        <v>8.2783072613389477E-2</v>
      </c>
      <c r="C20" s="22">
        <f t="shared" si="0"/>
        <v>0.11315030799339834</v>
      </c>
      <c r="D20" s="22">
        <v>0.25673916092088322</v>
      </c>
      <c r="E20" s="22">
        <f t="shared" si="1"/>
        <v>0.84807276324466907</v>
      </c>
      <c r="F20" s="23">
        <v>0.1034288825087727</v>
      </c>
      <c r="G20" s="24">
        <f t="shared" si="2"/>
        <v>0.16888036040241064</v>
      </c>
      <c r="H20" s="10"/>
      <c r="I20" s="10"/>
    </row>
    <row r="21" spans="1:9" x14ac:dyDescent="0.3">
      <c r="A21" s="18">
        <v>1947</v>
      </c>
      <c r="B21" s="22">
        <v>6.7318485348417112E-2</v>
      </c>
      <c r="C21" s="22">
        <f t="shared" si="0"/>
        <v>8.2783072613389477E-2</v>
      </c>
      <c r="D21" s="22">
        <v>0.11300183208903947</v>
      </c>
      <c r="E21" s="22">
        <f t="shared" si="1"/>
        <v>0.25673916092088322</v>
      </c>
      <c r="F21" s="23">
        <v>7.3480933198230569E-2</v>
      </c>
      <c r="G21" s="24">
        <f t="shared" si="2"/>
        <v>0.1034288825087727</v>
      </c>
      <c r="H21" s="10"/>
      <c r="I21" s="10"/>
    </row>
    <row r="22" spans="1:9" x14ac:dyDescent="0.3">
      <c r="A22" s="18">
        <v>1948</v>
      </c>
      <c r="B22" s="22">
        <v>1.3535815190294117E-2</v>
      </c>
      <c r="C22" s="22">
        <f t="shared" si="0"/>
        <v>6.7318485348417112E-2</v>
      </c>
      <c r="D22" s="22">
        <v>9.3741667689036245E-2</v>
      </c>
      <c r="E22" s="22">
        <f t="shared" si="1"/>
        <v>0.11300183208903947</v>
      </c>
      <c r="F22" s="23">
        <v>2.4750912064410598E-2</v>
      </c>
      <c r="G22" s="24">
        <f t="shared" si="2"/>
        <v>7.3480933198230569E-2</v>
      </c>
      <c r="H22" s="10"/>
      <c r="I22" s="10"/>
    </row>
    <row r="23" spans="1:9" x14ac:dyDescent="0.3">
      <c r="A23" s="18">
        <v>1949</v>
      </c>
      <c r="B23" s="22">
        <v>3.8007461653560407E-2</v>
      </c>
      <c r="C23" s="22">
        <f t="shared" si="0"/>
        <v>1.3535815190294117E-2</v>
      </c>
      <c r="D23" s="22">
        <v>0.20468309356571379</v>
      </c>
      <c r="E23" s="22">
        <f t="shared" si="1"/>
        <v>9.3741667689036245E-2</v>
      </c>
      <c r="F23" s="23">
        <v>6.2890294506874792E-2</v>
      </c>
      <c r="G23" s="24">
        <f t="shared" si="2"/>
        <v>2.4750912064410598E-2</v>
      </c>
      <c r="H23" s="10"/>
      <c r="I23" s="10"/>
    </row>
    <row r="24" spans="1:9" x14ac:dyDescent="0.3">
      <c r="A24" s="18">
        <v>1950</v>
      </c>
      <c r="B24" s="22">
        <v>9.1523223829723346E-2</v>
      </c>
      <c r="C24" s="22">
        <f t="shared" si="0"/>
        <v>3.8007461653560407E-2</v>
      </c>
      <c r="D24" s="22">
        <v>-3.6759901371551815E-2</v>
      </c>
      <c r="E24" s="22">
        <f t="shared" si="1"/>
        <v>0.20468309356571379</v>
      </c>
      <c r="F24" s="23">
        <v>6.9850346795526166E-2</v>
      </c>
      <c r="G24" s="24">
        <f t="shared" si="2"/>
        <v>6.2890294506874792E-2</v>
      </c>
      <c r="H24" s="10"/>
      <c r="I24" s="10"/>
    </row>
    <row r="25" spans="1:9" x14ac:dyDescent="0.3">
      <c r="A25" s="18">
        <v>1951</v>
      </c>
      <c r="B25" s="22">
        <v>6.2988674971687475E-2</v>
      </c>
      <c r="C25" s="22">
        <f t="shared" si="0"/>
        <v>9.1523223829723346E-2</v>
      </c>
      <c r="D25" s="22">
        <v>-1.7627461482718543E-2</v>
      </c>
      <c r="E25" s="22">
        <f t="shared" si="1"/>
        <v>-3.6759901371551815E-2</v>
      </c>
      <c r="F25" s="23">
        <v>5.0707366359634909E-2</v>
      </c>
      <c r="G25" s="24">
        <f t="shared" si="2"/>
        <v>6.9850346795526166E-2</v>
      </c>
      <c r="H25" s="10"/>
      <c r="I25" s="10"/>
    </row>
    <row r="26" spans="1:9" x14ac:dyDescent="0.3">
      <c r="A26" s="18">
        <v>1952</v>
      </c>
      <c r="B26" s="22">
        <v>5.141961005332929E-2</v>
      </c>
      <c r="C26" s="22">
        <f t="shared" si="0"/>
        <v>6.2988674971687475E-2</v>
      </c>
      <c r="D26" s="22">
        <v>0.10596018308101018</v>
      </c>
      <c r="E26" s="22">
        <f t="shared" si="1"/>
        <v>-1.7627461482718543E-2</v>
      </c>
      <c r="F26" s="23">
        <v>5.9189130038300286E-2</v>
      </c>
      <c r="G26" s="24">
        <f t="shared" si="2"/>
        <v>5.0707366359634909E-2</v>
      </c>
      <c r="H26" s="10"/>
      <c r="I26" s="10"/>
    </row>
    <row r="27" spans="1:9" x14ac:dyDescent="0.3">
      <c r="A27" s="18">
        <v>1953</v>
      </c>
      <c r="B27" s="22">
        <v>4.1222910904282095E-2</v>
      </c>
      <c r="C27" s="22">
        <f t="shared" si="0"/>
        <v>5.141961005332929E-2</v>
      </c>
      <c r="D27" s="22">
        <v>-2.4086202911948185E-2</v>
      </c>
      <c r="E27" s="22">
        <f t="shared" si="1"/>
        <v>0.10596018308101018</v>
      </c>
      <c r="F27" s="23">
        <v>3.1509323708859505E-2</v>
      </c>
      <c r="G27" s="24">
        <f t="shared" si="2"/>
        <v>5.9189130038300286E-2</v>
      </c>
      <c r="H27" s="10"/>
      <c r="I27" s="10"/>
    </row>
    <row r="28" spans="1:9" x14ac:dyDescent="0.3">
      <c r="A28" s="18">
        <v>1954</v>
      </c>
      <c r="B28" s="22">
        <v>5.5572524830617698E-2</v>
      </c>
      <c r="C28" s="22">
        <f t="shared" si="0"/>
        <v>4.1222910904282095E-2</v>
      </c>
      <c r="D28" s="22">
        <v>0.20758422566962287</v>
      </c>
      <c r="E28" s="22">
        <f t="shared" si="1"/>
        <v>-2.4086202911948185E-2</v>
      </c>
      <c r="F28" s="23">
        <v>7.6960669092851819E-2</v>
      </c>
      <c r="G28" s="24">
        <f t="shared" si="2"/>
        <v>3.1509323708859505E-2</v>
      </c>
      <c r="H28" s="10"/>
      <c r="I28" s="10"/>
    </row>
    <row r="29" spans="1:9" x14ac:dyDescent="0.3">
      <c r="A29" s="18">
        <v>1955</v>
      </c>
      <c r="B29" s="22">
        <v>5.3665969486492278E-2</v>
      </c>
      <c r="C29" s="22">
        <f t="shared" si="0"/>
        <v>5.5572524830617698E-2</v>
      </c>
      <c r="D29" s="22">
        <v>-2.2136703890047842E-2</v>
      </c>
      <c r="E29" s="22">
        <f t="shared" si="1"/>
        <v>0.20758422566962287</v>
      </c>
      <c r="F29" s="23">
        <v>4.1708077804621276E-2</v>
      </c>
      <c r="G29" s="24">
        <f t="shared" si="2"/>
        <v>7.6960669092851819E-2</v>
      </c>
      <c r="H29" s="10"/>
      <c r="I29" s="10"/>
    </row>
    <row r="30" spans="1:9" x14ac:dyDescent="0.3">
      <c r="A30" s="18">
        <v>1956</v>
      </c>
      <c r="B30" s="22">
        <v>4.9629525714632201E-2</v>
      </c>
      <c r="C30" s="22">
        <f t="shared" si="0"/>
        <v>5.3665969486492278E-2</v>
      </c>
      <c r="D30" s="22">
        <v>3.8254574423062689E-2</v>
      </c>
      <c r="E30" s="22">
        <f t="shared" si="1"/>
        <v>-2.2136703890047842E-2</v>
      </c>
      <c r="F30" s="23">
        <v>4.7944262282989099E-2</v>
      </c>
      <c r="G30" s="24">
        <f t="shared" si="2"/>
        <v>4.1708077804621276E-2</v>
      </c>
      <c r="H30" s="10"/>
      <c r="I30" s="10"/>
    </row>
    <row r="31" spans="1:9" x14ac:dyDescent="0.3">
      <c r="A31" s="18">
        <v>1957</v>
      </c>
      <c r="B31" s="22">
        <v>4.3340347487186189E-2</v>
      </c>
      <c r="C31" s="22">
        <f t="shared" si="0"/>
        <v>4.9629525714632201E-2</v>
      </c>
      <c r="D31" s="22">
        <v>-6.4414186118447625E-2</v>
      </c>
      <c r="E31" s="22">
        <f t="shared" si="1"/>
        <v>3.8254574423062689E-2</v>
      </c>
      <c r="F31" s="23">
        <v>2.7522398225606429E-2</v>
      </c>
      <c r="G31" s="24">
        <f t="shared" si="2"/>
        <v>4.7944262282989099E-2</v>
      </c>
      <c r="H31" s="10"/>
      <c r="I31" s="10"/>
    </row>
    <row r="32" spans="1:9" x14ac:dyDescent="0.3">
      <c r="A32" s="18">
        <v>1958</v>
      </c>
      <c r="B32" s="22">
        <v>5.8129695871537941E-2</v>
      </c>
      <c r="C32" s="22">
        <f t="shared" si="0"/>
        <v>4.3340347487186189E-2</v>
      </c>
      <c r="D32" s="22">
        <v>0.13054262585378196</v>
      </c>
      <c r="E32" s="22">
        <f t="shared" si="1"/>
        <v>-6.4414186118447625E-2</v>
      </c>
      <c r="F32" s="23">
        <v>6.7813136404538343E-2</v>
      </c>
      <c r="G32" s="24">
        <f t="shared" si="2"/>
        <v>2.7522398225606429E-2</v>
      </c>
      <c r="H32" s="10"/>
      <c r="I32" s="10"/>
    </row>
    <row r="33" spans="1:9" x14ac:dyDescent="0.3">
      <c r="A33" s="18">
        <v>1959</v>
      </c>
      <c r="B33" s="22">
        <v>4.4901345126762138E-2</v>
      </c>
      <c r="C33" s="22">
        <f t="shared" si="0"/>
        <v>5.8129695871537941E-2</v>
      </c>
      <c r="D33" s="22">
        <v>1.2418641953306112E-2</v>
      </c>
      <c r="E33" s="22">
        <f t="shared" si="1"/>
        <v>0.13054262585378196</v>
      </c>
      <c r="F33" s="23">
        <v>4.0303597893608378E-2</v>
      </c>
      <c r="G33" s="24">
        <f t="shared" si="2"/>
        <v>6.7813136404538343E-2</v>
      </c>
      <c r="H33" s="10"/>
      <c r="I33" s="10"/>
    </row>
    <row r="34" spans="1:9" x14ac:dyDescent="0.3">
      <c r="A34" s="18">
        <v>1960</v>
      </c>
      <c r="B34" s="22">
        <v>3.9021869692353661E-2</v>
      </c>
      <c r="C34" s="22">
        <f t="shared" si="0"/>
        <v>4.4901345126762138E-2</v>
      </c>
      <c r="D34" s="22">
        <v>-3.3101369863013597E-2</v>
      </c>
      <c r="E34" s="22">
        <f t="shared" si="1"/>
        <v>1.2418641953306112E-2</v>
      </c>
      <c r="F34" s="23">
        <v>2.9085814360770845E-2</v>
      </c>
      <c r="G34" s="24">
        <f t="shared" si="2"/>
        <v>4.0303597893608378E-2</v>
      </c>
      <c r="H34" s="10"/>
      <c r="I34" s="10"/>
    </row>
    <row r="35" spans="1:9" x14ac:dyDescent="0.3">
      <c r="A35" s="18">
        <v>1961</v>
      </c>
      <c r="B35" s="22">
        <v>4.9227884508643571E-2</v>
      </c>
      <c r="C35" s="22">
        <f t="shared" si="0"/>
        <v>3.9021869692353661E-2</v>
      </c>
      <c r="D35" s="22">
        <v>0.11496575125548558</v>
      </c>
      <c r="E35" s="22">
        <f t="shared" si="1"/>
        <v>-3.3101369863013597E-2</v>
      </c>
      <c r="F35" s="23">
        <v>5.7738048173365586E-2</v>
      </c>
      <c r="G35" s="24">
        <f t="shared" si="2"/>
        <v>2.9085814360770845E-2</v>
      </c>
      <c r="H35" s="10"/>
      <c r="I35" s="10"/>
    </row>
    <row r="36" spans="1:9" x14ac:dyDescent="0.3">
      <c r="A36" s="18">
        <v>1962</v>
      </c>
      <c r="B36" s="22">
        <v>4.1998965160400144E-2</v>
      </c>
      <c r="C36" s="22">
        <f t="shared" si="0"/>
        <v>4.9227884508643571E-2</v>
      </c>
      <c r="D36" s="22">
        <v>9.1290306277165612E-2</v>
      </c>
      <c r="E36" s="22">
        <f t="shared" si="1"/>
        <v>0.11496575125548558</v>
      </c>
      <c r="F36" s="23">
        <v>4.8723966162562145E-2</v>
      </c>
      <c r="G36" s="24">
        <f t="shared" si="2"/>
        <v>5.7738048173365586E-2</v>
      </c>
      <c r="H36" s="10"/>
      <c r="I36" s="10"/>
    </row>
    <row r="37" spans="1:9" x14ac:dyDescent="0.3">
      <c r="A37" s="18">
        <v>1963</v>
      </c>
      <c r="B37" s="22">
        <v>6.7983841101623921E-2</v>
      </c>
      <c r="C37" s="22">
        <f t="shared" si="0"/>
        <v>4.1998965160400144E-2</v>
      </c>
      <c r="D37" s="22">
        <v>9.525182562513812E-2</v>
      </c>
      <c r="E37" s="22">
        <f t="shared" si="1"/>
        <v>9.1290306277165612E-2</v>
      </c>
      <c r="F37" s="23">
        <v>7.1854398157236932E-2</v>
      </c>
      <c r="G37" s="24">
        <f t="shared" si="2"/>
        <v>4.8723966162562145E-2</v>
      </c>
      <c r="H37" s="10"/>
      <c r="I37" s="10"/>
    </row>
    <row r="38" spans="1:9" x14ac:dyDescent="0.3">
      <c r="A38" s="18">
        <v>1964</v>
      </c>
      <c r="B38" s="22">
        <v>6.6653784365778179E-2</v>
      </c>
      <c r="C38" s="22">
        <f t="shared" si="0"/>
        <v>6.7983841101623921E-2</v>
      </c>
      <c r="D38" s="22">
        <v>0.10874914366310695</v>
      </c>
      <c r="E38" s="22">
        <f t="shared" si="1"/>
        <v>9.525182562513812E-2</v>
      </c>
      <c r="F38" s="23">
        <v>7.2759083559001514E-2</v>
      </c>
      <c r="G38" s="24">
        <f t="shared" si="2"/>
        <v>7.1854398157236932E-2</v>
      </c>
      <c r="H38" s="10"/>
      <c r="I38" s="10"/>
    </row>
    <row r="39" spans="1:9" x14ac:dyDescent="0.3">
      <c r="A39" s="18">
        <v>1965</v>
      </c>
      <c r="B39" s="22">
        <v>7.2888545154720222E-2</v>
      </c>
      <c r="C39" s="22">
        <f t="shared" si="0"/>
        <v>6.6653784365778179E-2</v>
      </c>
      <c r="D39" s="22">
        <v>6.9659737912336164E-2</v>
      </c>
      <c r="E39" s="22">
        <f t="shared" si="1"/>
        <v>0.10874914366310695</v>
      </c>
      <c r="F39" s="23">
        <v>7.2404631885013462E-2</v>
      </c>
      <c r="G39" s="24">
        <f t="shared" si="2"/>
        <v>7.2759083559001514E-2</v>
      </c>
      <c r="H39" s="10"/>
      <c r="I39" s="10"/>
    </row>
    <row r="40" spans="1:9" x14ac:dyDescent="0.3">
      <c r="A40" s="18">
        <v>1966</v>
      </c>
      <c r="B40" s="22">
        <v>5.0096919451018358E-2</v>
      </c>
      <c r="C40" s="22">
        <f t="shared" si="0"/>
        <v>7.2888545154720222E-2</v>
      </c>
      <c r="D40" s="22">
        <v>2.116593490835595E-2</v>
      </c>
      <c r="E40" s="22">
        <f t="shared" si="1"/>
        <v>6.9659737912336164E-2</v>
      </c>
      <c r="F40" s="23">
        <v>4.5771911510067216E-2</v>
      </c>
      <c r="G40" s="24">
        <f t="shared" si="2"/>
        <v>7.2404631885013462E-2</v>
      </c>
      <c r="H40" s="10"/>
      <c r="I40" s="10"/>
    </row>
    <row r="41" spans="1:9" x14ac:dyDescent="0.3">
      <c r="A41" s="18">
        <v>1967</v>
      </c>
      <c r="B41" s="22">
        <v>7.4870433367845171E-2</v>
      </c>
      <c r="C41" s="22">
        <f t="shared" si="0"/>
        <v>5.0096919451018358E-2</v>
      </c>
      <c r="D41" s="22">
        <v>0.13061872642975914</v>
      </c>
      <c r="E41" s="22">
        <f t="shared" si="1"/>
        <v>2.116593490835595E-2</v>
      </c>
      <c r="F41" s="23">
        <v>8.3010233182351914E-2</v>
      </c>
      <c r="G41" s="24">
        <f t="shared" si="2"/>
        <v>4.5771911510067216E-2</v>
      </c>
      <c r="H41" s="10"/>
      <c r="I41" s="10"/>
    </row>
    <row r="42" spans="1:9" x14ac:dyDescent="0.3">
      <c r="A42" s="18">
        <v>1968</v>
      </c>
      <c r="B42" s="22">
        <v>6.5137518431266153E-2</v>
      </c>
      <c r="C42" s="22">
        <f t="shared" si="0"/>
        <v>7.4870433367845171E-2</v>
      </c>
      <c r="D42" s="22">
        <v>4.4664308954590407E-2</v>
      </c>
      <c r="E42" s="22">
        <f t="shared" si="1"/>
        <v>0.13061872642975914</v>
      </c>
      <c r="F42" s="23">
        <v>6.201873388261149E-2</v>
      </c>
      <c r="G42" s="24">
        <f t="shared" si="2"/>
        <v>8.3010233182351914E-2</v>
      </c>
      <c r="H42" s="10"/>
      <c r="I42" s="10"/>
    </row>
    <row r="43" spans="1:9" x14ac:dyDescent="0.3">
      <c r="A43" s="18">
        <v>1969</v>
      </c>
      <c r="B43" s="22">
        <v>6.3929504730539391E-2</v>
      </c>
      <c r="C43" s="22">
        <f t="shared" si="0"/>
        <v>6.5137518431266153E-2</v>
      </c>
      <c r="D43" s="22">
        <v>-2.6470640893869617E-2</v>
      </c>
      <c r="E43" s="22">
        <f t="shared" si="1"/>
        <v>4.4664308954590407E-2</v>
      </c>
      <c r="F43" s="23">
        <v>5.0378872768115937E-2</v>
      </c>
      <c r="G43" s="24">
        <f t="shared" si="2"/>
        <v>6.201873388261149E-2</v>
      </c>
      <c r="H43" s="10"/>
      <c r="I43" s="10"/>
    </row>
    <row r="44" spans="1:9" x14ac:dyDescent="0.3">
      <c r="A44" s="18">
        <v>1970</v>
      </c>
      <c r="B44" s="22">
        <v>6.0201529627095143E-2</v>
      </c>
      <c r="C44" s="22">
        <f t="shared" si="0"/>
        <v>6.3929504730539391E-2</v>
      </c>
      <c r="D44" s="22">
        <v>0.12544068097968608</v>
      </c>
      <c r="E44" s="22">
        <f t="shared" si="1"/>
        <v>-2.6470640893869617E-2</v>
      </c>
      <c r="F44" s="23">
        <v>6.9279175847539634E-2</v>
      </c>
      <c r="G44" s="24">
        <f t="shared" si="2"/>
        <v>5.0378872768115937E-2</v>
      </c>
      <c r="H44" s="10"/>
      <c r="I44" s="10"/>
    </row>
    <row r="45" spans="1:9" x14ac:dyDescent="0.3">
      <c r="A45" s="18">
        <v>1971</v>
      </c>
      <c r="B45" s="22">
        <v>7.6742789431137895E-2</v>
      </c>
      <c r="C45" s="22">
        <f t="shared" si="0"/>
        <v>6.0201529627095143E-2</v>
      </c>
      <c r="D45" s="22">
        <v>0.12263783847099942</v>
      </c>
      <c r="E45" s="22">
        <f t="shared" si="1"/>
        <v>0.12544068097968608</v>
      </c>
      <c r="F45" s="23">
        <v>8.3460199989427566E-2</v>
      </c>
      <c r="G45" s="24">
        <f t="shared" si="2"/>
        <v>6.9279175847539634E-2</v>
      </c>
      <c r="H45" s="10"/>
      <c r="I45" s="10"/>
    </row>
    <row r="46" spans="1:9" x14ac:dyDescent="0.3">
      <c r="A46" s="18">
        <v>1972</v>
      </c>
      <c r="B46" s="22">
        <v>6.6325257131633869E-2</v>
      </c>
      <c r="C46" s="22">
        <f t="shared" si="0"/>
        <v>7.6742789431137895E-2</v>
      </c>
      <c r="D46" s="22">
        <v>8.3942255504791868E-2</v>
      </c>
      <c r="E46" s="22">
        <f t="shared" si="1"/>
        <v>0.12263783847099942</v>
      </c>
      <c r="F46" s="23">
        <v>6.8995810730414414E-2</v>
      </c>
      <c r="G46" s="24">
        <f t="shared" si="2"/>
        <v>8.3460199989427566E-2</v>
      </c>
      <c r="H46" s="10"/>
      <c r="I46" s="10"/>
    </row>
    <row r="47" spans="1:9" x14ac:dyDescent="0.3">
      <c r="A47" s="18">
        <v>1973</v>
      </c>
      <c r="B47" s="22">
        <v>5.5561487635717714E-2</v>
      </c>
      <c r="C47" s="22">
        <f t="shared" si="0"/>
        <v>6.6325257131633869E-2</v>
      </c>
      <c r="D47" s="22">
        <v>-5.9681437556980473E-2</v>
      </c>
      <c r="E47" s="22">
        <f t="shared" si="1"/>
        <v>8.3942255504791868E-2</v>
      </c>
      <c r="F47" s="23">
        <v>3.7855774776534838E-2</v>
      </c>
      <c r="G47" s="24">
        <f t="shared" si="2"/>
        <v>6.8995810730414414E-2</v>
      </c>
      <c r="H47" s="10"/>
      <c r="I47" s="10"/>
    </row>
    <row r="48" spans="1:9" x14ac:dyDescent="0.3">
      <c r="A48" s="18">
        <v>1974</v>
      </c>
      <c r="B48" s="22">
        <v>7.4500960019200618E-2</v>
      </c>
      <c r="C48" s="22">
        <f t="shared" si="0"/>
        <v>5.5561487635717714E-2</v>
      </c>
      <c r="D48" s="22">
        <v>5.6090000537729418E-2</v>
      </c>
      <c r="E48" s="22">
        <f t="shared" si="1"/>
        <v>-5.9681437556980473E-2</v>
      </c>
      <c r="F48" s="23">
        <v>7.1924327078860567E-2</v>
      </c>
      <c r="G48" s="24">
        <f t="shared" si="2"/>
        <v>3.7855774776534838E-2</v>
      </c>
      <c r="H48" s="10"/>
      <c r="I48" s="10"/>
    </row>
    <row r="49" spans="1:9" x14ac:dyDescent="0.3">
      <c r="A49" s="18">
        <v>1975</v>
      </c>
      <c r="B49" s="22">
        <v>7.5048328254817914E-2</v>
      </c>
      <c r="C49" s="22">
        <f t="shared" si="0"/>
        <v>7.4500960019200618E-2</v>
      </c>
      <c r="D49" s="22">
        <v>0.15911472584672751</v>
      </c>
      <c r="E49" s="22">
        <f t="shared" si="1"/>
        <v>5.6090000537729418E-2</v>
      </c>
      <c r="F49" s="23">
        <v>8.6645361496989898E-2</v>
      </c>
      <c r="G49" s="24">
        <f t="shared" si="2"/>
        <v>7.1924327078860567E-2</v>
      </c>
      <c r="H49" s="10"/>
      <c r="I49" s="10"/>
    </row>
    <row r="50" spans="1:9" x14ac:dyDescent="0.3">
      <c r="A50" s="18">
        <v>1976</v>
      </c>
      <c r="B50" s="22">
        <v>6.6175370592242905E-2</v>
      </c>
      <c r="C50" s="22">
        <f t="shared" si="0"/>
        <v>7.5048328254817914E-2</v>
      </c>
      <c r="D50" s="22">
        <v>9.9408530221083563E-2</v>
      </c>
      <c r="E50" s="22">
        <f t="shared" si="1"/>
        <v>0.15911472584672751</v>
      </c>
      <c r="F50" s="23">
        <v>7.105824870497926E-2</v>
      </c>
      <c r="G50" s="24">
        <f t="shared" si="2"/>
        <v>8.6645361496989898E-2</v>
      </c>
      <c r="H50" s="10"/>
      <c r="I50" s="10"/>
    </row>
    <row r="51" spans="1:9" x14ac:dyDescent="0.3">
      <c r="A51" s="18">
        <v>1977</v>
      </c>
      <c r="B51" s="22">
        <v>6.127411525935017E-2</v>
      </c>
      <c r="C51" s="22">
        <f t="shared" si="0"/>
        <v>6.6175370592242905E-2</v>
      </c>
      <c r="D51" s="22">
        <v>5.5401676364716324E-2</v>
      </c>
      <c r="E51" s="22">
        <f t="shared" si="1"/>
        <v>9.9408530221083563E-2</v>
      </c>
      <c r="F51" s="23">
        <v>6.0389254106242352E-2</v>
      </c>
      <c r="G51" s="24">
        <f t="shared" si="2"/>
        <v>7.105824870497926E-2</v>
      </c>
      <c r="H51" s="10"/>
      <c r="I51" s="10"/>
    </row>
    <row r="52" spans="1:9" x14ac:dyDescent="0.3">
      <c r="A52" s="18">
        <v>1978</v>
      </c>
      <c r="B52" s="22">
        <v>3.4224917776762925E-2</v>
      </c>
      <c r="C52" s="22">
        <f t="shared" si="0"/>
        <v>6.127411525935017E-2</v>
      </c>
      <c r="D52" s="22">
        <v>-2.9104186587172093E-2</v>
      </c>
      <c r="E52" s="22">
        <f t="shared" si="1"/>
        <v>5.5401676364716324E-2</v>
      </c>
      <c r="F52" s="23">
        <v>2.4725097943261692E-2</v>
      </c>
      <c r="G52" s="24">
        <f t="shared" si="2"/>
        <v>6.0389254106242352E-2</v>
      </c>
      <c r="H52" s="10"/>
      <c r="I52" s="10"/>
    </row>
    <row r="53" spans="1:9" x14ac:dyDescent="0.3">
      <c r="A53" s="18">
        <v>1979</v>
      </c>
      <c r="B53" s="22">
        <v>2.5549871972216559E-2</v>
      </c>
      <c r="C53" s="22">
        <f t="shared" si="0"/>
        <v>3.4224917776762925E-2</v>
      </c>
      <c r="D53" s="22">
        <v>-9.5774675267297132E-2</v>
      </c>
      <c r="E53" s="22">
        <f t="shared" si="1"/>
        <v>-2.9104186587172093E-2</v>
      </c>
      <c r="F53" s="23">
        <v>8.2291632501168832E-3</v>
      </c>
      <c r="G53" s="24">
        <f t="shared" si="2"/>
        <v>2.4725097943261692E-2</v>
      </c>
      <c r="H53" s="10"/>
      <c r="I53" s="10"/>
    </row>
    <row r="54" spans="1:9" x14ac:dyDescent="0.3">
      <c r="A54" s="18">
        <v>1980</v>
      </c>
      <c r="B54" s="22">
        <v>3.1731620782587913E-2</v>
      </c>
      <c r="C54" s="22">
        <f t="shared" si="0"/>
        <v>2.5549871972216559E-2</v>
      </c>
      <c r="D54" s="22">
        <v>5.0749808958845677E-4</v>
      </c>
      <c r="E54" s="22">
        <f t="shared" si="1"/>
        <v>-9.5774675267297132E-2</v>
      </c>
      <c r="F54" s="23">
        <v>2.7693810987469328E-2</v>
      </c>
      <c r="G54" s="24">
        <f t="shared" si="2"/>
        <v>8.2291632501168832E-3</v>
      </c>
      <c r="H54" s="10"/>
      <c r="I54" s="10"/>
    </row>
    <row r="55" spans="1:9" x14ac:dyDescent="0.3">
      <c r="A55" s="18">
        <v>1981</v>
      </c>
      <c r="B55" s="22">
        <v>3.9863913472854923E-2</v>
      </c>
      <c r="C55" s="22">
        <f t="shared" si="0"/>
        <v>3.1731620782587913E-2</v>
      </c>
      <c r="D55" s="22">
        <v>1.2799645811641114E-3</v>
      </c>
      <c r="E55" s="22">
        <f t="shared" si="1"/>
        <v>5.0749808958845677E-4</v>
      </c>
      <c r="F55" s="23">
        <v>3.4997145222396969E-2</v>
      </c>
      <c r="G55" s="24">
        <f t="shared" si="2"/>
        <v>2.7693810987469328E-2</v>
      </c>
      <c r="H55" s="10"/>
      <c r="I55" s="10"/>
    </row>
    <row r="56" spans="1:9" x14ac:dyDescent="0.3">
      <c r="A56" s="18">
        <v>1982</v>
      </c>
      <c r="B56" s="22">
        <v>5.5590351903835794E-2</v>
      </c>
      <c r="C56" s="22">
        <f t="shared" si="0"/>
        <v>3.9863913472854923E-2</v>
      </c>
      <c r="D56" s="22">
        <v>0.12898295867716328</v>
      </c>
      <c r="E56" s="22">
        <f t="shared" si="1"/>
        <v>1.2799645811641114E-3</v>
      </c>
      <c r="F56" s="23">
        <v>6.4556253789971013E-2</v>
      </c>
      <c r="G56" s="24">
        <f t="shared" si="2"/>
        <v>3.4997145222396969E-2</v>
      </c>
      <c r="H56" s="10"/>
      <c r="I56" s="10"/>
    </row>
    <row r="57" spans="1:9" x14ac:dyDescent="0.3">
      <c r="A57" s="18">
        <v>1983</v>
      </c>
      <c r="B57" s="22">
        <v>4.2358371749554626E-2</v>
      </c>
      <c r="C57" s="22">
        <f t="shared" si="0"/>
        <v>5.5590351903835794E-2</v>
      </c>
      <c r="D57" s="22">
        <v>0.11972897763285897</v>
      </c>
      <c r="E57" s="22">
        <f t="shared" si="1"/>
        <v>0.12898295867716328</v>
      </c>
      <c r="F57" s="23">
        <v>5.2363051448432153E-2</v>
      </c>
      <c r="G57" s="24">
        <f t="shared" si="2"/>
        <v>6.4556253789971013E-2</v>
      </c>
      <c r="H57" s="10"/>
      <c r="I57" s="10"/>
    </row>
    <row r="58" spans="1:9" x14ac:dyDescent="0.3">
      <c r="A58" s="18">
        <v>1984</v>
      </c>
      <c r="B58" s="22">
        <v>4.4774100833184151E-2</v>
      </c>
      <c r="C58" s="22">
        <f t="shared" si="0"/>
        <v>4.2358371749554626E-2</v>
      </c>
      <c r="D58" s="22">
        <v>7.1671284443353384E-2</v>
      </c>
      <c r="E58" s="22">
        <f t="shared" si="1"/>
        <v>0.11972897763285897</v>
      </c>
      <c r="F58" s="23">
        <v>4.8466626356505706E-2</v>
      </c>
      <c r="G58" s="24">
        <f t="shared" si="2"/>
        <v>5.2363051448432153E-2</v>
      </c>
      <c r="H58" s="10"/>
      <c r="I58" s="10"/>
    </row>
    <row r="59" spans="1:9" x14ac:dyDescent="0.3">
      <c r="A59" s="18">
        <v>1985</v>
      </c>
      <c r="B59" s="22">
        <v>4.4752834447676429E-2</v>
      </c>
      <c r="C59" s="22">
        <f t="shared" si="0"/>
        <v>4.4774100833184151E-2</v>
      </c>
      <c r="D59" s="22">
        <v>9.5985750529097094E-2</v>
      </c>
      <c r="E59" s="22">
        <f t="shared" si="1"/>
        <v>7.1671284443353384E-2</v>
      </c>
      <c r="F59" s="23">
        <v>5.1936184722227288E-2</v>
      </c>
      <c r="G59" s="24">
        <f t="shared" si="2"/>
        <v>4.8466626356505706E-2</v>
      </c>
      <c r="H59" s="10"/>
      <c r="I59" s="10"/>
    </row>
    <row r="60" spans="1:9" x14ac:dyDescent="0.3">
      <c r="A60" s="18">
        <v>1986</v>
      </c>
      <c r="B60" s="22">
        <v>1.9733901078326108E-2</v>
      </c>
      <c r="C60" s="22">
        <f t="shared" si="0"/>
        <v>4.4752834447676429E-2</v>
      </c>
      <c r="D60" s="22">
        <v>-1.6019162915632823E-4</v>
      </c>
      <c r="E60" s="22">
        <f t="shared" si="1"/>
        <v>9.5985750529097094E-2</v>
      </c>
      <c r="F60" s="23">
        <v>1.6829071212128552E-2</v>
      </c>
      <c r="G60" s="24">
        <f t="shared" si="2"/>
        <v>5.1936184722227288E-2</v>
      </c>
      <c r="H60" s="10"/>
      <c r="I60" s="10"/>
    </row>
    <row r="61" spans="1:9" x14ac:dyDescent="0.3">
      <c r="A61" s="18">
        <v>1987</v>
      </c>
      <c r="B61" s="22">
        <v>3.2781498919809131E-2</v>
      </c>
      <c r="C61" s="22">
        <f t="shared" si="0"/>
        <v>1.9733901078326108E-2</v>
      </c>
      <c r="D61" s="22">
        <v>2.3727049784852454E-2</v>
      </c>
      <c r="E61" s="22">
        <f t="shared" si="1"/>
        <v>-1.6019162915632823E-4</v>
      </c>
      <c r="F61" s="23">
        <v>3.1480490228616924E-2</v>
      </c>
      <c r="G61" s="24">
        <f t="shared" si="2"/>
        <v>1.6829071212128552E-2</v>
      </c>
      <c r="H61" s="10"/>
      <c r="I61" s="10"/>
    </row>
    <row r="62" spans="1:9" x14ac:dyDescent="0.3">
      <c r="A62" s="18">
        <v>1988</v>
      </c>
      <c r="B62" s="22">
        <v>2.3675049624180267E-2</v>
      </c>
      <c r="C62" s="22">
        <f t="shared" si="0"/>
        <v>3.2781498919809131E-2</v>
      </c>
      <c r="D62" s="22">
        <v>-1.5421369826103593E-2</v>
      </c>
      <c r="E62" s="22">
        <f t="shared" si="1"/>
        <v>2.3727049784852454E-2</v>
      </c>
      <c r="F62" s="23">
        <v>1.8097630879408355E-2</v>
      </c>
      <c r="G62" s="24">
        <f t="shared" si="2"/>
        <v>3.1480490228616924E-2</v>
      </c>
      <c r="H62" s="10"/>
      <c r="I62" s="10"/>
    </row>
    <row r="63" spans="1:9" x14ac:dyDescent="0.3">
      <c r="A63" s="18">
        <v>1989</v>
      </c>
      <c r="B63" s="22">
        <v>-2.5499236316306878E-3</v>
      </c>
      <c r="C63" s="22">
        <f t="shared" si="0"/>
        <v>2.3675049624180267E-2</v>
      </c>
      <c r="D63" s="22">
        <v>-7.1438937551837875E-2</v>
      </c>
      <c r="E63" s="22">
        <f t="shared" si="1"/>
        <v>-1.5421369826103593E-2</v>
      </c>
      <c r="F63" s="23">
        <v>-1.2070809934583024E-2</v>
      </c>
      <c r="G63" s="24">
        <f t="shared" si="2"/>
        <v>1.8097630879408355E-2</v>
      </c>
      <c r="H63" s="10"/>
      <c r="I63" s="10"/>
    </row>
    <row r="64" spans="1:9" x14ac:dyDescent="0.3">
      <c r="A64" s="18">
        <v>1990</v>
      </c>
      <c r="B64" s="22">
        <v>5.6050608182879741E-3</v>
      </c>
      <c r="C64" s="22">
        <f t="shared" si="0"/>
        <v>-2.5499236316306878E-3</v>
      </c>
      <c r="D64" s="22">
        <v>-8.1025830904142018E-2</v>
      </c>
      <c r="E64" s="22">
        <f t="shared" si="1"/>
        <v>-7.1438937551837875E-2</v>
      </c>
      <c r="F64" s="23">
        <v>-5.7003907068376575E-3</v>
      </c>
      <c r="G64" s="24">
        <f t="shared" si="2"/>
        <v>-1.2070809934583024E-2</v>
      </c>
      <c r="H64" s="10"/>
      <c r="I64" s="10"/>
    </row>
    <row r="65" spans="1:9" x14ac:dyDescent="0.3">
      <c r="A65" s="18">
        <v>1991</v>
      </c>
      <c r="B65" s="22">
        <v>2.4394923991717866E-2</v>
      </c>
      <c r="C65" s="22">
        <f t="shared" si="0"/>
        <v>5.6050608182879741E-3</v>
      </c>
      <c r="D65" s="22">
        <v>2.4750839824553762E-2</v>
      </c>
      <c r="E65" s="22">
        <f t="shared" si="1"/>
        <v>-8.1025830904142018E-2</v>
      </c>
      <c r="F65" s="23">
        <v>2.443799211350476E-2</v>
      </c>
      <c r="G65" s="24">
        <f t="shared" si="2"/>
        <v>-5.7003907068376575E-3</v>
      </c>
      <c r="H65" s="10"/>
      <c r="I65" s="10"/>
    </row>
    <row r="66" spans="1:9" x14ac:dyDescent="0.3">
      <c r="A66" s="18">
        <v>1992</v>
      </c>
      <c r="B66" s="22">
        <v>1.8182630492072395E-2</v>
      </c>
      <c r="C66" s="22">
        <f t="shared" si="0"/>
        <v>2.4394923991717866E-2</v>
      </c>
      <c r="D66" s="22">
        <v>4.6519828531277486E-2</v>
      </c>
      <c r="E66" s="22">
        <f t="shared" si="1"/>
        <v>2.4750839824553762E-2</v>
      </c>
      <c r="F66" s="23">
        <v>2.1612622863102761E-2</v>
      </c>
      <c r="G66" s="24">
        <f t="shared" si="2"/>
        <v>2.443799211350476E-2</v>
      </c>
      <c r="H66" s="10"/>
      <c r="I66" s="10"/>
    </row>
    <row r="67" spans="1:9" x14ac:dyDescent="0.3">
      <c r="A67" s="18">
        <v>1993</v>
      </c>
      <c r="B67" s="22">
        <v>1.5696751734607085E-2</v>
      </c>
      <c r="C67" s="22">
        <f t="shared" si="0"/>
        <v>1.8182630492072395E-2</v>
      </c>
      <c r="D67" s="22">
        <v>6.1880819245302122E-2</v>
      </c>
      <c r="E67" s="22">
        <f t="shared" si="1"/>
        <v>4.6519828531277486E-2</v>
      </c>
      <c r="F67" s="23">
        <v>2.1418245083146083E-2</v>
      </c>
      <c r="G67" s="24">
        <f t="shared" si="2"/>
        <v>2.1612622863102761E-2</v>
      </c>
      <c r="H67" s="10"/>
      <c r="I67" s="10"/>
    </row>
    <row r="68" spans="1:9" x14ac:dyDescent="0.3">
      <c r="A68" s="18">
        <v>1994</v>
      </c>
      <c r="B68" s="22">
        <v>1.3791375988048173E-2</v>
      </c>
      <c r="C68" s="22">
        <f t="shared" si="0"/>
        <v>1.5696751734607085E-2</v>
      </c>
      <c r="D68" s="22">
        <v>9.0493485360796724E-3</v>
      </c>
      <c r="E68" s="22">
        <f t="shared" si="1"/>
        <v>6.1880819245302122E-2</v>
      </c>
      <c r="F68" s="23">
        <v>1.3181495982600246E-2</v>
      </c>
      <c r="G68" s="24">
        <f t="shared" si="2"/>
        <v>2.1418245083146083E-2</v>
      </c>
      <c r="H68" s="10"/>
      <c r="I68" s="10"/>
    </row>
    <row r="69" spans="1:9" x14ac:dyDescent="0.3">
      <c r="A69" s="18">
        <v>1995</v>
      </c>
      <c r="B69" s="22">
        <v>4.802463315130838E-3</v>
      </c>
      <c r="C69" s="22">
        <f t="shared" ref="C69:C90" si="3">+B68</f>
        <v>1.3791375988048173E-2</v>
      </c>
      <c r="D69" s="22">
        <v>1.2795148315815456E-2</v>
      </c>
      <c r="E69" s="22">
        <f t="shared" ref="E69:E90" si="4">+D68</f>
        <v>9.0493485360796724E-3</v>
      </c>
      <c r="F69" s="23">
        <v>5.8263749372808246E-3</v>
      </c>
      <c r="G69" s="24">
        <f t="shared" ref="G69:G90" si="5">+F68</f>
        <v>1.3181495982600246E-2</v>
      </c>
      <c r="H69" s="10"/>
      <c r="I69" s="10"/>
    </row>
    <row r="70" spans="1:9" x14ac:dyDescent="0.3">
      <c r="A70" s="18">
        <v>1996</v>
      </c>
      <c r="B70" s="22">
        <v>2.837288370446691E-2</v>
      </c>
      <c r="C70" s="22">
        <f t="shared" si="3"/>
        <v>4.802463315130838E-3</v>
      </c>
      <c r="D70" s="22">
        <v>3.1014623795828776E-2</v>
      </c>
      <c r="E70" s="22">
        <f t="shared" si="4"/>
        <v>1.2795148315815456E-2</v>
      </c>
      <c r="F70" s="23">
        <v>2.8713538278258087E-2</v>
      </c>
      <c r="G70" s="24">
        <f t="shared" si="5"/>
        <v>5.8263749372808246E-3</v>
      </c>
      <c r="H70" s="10"/>
      <c r="I70" s="10"/>
    </row>
    <row r="71" spans="1:9" x14ac:dyDescent="0.3">
      <c r="A71" s="18">
        <v>1997</v>
      </c>
      <c r="B71" s="22">
        <v>3.1390379819719282E-2</v>
      </c>
      <c r="C71" s="22">
        <f t="shared" si="3"/>
        <v>2.837288370446691E-2</v>
      </c>
      <c r="D71" s="22">
        <v>6.3112965214596334E-2</v>
      </c>
      <c r="E71" s="22">
        <f t="shared" si="4"/>
        <v>3.1014623795828776E-2</v>
      </c>
      <c r="F71" s="23">
        <v>3.5489949683851017E-2</v>
      </c>
      <c r="G71" s="24">
        <f t="shared" si="5"/>
        <v>2.8713538278258087E-2</v>
      </c>
      <c r="H71" s="10"/>
      <c r="I71" s="10"/>
    </row>
    <row r="72" spans="1:9" x14ac:dyDescent="0.3">
      <c r="A72" s="18">
        <v>1998</v>
      </c>
      <c r="B72" s="22">
        <v>1.9859920301375879E-2</v>
      </c>
      <c r="C72" s="22">
        <f t="shared" si="3"/>
        <v>3.1390379819719282E-2</v>
      </c>
      <c r="D72" s="22">
        <v>5.3877178416847062E-2</v>
      </c>
      <c r="E72" s="22">
        <f t="shared" si="4"/>
        <v>6.3112965214596334E-2</v>
      </c>
      <c r="F72" s="23">
        <v>2.4370434597961656E-2</v>
      </c>
      <c r="G72" s="24">
        <f t="shared" si="5"/>
        <v>3.5489949683851017E-2</v>
      </c>
      <c r="H72" s="10"/>
      <c r="I72" s="10"/>
    </row>
    <row r="73" spans="1:9" x14ac:dyDescent="0.3">
      <c r="A73" s="18">
        <v>1999</v>
      </c>
      <c r="B73" s="22">
        <v>2.1558350588456614E-2</v>
      </c>
      <c r="C73" s="22">
        <f t="shared" si="3"/>
        <v>1.9859920301375879E-2</v>
      </c>
      <c r="D73" s="22">
        <v>9.6270828268471484E-3</v>
      </c>
      <c r="E73" s="22">
        <f t="shared" si="4"/>
        <v>5.3877178416847062E-2</v>
      </c>
      <c r="F73" s="23">
        <v>1.9932632466104154E-2</v>
      </c>
      <c r="G73" s="24">
        <f t="shared" si="5"/>
        <v>2.4370434597961656E-2</v>
      </c>
      <c r="H73" s="10"/>
      <c r="I73" s="10"/>
    </row>
    <row r="74" spans="1:9" x14ac:dyDescent="0.3">
      <c r="A74" s="18">
        <v>2000</v>
      </c>
      <c r="B74" s="22">
        <v>1.9934544954742027E-2</v>
      </c>
      <c r="C74" s="22">
        <f t="shared" si="3"/>
        <v>2.1558350588456614E-2</v>
      </c>
      <c r="D74" s="22">
        <v>4.7158536531911807E-3</v>
      </c>
      <c r="E74" s="22">
        <f t="shared" si="4"/>
        <v>9.6270828268471484E-3</v>
      </c>
      <c r="F74" s="23">
        <v>1.7880736050578071E-2</v>
      </c>
      <c r="G74" s="24">
        <f t="shared" si="5"/>
        <v>1.9932632466104154E-2</v>
      </c>
      <c r="H74" s="10"/>
      <c r="I74" s="10"/>
    </row>
    <row r="75" spans="1:9" x14ac:dyDescent="0.3">
      <c r="A75" s="18">
        <v>2001</v>
      </c>
      <c r="B75" s="22">
        <v>-3.9212167497073222E-3</v>
      </c>
      <c r="C75" s="22">
        <f t="shared" si="3"/>
        <v>1.9934544954742027E-2</v>
      </c>
      <c r="D75" s="22">
        <v>4.5770593139780394E-3</v>
      </c>
      <c r="E75" s="22">
        <f t="shared" si="4"/>
        <v>4.7158536531911807E-3</v>
      </c>
      <c r="F75" s="23">
        <v>-2.7887982875988912E-3</v>
      </c>
      <c r="G75" s="24">
        <f t="shared" si="5"/>
        <v>1.7880736050578071E-2</v>
      </c>
      <c r="H75" s="10"/>
      <c r="I75" s="10"/>
    </row>
    <row r="76" spans="1:9" x14ac:dyDescent="0.3">
      <c r="A76" s="18">
        <v>2002</v>
      </c>
      <c r="B76" s="22">
        <v>2.0738649222832556E-2</v>
      </c>
      <c r="C76" s="22">
        <f t="shared" si="3"/>
        <v>-3.9212167497073222E-3</v>
      </c>
      <c r="D76" s="22">
        <v>-1.0853934773606688E-3</v>
      </c>
      <c r="E76" s="22">
        <f t="shared" si="4"/>
        <v>4.5770593139780394E-3</v>
      </c>
      <c r="F76" s="23">
        <v>1.7809923507555531E-2</v>
      </c>
      <c r="G76" s="24">
        <f t="shared" si="5"/>
        <v>-2.7887982875988912E-3</v>
      </c>
      <c r="H76" s="10"/>
      <c r="I76" s="10"/>
    </row>
    <row r="77" spans="1:9" x14ac:dyDescent="0.3">
      <c r="A77" s="18">
        <v>2003</v>
      </c>
      <c r="B77" s="22">
        <v>3.6479243536727268E-3</v>
      </c>
      <c r="C77" s="22">
        <f t="shared" si="3"/>
        <v>2.0738649222832556E-2</v>
      </c>
      <c r="D77" s="22">
        <v>1.6751211680868239E-3</v>
      </c>
      <c r="E77" s="22">
        <f t="shared" si="4"/>
        <v>-1.0853934773606688E-3</v>
      </c>
      <c r="F77" s="23">
        <v>3.3879356891200474E-3</v>
      </c>
      <c r="G77" s="24">
        <f t="shared" si="5"/>
        <v>1.7809923507555531E-2</v>
      </c>
      <c r="H77" s="10"/>
      <c r="I77" s="10"/>
    </row>
    <row r="78" spans="1:9" x14ac:dyDescent="0.3">
      <c r="A78" s="18">
        <v>2004</v>
      </c>
      <c r="B78" s="22">
        <v>3.2016262278311003E-3</v>
      </c>
      <c r="C78" s="22">
        <f t="shared" si="3"/>
        <v>3.6479243536727268E-3</v>
      </c>
      <c r="D78" s="22">
        <v>-2.0545848780370524E-2</v>
      </c>
      <c r="E78" s="22">
        <f t="shared" si="4"/>
        <v>1.6751211680868239E-3</v>
      </c>
      <c r="F78" s="23">
        <v>7.7072452269344449E-5</v>
      </c>
      <c r="G78" s="24">
        <f t="shared" si="5"/>
        <v>3.3879356891200474E-3</v>
      </c>
      <c r="H78" s="10"/>
      <c r="I78" s="10"/>
    </row>
    <row r="79" spans="1:9" x14ac:dyDescent="0.3">
      <c r="A79" s="18">
        <v>2005</v>
      </c>
      <c r="B79" s="22">
        <v>1.3464263606469948E-2</v>
      </c>
      <c r="C79" s="22">
        <f t="shared" si="3"/>
        <v>3.2016262278311003E-3</v>
      </c>
      <c r="D79" s="22">
        <v>-2.3664064645891617E-2</v>
      </c>
      <c r="E79" s="22">
        <f t="shared" si="4"/>
        <v>-2.0545848780370524E-2</v>
      </c>
      <c r="F79" s="23">
        <v>8.6737254487708054E-3</v>
      </c>
      <c r="G79" s="24">
        <f t="shared" si="5"/>
        <v>7.7072452269344449E-5</v>
      </c>
      <c r="H79" s="10"/>
      <c r="I79" s="10"/>
    </row>
    <row r="80" spans="1:9" x14ac:dyDescent="0.3">
      <c r="A80" s="18">
        <v>2006</v>
      </c>
      <c r="B80" s="22">
        <v>-3.09681912256108E-2</v>
      </c>
      <c r="C80" s="22">
        <f t="shared" si="3"/>
        <v>1.3464263606469948E-2</v>
      </c>
      <c r="D80" s="22">
        <v>-5.6711071755704237E-2</v>
      </c>
      <c r="E80" s="22">
        <f t="shared" si="4"/>
        <v>-2.3664064645891617E-2</v>
      </c>
      <c r="F80" s="23">
        <v>-3.4188247417158882E-2</v>
      </c>
      <c r="G80" s="24">
        <f t="shared" si="5"/>
        <v>8.6737254487708054E-3</v>
      </c>
      <c r="H80" s="10"/>
      <c r="I80" s="10"/>
    </row>
    <row r="81" spans="1:9" x14ac:dyDescent="0.3">
      <c r="A81" s="18">
        <v>2007</v>
      </c>
      <c r="B81" s="22">
        <v>4.0245372133788683E-2</v>
      </c>
      <c r="C81" s="22">
        <f t="shared" si="3"/>
        <v>-3.09681912256108E-2</v>
      </c>
      <c r="D81" s="22">
        <v>-7.7070478560119365E-2</v>
      </c>
      <c r="E81" s="22">
        <f t="shared" si="4"/>
        <v>-5.6711071755704237E-2</v>
      </c>
      <c r="F81" s="23">
        <v>2.5886203948701701E-2</v>
      </c>
      <c r="G81" s="24">
        <f t="shared" si="5"/>
        <v>-3.4188247417158882E-2</v>
      </c>
      <c r="H81" s="10"/>
      <c r="I81" s="10"/>
    </row>
    <row r="82" spans="1:9" x14ac:dyDescent="0.3">
      <c r="A82" s="18">
        <v>2008</v>
      </c>
      <c r="B82" s="22">
        <v>-6.2558536294113815E-2</v>
      </c>
      <c r="C82" s="22">
        <f t="shared" si="3"/>
        <v>4.0245372133788683E-2</v>
      </c>
      <c r="D82" s="22">
        <v>-0.13606245289922017</v>
      </c>
      <c r="E82" s="22">
        <f t="shared" si="4"/>
        <v>-7.7070478560119365E-2</v>
      </c>
      <c r="F82" s="23">
        <v>-7.065402200007434E-2</v>
      </c>
      <c r="G82" s="24">
        <f t="shared" si="5"/>
        <v>2.5886203948701701E-2</v>
      </c>
      <c r="H82" s="10"/>
      <c r="I82" s="10"/>
    </row>
    <row r="83" spans="1:9" x14ac:dyDescent="0.3">
      <c r="A83" s="18">
        <v>2009</v>
      </c>
      <c r="B83" s="22">
        <v>2.4432590415019925E-3</v>
      </c>
      <c r="C83" s="22">
        <f t="shared" si="3"/>
        <v>-6.2558536294113815E-2</v>
      </c>
      <c r="D83" s="22">
        <v>4.099798047861862E-3</v>
      </c>
      <c r="E83" s="22">
        <f t="shared" si="4"/>
        <v>-0.13606245289922017</v>
      </c>
      <c r="F83" s="23">
        <v>2.6136088162331747E-3</v>
      </c>
      <c r="G83" s="24">
        <f t="shared" si="5"/>
        <v>-7.065402200007434E-2</v>
      </c>
      <c r="H83" s="10"/>
      <c r="I83" s="10"/>
    </row>
    <row r="84" spans="1:9" x14ac:dyDescent="0.3">
      <c r="A84" s="18">
        <v>2010</v>
      </c>
      <c r="B84" s="22">
        <v>-1.9976217672063326E-2</v>
      </c>
      <c r="C84" s="22">
        <f t="shared" si="3"/>
        <v>2.4432590415019925E-3</v>
      </c>
      <c r="D84" s="22">
        <v>-2.2471836596559339E-2</v>
      </c>
      <c r="E84" s="22">
        <f t="shared" si="4"/>
        <v>4.099798047861862E-3</v>
      </c>
      <c r="F84" s="23">
        <v>-2.0233222563491207E-2</v>
      </c>
      <c r="G84" s="24">
        <f t="shared" si="5"/>
        <v>2.6136088162331747E-3</v>
      </c>
      <c r="H84" s="10"/>
      <c r="I84" s="10"/>
    </row>
    <row r="85" spans="1:9" x14ac:dyDescent="0.3">
      <c r="A85" s="18">
        <v>2011</v>
      </c>
      <c r="B85" s="22">
        <v>-6.2992305823132491E-3</v>
      </c>
      <c r="C85" s="22">
        <f t="shared" si="3"/>
        <v>-1.9976217672063326E-2</v>
      </c>
      <c r="D85" s="22">
        <v>7.0950447051163976E-3</v>
      </c>
      <c r="E85" s="22">
        <f t="shared" si="4"/>
        <v>-2.2471836596559339E-2</v>
      </c>
      <c r="F85" s="23">
        <v>-4.9228113921208697E-3</v>
      </c>
      <c r="G85" s="24">
        <f t="shared" si="5"/>
        <v>-2.0233222563491207E-2</v>
      </c>
      <c r="H85" s="10"/>
      <c r="I85" s="10"/>
    </row>
    <row r="86" spans="1:9" x14ac:dyDescent="0.3">
      <c r="A86" s="18">
        <v>2012</v>
      </c>
      <c r="B86" s="22">
        <v>-7.5901141454383508E-3</v>
      </c>
      <c r="C86" s="22">
        <f t="shared" si="3"/>
        <v>-6.2992305823132491E-3</v>
      </c>
      <c r="D86" s="22">
        <v>5.0158666201721297E-3</v>
      </c>
      <c r="E86" s="22">
        <f t="shared" si="4"/>
        <v>7.0950447051163976E-3</v>
      </c>
      <c r="F86" s="23">
        <v>-6.2796506527684065E-3</v>
      </c>
      <c r="G86" s="24">
        <f t="shared" si="5"/>
        <v>-4.9228113921208697E-3</v>
      </c>
      <c r="H86" s="10"/>
      <c r="I86" s="10"/>
    </row>
    <row r="87" spans="1:9" x14ac:dyDescent="0.3">
      <c r="A87" s="18">
        <v>2013</v>
      </c>
      <c r="B87" s="22">
        <v>2.7185076763485617E-2</v>
      </c>
      <c r="C87" s="22">
        <f t="shared" si="3"/>
        <v>-7.5901141454383508E-3</v>
      </c>
      <c r="D87" s="22">
        <v>2.6882713414095906E-2</v>
      </c>
      <c r="E87" s="22">
        <f t="shared" si="4"/>
        <v>5.0158666201721297E-3</v>
      </c>
      <c r="F87" s="23">
        <v>2.7153299063991811E-2</v>
      </c>
      <c r="G87" s="24">
        <f t="shared" si="5"/>
        <v>-6.2796506527684065E-3</v>
      </c>
      <c r="H87" s="10"/>
      <c r="I87" s="10"/>
    </row>
    <row r="88" spans="1:9" x14ac:dyDescent="0.3">
      <c r="A88" s="18">
        <v>2014</v>
      </c>
      <c r="B88" s="22">
        <v>2.1265528118185585E-2</v>
      </c>
      <c r="C88" s="22">
        <f t="shared" si="3"/>
        <v>2.7185076763485617E-2</v>
      </c>
      <c r="D88" s="22">
        <v>3.4553211830416021E-2</v>
      </c>
      <c r="E88" s="22">
        <f t="shared" si="4"/>
        <v>2.6882713414095906E-2</v>
      </c>
      <c r="F88" s="23">
        <v>2.2661671741078006E-2</v>
      </c>
      <c r="G88" s="24">
        <f t="shared" si="5"/>
        <v>2.7153299063991811E-2</v>
      </c>
      <c r="H88" s="10"/>
      <c r="I88" s="10"/>
    </row>
    <row r="89" spans="1:9" x14ac:dyDescent="0.3">
      <c r="A89" s="18">
        <v>2015</v>
      </c>
      <c r="B89" s="22">
        <v>-9.7246763349423948E-3</v>
      </c>
      <c r="C89" s="22">
        <f t="shared" si="3"/>
        <v>2.1265528118185585E-2</v>
      </c>
      <c r="D89" s="22">
        <v>-1.8426312654699351E-2</v>
      </c>
      <c r="E89" s="22">
        <f t="shared" si="4"/>
        <v>3.4553211830416021E-2</v>
      </c>
      <c r="F89" s="23">
        <v>-1.0649417838664965E-2</v>
      </c>
      <c r="G89" s="24">
        <f t="shared" si="5"/>
        <v>2.2661671741078006E-2</v>
      </c>
      <c r="H89" s="10"/>
      <c r="I89" s="10"/>
    </row>
    <row r="90" spans="1:9" x14ac:dyDescent="0.3">
      <c r="A90" s="25">
        <v>2016</v>
      </c>
      <c r="B90" s="26">
        <v>-7.6077860971820732E-3</v>
      </c>
      <c r="C90" s="22">
        <f t="shared" si="3"/>
        <v>-9.7246763349423948E-3</v>
      </c>
      <c r="D90" s="26">
        <v>-6.4548120160047573E-3</v>
      </c>
      <c r="E90" s="22">
        <f t="shared" si="4"/>
        <v>-1.8426312654699351E-2</v>
      </c>
      <c r="F90" s="27">
        <v>-7.4861747145528457E-3</v>
      </c>
      <c r="G90" s="24">
        <f t="shared" si="5"/>
        <v>-1.0649417838664965E-2</v>
      </c>
      <c r="H90" s="10"/>
      <c r="I9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91C81-316B-41BF-A85A-40F61DD55594}">
  <dimension ref="A1:M90"/>
  <sheetViews>
    <sheetView tabSelected="1" workbookViewId="0">
      <selection activeCell="L4" sqref="L4"/>
    </sheetView>
  </sheetViews>
  <sheetFormatPr defaultRowHeight="14.4" x14ac:dyDescent="0.3"/>
  <cols>
    <col min="1" max="1" width="6.77734375" style="21" bestFit="1" customWidth="1"/>
    <col min="2" max="2" width="9.77734375" style="21" bestFit="1" customWidth="1"/>
    <col min="3" max="3" width="13.109375" style="21" bestFit="1" customWidth="1"/>
    <col min="4" max="5" width="13.109375" style="21" customWidth="1"/>
    <col min="9" max="9" width="66.33203125" customWidth="1"/>
    <col min="12" max="12" width="13.77734375" customWidth="1"/>
  </cols>
  <sheetData>
    <row r="1" spans="1:13" x14ac:dyDescent="0.3">
      <c r="A1" s="21" t="s">
        <v>11</v>
      </c>
      <c r="B1" s="21" t="s">
        <v>54</v>
      </c>
      <c r="C1" s="16" t="s">
        <v>55</v>
      </c>
      <c r="D1" s="35" t="s">
        <v>57</v>
      </c>
      <c r="E1" s="35" t="s">
        <v>58</v>
      </c>
      <c r="G1" t="s">
        <v>56</v>
      </c>
      <c r="L1" s="21" t="s">
        <v>54</v>
      </c>
      <c r="M1" s="16" t="s">
        <v>55</v>
      </c>
    </row>
    <row r="2" spans="1:13" x14ac:dyDescent="0.3">
      <c r="A2" s="21">
        <v>1928</v>
      </c>
      <c r="B2" s="33">
        <v>1E-3</v>
      </c>
      <c r="C2" s="20"/>
      <c r="D2" s="19"/>
      <c r="E2" s="19"/>
      <c r="L2" s="33">
        <v>3.3000000000000002E-2</v>
      </c>
      <c r="M2" s="23">
        <v>0.16888036040241064</v>
      </c>
    </row>
    <row r="3" spans="1:13" x14ac:dyDescent="0.3">
      <c r="A3" s="21">
        <v>1929</v>
      </c>
      <c r="B3" s="33">
        <v>-1.1000000000000001E-2</v>
      </c>
      <c r="C3" s="23">
        <v>-8.265106031040427E-2</v>
      </c>
      <c r="D3" s="22">
        <v>-6.4184297006838933E-2</v>
      </c>
      <c r="E3" s="22">
        <v>-0.20957177739342769</v>
      </c>
      <c r="G3" s="34">
        <f>CORREL(B3:B90,C3:C90)</f>
        <v>-0.17057711757082192</v>
      </c>
      <c r="I3" t="s">
        <v>59</v>
      </c>
      <c r="L3" s="33">
        <v>3.7000000000000005E-2</v>
      </c>
      <c r="M3" s="23">
        <v>6.8995810730414414E-2</v>
      </c>
    </row>
    <row r="4" spans="1:13" x14ac:dyDescent="0.3">
      <c r="A4" s="21">
        <v>1930</v>
      </c>
      <c r="B4" s="33">
        <v>-1.4999999999999999E-2</v>
      </c>
      <c r="C4" s="23">
        <v>-0.11993783506330559</v>
      </c>
      <c r="D4" s="22">
        <v>-0.10847338935574237</v>
      </c>
      <c r="E4" s="22">
        <v>-0.21342970891528523</v>
      </c>
      <c r="L4" s="33">
        <v>5.7000000000000002E-2</v>
      </c>
      <c r="M4" s="23">
        <v>3.7855774776534838E-2</v>
      </c>
    </row>
    <row r="5" spans="1:13" x14ac:dyDescent="0.3">
      <c r="A5" s="21">
        <v>1931</v>
      </c>
      <c r="B5" s="33">
        <v>-1.4999999999999999E-2</v>
      </c>
      <c r="C5" s="23">
        <v>-0.18207608122362862</v>
      </c>
      <c r="D5" s="22">
        <v>-0.16770301857161107</v>
      </c>
      <c r="E5" s="22">
        <v>-0.31523177127389601</v>
      </c>
      <c r="G5">
        <f>CORREL(B3:B90,D3:D90)</f>
        <v>-0.16246455966811779</v>
      </c>
      <c r="L5" s="33">
        <v>3.6000000000000004E-2</v>
      </c>
      <c r="M5" s="23">
        <v>7.1924327078860567E-2</v>
      </c>
    </row>
    <row r="6" spans="1:13" x14ac:dyDescent="0.3">
      <c r="A6" s="21">
        <v>1932</v>
      </c>
      <c r="B6" s="33">
        <v>1E-3</v>
      </c>
      <c r="C6" s="23">
        <v>-5.7861336344041892E-2</v>
      </c>
      <c r="D6" s="22">
        <v>-5.8489498614710866E-2</v>
      </c>
      <c r="E6" s="22">
        <v>-5.0760040414246088E-2</v>
      </c>
      <c r="L6" s="33">
        <v>3.9E-2</v>
      </c>
      <c r="M6" s="23">
        <v>7.105824870497926E-2</v>
      </c>
    </row>
    <row r="7" spans="1:13" x14ac:dyDescent="0.3">
      <c r="A7" s="21">
        <v>1933</v>
      </c>
      <c r="B7" s="33">
        <v>2E-3</v>
      </c>
      <c r="C7" s="23">
        <v>0.11805658940037023</v>
      </c>
      <c r="D7" s="22">
        <v>0.10975117938506052</v>
      </c>
      <c r="E7" s="22">
        <v>0.21118447634237114</v>
      </c>
      <c r="G7">
        <f>CORREL(B3:B90,E3:E90)</f>
        <v>-0.10557058336591275</v>
      </c>
      <c r="I7" t="s">
        <v>60</v>
      </c>
      <c r="L7" s="33">
        <v>5.5999999999999994E-2</v>
      </c>
      <c r="M7" s="23">
        <v>6.0389254106242352E-2</v>
      </c>
    </row>
    <row r="8" spans="1:13" x14ac:dyDescent="0.3">
      <c r="A8" s="21">
        <v>1934</v>
      </c>
      <c r="B8" s="33">
        <v>4.0000000000000001E-3</v>
      </c>
      <c r="C8" s="23">
        <v>8.2900759798682389E-2</v>
      </c>
      <c r="D8" s="22">
        <v>7.1548542550696093E-2</v>
      </c>
      <c r="E8" s="22">
        <v>0.19954951796669596</v>
      </c>
      <c r="L8" s="33">
        <v>0.09</v>
      </c>
      <c r="M8" s="23">
        <v>2.4725097943261692E-2</v>
      </c>
    </row>
    <row r="9" spans="1:13" x14ac:dyDescent="0.3">
      <c r="A9" s="21">
        <v>1935</v>
      </c>
      <c r="B9" s="33">
        <v>2E-3</v>
      </c>
      <c r="C9" s="23">
        <v>0.10983022544830434</v>
      </c>
      <c r="D9" s="22">
        <v>9.7107850911974714E-2</v>
      </c>
      <c r="E9" s="22">
        <v>0.22665465137447649</v>
      </c>
      <c r="I9" s="8" t="s">
        <v>61</v>
      </c>
      <c r="L9" s="33">
        <v>9.6000000000000002E-2</v>
      </c>
      <c r="M9" s="23">
        <v>8.2291632501168832E-3</v>
      </c>
    </row>
    <row r="10" spans="1:13" x14ac:dyDescent="0.3">
      <c r="A10" s="21">
        <v>1936</v>
      </c>
      <c r="B10" s="33">
        <v>4.0000000000000001E-3</v>
      </c>
      <c r="C10" s="23">
        <v>7.0789348427349186E-2</v>
      </c>
      <c r="D10" s="22">
        <v>6.827763848554258E-2</v>
      </c>
      <c r="E10" s="22">
        <v>9.1421543932434401E-2</v>
      </c>
      <c r="L10" s="33">
        <v>7.6999999999999999E-2</v>
      </c>
      <c r="M10" s="23">
        <v>2.7693810987469328E-2</v>
      </c>
    </row>
    <row r="11" spans="1:13" ht="43.2" x14ac:dyDescent="0.3">
      <c r="A11" s="21">
        <v>1937</v>
      </c>
      <c r="B11" s="33">
        <v>-4.0000000000000001E-3</v>
      </c>
      <c r="C11" s="23">
        <v>-3.4405721210670315E-2</v>
      </c>
      <c r="D11" s="22">
        <v>-1.7818120647310146E-2</v>
      </c>
      <c r="E11" s="22">
        <v>-0.16778412011362098</v>
      </c>
      <c r="G11">
        <f>CORREL(L2:L39,M2:M39)</f>
        <v>-0.36554822490741978</v>
      </c>
      <c r="I11" s="36" t="s">
        <v>62</v>
      </c>
      <c r="L11" s="33">
        <v>3.6000000000000004E-2</v>
      </c>
      <c r="M11" s="23">
        <v>3.4997145222396969E-2</v>
      </c>
    </row>
    <row r="12" spans="1:13" x14ac:dyDescent="0.3">
      <c r="A12" s="21">
        <v>1938</v>
      </c>
      <c r="B12" s="33">
        <v>0</v>
      </c>
      <c r="C12" s="23">
        <v>4.5696415235250143E-2</v>
      </c>
      <c r="D12" s="22">
        <v>3.2537102959638187E-2</v>
      </c>
      <c r="E12" s="22">
        <v>0.1706679732157439</v>
      </c>
      <c r="L12" s="33">
        <v>3.7000000000000005E-2</v>
      </c>
      <c r="M12" s="23">
        <v>6.4556253789971013E-2</v>
      </c>
    </row>
    <row r="13" spans="1:13" x14ac:dyDescent="0.3">
      <c r="A13" s="21">
        <v>1939</v>
      </c>
      <c r="B13" s="33">
        <v>1E-3</v>
      </c>
      <c r="C13" s="23">
        <v>5.9676397506286505E-2</v>
      </c>
      <c r="D13" s="22">
        <v>4.8282989956862976E-2</v>
      </c>
      <c r="E13" s="22">
        <v>0.1551104910714286</v>
      </c>
      <c r="L13" s="33">
        <v>0.04</v>
      </c>
      <c r="M13" s="23">
        <v>5.2363051448432153E-2</v>
      </c>
    </row>
    <row r="14" spans="1:13" x14ac:dyDescent="0.3">
      <c r="A14" s="21">
        <v>1940</v>
      </c>
      <c r="B14" s="33">
        <v>1.3999999999999999E-2</v>
      </c>
      <c r="C14" s="23">
        <v>0.12326205338981856</v>
      </c>
      <c r="D14" s="22">
        <v>0.10987301587301591</v>
      </c>
      <c r="E14" s="22">
        <v>0.2250491130686616</v>
      </c>
      <c r="L14" s="33">
        <v>0.04</v>
      </c>
      <c r="M14" s="23">
        <v>4.8466626356505706E-2</v>
      </c>
    </row>
    <row r="15" spans="1:13" x14ac:dyDescent="0.3">
      <c r="A15" s="21">
        <v>1941</v>
      </c>
      <c r="B15" s="33">
        <v>1.3999999999999999E-2</v>
      </c>
      <c r="C15" s="23">
        <v>8.3801953818827726E-2</v>
      </c>
      <c r="D15" s="22">
        <v>0.13524298062256368</v>
      </c>
      <c r="E15" s="22">
        <v>-0.27091468640436311</v>
      </c>
      <c r="L15" s="33">
        <v>4.9000000000000002E-2</v>
      </c>
      <c r="M15" s="23">
        <v>1.6829071212128552E-2</v>
      </c>
    </row>
    <row r="16" spans="1:13" x14ac:dyDescent="0.3">
      <c r="A16" s="21">
        <v>1942</v>
      </c>
      <c r="B16" s="33">
        <v>5.0000000000000001E-3</v>
      </c>
      <c r="C16" s="23">
        <v>0.11748176986775427</v>
      </c>
      <c r="D16" s="22">
        <v>0.13092065969448552</v>
      </c>
      <c r="E16" s="22">
        <v>-2.5838794233289605E-2</v>
      </c>
      <c r="L16" s="33">
        <v>5.0999999999999997E-2</v>
      </c>
      <c r="M16" s="23">
        <v>3.1480490228616924E-2</v>
      </c>
    </row>
    <row r="17" spans="1:13" x14ac:dyDescent="0.3">
      <c r="A17" s="21">
        <v>1943</v>
      </c>
      <c r="B17" s="33">
        <v>4.0000000000000001E-3</v>
      </c>
      <c r="C17" s="23">
        <v>8.3545794878981283E-2</v>
      </c>
      <c r="D17" s="22">
        <v>8.7679198537287339E-2</v>
      </c>
      <c r="E17" s="22">
        <v>3.2407442109489981E-2</v>
      </c>
      <c r="L17" s="33">
        <v>5.5999999999999994E-2</v>
      </c>
      <c r="M17" s="23">
        <v>1.8097630879408355E-2</v>
      </c>
    </row>
    <row r="18" spans="1:13" x14ac:dyDescent="0.3">
      <c r="A18" s="21">
        <v>1944</v>
      </c>
      <c r="B18" s="33">
        <v>4.0000000000000001E-3</v>
      </c>
      <c r="C18" s="23">
        <v>0.10027251306972973</v>
      </c>
      <c r="D18" s="22">
        <v>9.4845448689361067E-2</v>
      </c>
      <c r="E18" s="22">
        <v>0.17099677127728286</v>
      </c>
      <c r="L18" s="33">
        <v>7.6999999999999999E-2</v>
      </c>
      <c r="M18" s="23">
        <v>-1.2070809934583024E-2</v>
      </c>
    </row>
    <row r="19" spans="1:13" x14ac:dyDescent="0.3">
      <c r="A19" s="21">
        <v>1945</v>
      </c>
      <c r="B19" s="33">
        <v>3.3000000000000002E-2</v>
      </c>
      <c r="C19" s="23">
        <v>0.16888036040241064</v>
      </c>
      <c r="D19" s="22">
        <v>0.11315030799339834</v>
      </c>
      <c r="E19" s="22">
        <v>0.84807276324466907</v>
      </c>
      <c r="L19" s="33">
        <v>4.0999999999999995E-2</v>
      </c>
      <c r="M19" s="23">
        <v>-5.7003907068376575E-3</v>
      </c>
    </row>
    <row r="20" spans="1:13" x14ac:dyDescent="0.3">
      <c r="A20" s="21">
        <v>1946</v>
      </c>
      <c r="B20" s="33">
        <v>1.9E-2</v>
      </c>
      <c r="C20" s="23">
        <v>0.1034288825087727</v>
      </c>
      <c r="D20" s="22">
        <v>8.2783072613389477E-2</v>
      </c>
      <c r="E20" s="22">
        <v>0.25673916092088322</v>
      </c>
      <c r="L20" s="33">
        <v>0.04</v>
      </c>
      <c r="M20" s="23">
        <v>2.443799211350476E-2</v>
      </c>
    </row>
    <row r="21" spans="1:13" x14ac:dyDescent="0.3">
      <c r="A21" s="21">
        <v>1947</v>
      </c>
      <c r="B21" s="33">
        <v>6.9999999999999993E-3</v>
      </c>
      <c r="C21" s="23">
        <v>7.3480933198230569E-2</v>
      </c>
      <c r="D21" s="22">
        <v>6.7318485348417112E-2</v>
      </c>
      <c r="E21" s="22">
        <v>0.11300183208903947</v>
      </c>
      <c r="L21" s="33">
        <v>3.9E-2</v>
      </c>
      <c r="M21" s="23">
        <v>2.1612622863102761E-2</v>
      </c>
    </row>
    <row r="22" spans="1:13" x14ac:dyDescent="0.3">
      <c r="A22" s="21">
        <v>1948</v>
      </c>
      <c r="B22" s="33">
        <v>-5.0000000000000001E-3</v>
      </c>
      <c r="C22" s="23">
        <v>2.4750912064410598E-2</v>
      </c>
      <c r="D22" s="22">
        <v>1.3535815190294117E-2</v>
      </c>
      <c r="E22" s="22">
        <v>9.3741667689036245E-2</v>
      </c>
      <c r="L22" s="33">
        <v>3.9E-2</v>
      </c>
      <c r="M22" s="23">
        <v>2.1418245083146083E-2</v>
      </c>
    </row>
    <row r="23" spans="1:13" x14ac:dyDescent="0.3">
      <c r="A23" s="21">
        <v>1949</v>
      </c>
      <c r="B23" s="33">
        <v>1.3999999999999999E-2</v>
      </c>
      <c r="C23" s="23">
        <v>6.2890294506874792E-2</v>
      </c>
      <c r="D23" s="22">
        <v>3.8007461653560407E-2</v>
      </c>
      <c r="E23" s="22">
        <v>0.20468309356571379</v>
      </c>
      <c r="L23" s="33">
        <v>3.7999999999999999E-2</v>
      </c>
      <c r="M23" s="23">
        <v>1.3181495982600246E-2</v>
      </c>
    </row>
    <row r="24" spans="1:13" x14ac:dyDescent="0.3">
      <c r="A24" s="21">
        <v>1950</v>
      </c>
      <c r="B24" s="33">
        <v>1.4999999999999999E-2</v>
      </c>
      <c r="C24" s="23">
        <v>6.9850346795526166E-2</v>
      </c>
      <c r="D24" s="22">
        <v>9.1523223829723346E-2</v>
      </c>
      <c r="E24" s="22">
        <v>-3.6759901371551815E-2</v>
      </c>
      <c r="L24" s="33">
        <v>5.0999999999999997E-2</v>
      </c>
      <c r="M24" s="23">
        <v>5.8263749372808246E-3</v>
      </c>
    </row>
    <row r="25" spans="1:13" x14ac:dyDescent="0.3">
      <c r="A25" s="21">
        <v>1951</v>
      </c>
      <c r="B25" s="33">
        <v>2E-3</v>
      </c>
      <c r="C25" s="23">
        <v>5.0707366359634909E-2</v>
      </c>
      <c r="D25" s="22">
        <v>6.2988674971687475E-2</v>
      </c>
      <c r="E25" s="22">
        <v>-1.7627461482718543E-2</v>
      </c>
      <c r="L25" s="33">
        <v>4.4000000000000004E-2</v>
      </c>
      <c r="M25" s="23">
        <v>2.4370434597961656E-2</v>
      </c>
    </row>
    <row r="26" spans="1:13" x14ac:dyDescent="0.3">
      <c r="A26" s="21">
        <v>1952</v>
      </c>
      <c r="B26" s="33">
        <v>2E-3</v>
      </c>
      <c r="C26" s="23">
        <v>5.9189130038300286E-2</v>
      </c>
      <c r="D26" s="22">
        <v>5.141961005332929E-2</v>
      </c>
      <c r="E26" s="22">
        <v>0.10596018308101018</v>
      </c>
      <c r="L26" s="33">
        <v>5.7000000000000002E-2</v>
      </c>
      <c r="M26" s="23">
        <v>1.9932632466104154E-2</v>
      </c>
    </row>
    <row r="27" spans="1:13" x14ac:dyDescent="0.3">
      <c r="A27" s="21">
        <v>1953</v>
      </c>
      <c r="B27" s="33">
        <v>-2E-3</v>
      </c>
      <c r="C27" s="23">
        <v>3.1509323708859505E-2</v>
      </c>
      <c r="D27" s="22">
        <v>4.1222910904282095E-2</v>
      </c>
      <c r="E27" s="22">
        <v>-2.4086202911948185E-2</v>
      </c>
      <c r="L27" s="33">
        <v>4.2000000000000003E-2</v>
      </c>
      <c r="M27" s="23">
        <v>-2.7887982875988912E-3</v>
      </c>
    </row>
    <row r="28" spans="1:13" x14ac:dyDescent="0.3">
      <c r="A28" s="21">
        <v>1954</v>
      </c>
      <c r="B28" s="33">
        <v>1E-3</v>
      </c>
      <c r="C28" s="23">
        <v>7.6960669092851819E-2</v>
      </c>
      <c r="D28" s="22">
        <v>5.5572524830617698E-2</v>
      </c>
      <c r="E28" s="22">
        <v>0.20758422566962287</v>
      </c>
      <c r="L28" s="33">
        <v>3.4000000000000002E-2</v>
      </c>
      <c r="M28" s="23">
        <v>1.7809923507555531E-2</v>
      </c>
    </row>
    <row r="29" spans="1:13" x14ac:dyDescent="0.3">
      <c r="A29" s="21">
        <v>1955</v>
      </c>
      <c r="B29" s="33">
        <v>8.0000000000000002E-3</v>
      </c>
      <c r="C29" s="23">
        <v>4.1708077804621276E-2</v>
      </c>
      <c r="D29" s="22">
        <v>5.3665969486492278E-2</v>
      </c>
      <c r="E29" s="22">
        <v>-2.2136703890047842E-2</v>
      </c>
      <c r="L29" s="33">
        <v>0.06</v>
      </c>
      <c r="M29" s="23">
        <v>3.3879356891200474E-3</v>
      </c>
    </row>
    <row r="30" spans="1:13" x14ac:dyDescent="0.3">
      <c r="A30" s="21">
        <v>1956</v>
      </c>
      <c r="B30" s="33">
        <v>8.0000000000000002E-3</v>
      </c>
      <c r="C30" s="23">
        <v>4.7944262282989099E-2</v>
      </c>
      <c r="D30" s="22">
        <v>4.9629525714632201E-2</v>
      </c>
      <c r="E30" s="22">
        <v>3.8254574423062689E-2</v>
      </c>
      <c r="L30" s="33">
        <v>6.5000000000000002E-2</v>
      </c>
      <c r="M30" s="23">
        <v>7.7072452269344449E-5</v>
      </c>
    </row>
    <row r="31" spans="1:13" x14ac:dyDescent="0.3">
      <c r="A31" s="21">
        <v>1957</v>
      </c>
      <c r="B31" s="33">
        <v>5.0000000000000001E-3</v>
      </c>
      <c r="C31" s="23">
        <v>2.7522398225606429E-2</v>
      </c>
      <c r="D31" s="22">
        <v>4.3340347487186189E-2</v>
      </c>
      <c r="E31" s="22">
        <v>-6.4414186118447625E-2</v>
      </c>
      <c r="L31" s="33">
        <v>0.05</v>
      </c>
      <c r="M31" s="23">
        <v>8.6737254487708054E-3</v>
      </c>
    </row>
    <row r="32" spans="1:13" x14ac:dyDescent="0.3">
      <c r="A32" s="21">
        <v>1958</v>
      </c>
      <c r="B32" s="33">
        <v>5.0000000000000001E-3</v>
      </c>
      <c r="C32" s="23">
        <v>6.7813136404538343E-2</v>
      </c>
      <c r="D32" s="22">
        <v>5.8129695871537941E-2</v>
      </c>
      <c r="E32" s="22">
        <v>0.13054262585378196</v>
      </c>
      <c r="L32" s="33">
        <v>8.2360000000000003E-2</v>
      </c>
      <c r="M32" s="23">
        <v>-3.4188247417158882E-2</v>
      </c>
    </row>
    <row r="33" spans="1:13" x14ac:dyDescent="0.3">
      <c r="A33" s="21">
        <v>1959</v>
      </c>
      <c r="B33" s="33">
        <v>4.0000000000000001E-3</v>
      </c>
      <c r="C33" s="23">
        <v>4.0303597893608378E-2</v>
      </c>
      <c r="D33" s="22">
        <v>4.4901345126762138E-2</v>
      </c>
      <c r="E33" s="22">
        <v>1.2418641953306112E-2</v>
      </c>
      <c r="L33" s="33">
        <v>5.7210000000000004E-2</v>
      </c>
      <c r="M33" s="23">
        <v>-7.065402200007434E-2</v>
      </c>
    </row>
    <row r="34" spans="1:13" x14ac:dyDescent="0.3">
      <c r="A34" s="21">
        <v>1960</v>
      </c>
      <c r="B34" s="33">
        <v>2E-3</v>
      </c>
      <c r="C34" s="23">
        <v>2.9085814360770845E-2</v>
      </c>
      <c r="D34" s="22">
        <v>3.9021869692353661E-2</v>
      </c>
      <c r="E34" s="22">
        <v>-3.3101369863013597E-2</v>
      </c>
      <c r="L34" s="33">
        <v>3.2300000000000002E-2</v>
      </c>
      <c r="M34" s="23">
        <v>2.6136088162331747E-3</v>
      </c>
    </row>
    <row r="35" spans="1:13" x14ac:dyDescent="0.3">
      <c r="A35" s="21">
        <v>1961</v>
      </c>
      <c r="B35" s="33">
        <v>4.0000000000000001E-3</v>
      </c>
      <c r="C35" s="23">
        <v>5.7738048173365586E-2</v>
      </c>
      <c r="D35" s="22">
        <v>4.9227884508643571E-2</v>
      </c>
      <c r="E35" s="22">
        <v>0.11496575125548558</v>
      </c>
      <c r="L35" s="33">
        <v>6.4930000000000002E-2</v>
      </c>
      <c r="M35" s="23">
        <v>-2.0233222563491207E-2</v>
      </c>
    </row>
    <row r="36" spans="1:13" x14ac:dyDescent="0.3">
      <c r="A36" s="21">
        <v>1962</v>
      </c>
      <c r="B36" s="33">
        <v>5.0000000000000001E-3</v>
      </c>
      <c r="C36" s="23">
        <v>4.8723966162562145E-2</v>
      </c>
      <c r="D36" s="22">
        <v>4.1998965160400144E-2</v>
      </c>
      <c r="E36" s="22">
        <v>9.1290306277165612E-2</v>
      </c>
      <c r="L36" s="33">
        <v>3.9289999999999999E-2</v>
      </c>
      <c r="M36" s="23">
        <v>-4.9228113921208697E-3</v>
      </c>
    </row>
    <row r="37" spans="1:13" x14ac:dyDescent="0.3">
      <c r="A37" s="21">
        <v>1963</v>
      </c>
      <c r="B37" s="33">
        <v>3.0000000000000001E-3</v>
      </c>
      <c r="C37" s="23">
        <v>7.1854398157236932E-2</v>
      </c>
      <c r="D37" s="22">
        <v>6.7983841101623921E-2</v>
      </c>
      <c r="E37" s="22">
        <v>9.525182562513812E-2</v>
      </c>
      <c r="L37" s="33">
        <v>3.4479999999999997E-2</v>
      </c>
      <c r="M37" s="23">
        <v>-6.2796506527684065E-3</v>
      </c>
    </row>
    <row r="38" spans="1:13" x14ac:dyDescent="0.3">
      <c r="A38" s="21">
        <v>1964</v>
      </c>
      <c r="B38" s="33">
        <v>6.0000000000000001E-3</v>
      </c>
      <c r="C38" s="23">
        <v>7.2759083559001514E-2</v>
      </c>
      <c r="D38" s="22">
        <v>6.6653784365778179E-2</v>
      </c>
      <c r="E38" s="22">
        <v>0.10874914366310695</v>
      </c>
      <c r="L38" s="33">
        <v>4.9070000000000003E-2</v>
      </c>
      <c r="M38" s="23">
        <v>-1.0649417838664965E-2</v>
      </c>
    </row>
    <row r="39" spans="1:13" x14ac:dyDescent="0.3">
      <c r="A39" s="21">
        <v>1965</v>
      </c>
      <c r="B39" s="33">
        <v>1.1000000000000001E-2</v>
      </c>
      <c r="C39" s="23">
        <v>7.2404631885013462E-2</v>
      </c>
      <c r="D39" s="22">
        <v>7.2888545154720222E-2</v>
      </c>
      <c r="E39" s="22">
        <v>6.9659737912336164E-2</v>
      </c>
      <c r="L39" s="33">
        <v>5.0919999999999993E-2</v>
      </c>
      <c r="M39" s="27">
        <v>-7.4861747145528457E-3</v>
      </c>
    </row>
    <row r="40" spans="1:13" x14ac:dyDescent="0.3">
      <c r="A40" s="21">
        <v>1966</v>
      </c>
      <c r="B40" s="33">
        <v>0.01</v>
      </c>
      <c r="C40" s="23">
        <v>4.5771911510067216E-2</v>
      </c>
      <c r="D40" s="22">
        <v>5.0096919451018358E-2</v>
      </c>
      <c r="E40" s="22">
        <v>2.116593490835595E-2</v>
      </c>
    </row>
    <row r="41" spans="1:13" x14ac:dyDescent="0.3">
      <c r="A41" s="21">
        <v>1967</v>
      </c>
      <c r="B41" s="33">
        <v>1.6E-2</v>
      </c>
      <c r="C41" s="23">
        <v>8.3010233182351914E-2</v>
      </c>
      <c r="D41" s="22">
        <v>7.4870433367845171E-2</v>
      </c>
      <c r="E41" s="22">
        <v>0.13061872642975914</v>
      </c>
    </row>
    <row r="42" spans="1:13" x14ac:dyDescent="0.3">
      <c r="A42" s="21">
        <v>1968</v>
      </c>
      <c r="B42" s="33">
        <v>2.2000000000000002E-2</v>
      </c>
      <c r="C42" s="23">
        <v>6.201873388261149E-2</v>
      </c>
      <c r="D42" s="22">
        <v>6.5137518431266153E-2</v>
      </c>
      <c r="E42" s="22">
        <v>4.4664308954590407E-2</v>
      </c>
    </row>
    <row r="43" spans="1:13" x14ac:dyDescent="0.3">
      <c r="A43" s="21">
        <v>1969</v>
      </c>
      <c r="B43" s="33">
        <v>2.1000000000000001E-2</v>
      </c>
      <c r="C43" s="23">
        <v>5.0378872768115937E-2</v>
      </c>
      <c r="D43" s="22">
        <v>6.3929504730539391E-2</v>
      </c>
      <c r="E43" s="22">
        <v>-2.6470640893869617E-2</v>
      </c>
    </row>
    <row r="44" spans="1:13" x14ac:dyDescent="0.3">
      <c r="A44" s="21">
        <v>1970</v>
      </c>
      <c r="B44" s="33">
        <v>1.3000000000000001E-2</v>
      </c>
      <c r="C44" s="23">
        <v>6.9279175847539634E-2</v>
      </c>
      <c r="D44" s="22">
        <v>6.0201529627095143E-2</v>
      </c>
      <c r="E44" s="22">
        <v>0.12544068097968608</v>
      </c>
    </row>
    <row r="45" spans="1:13" x14ac:dyDescent="0.3">
      <c r="A45" s="21">
        <v>1971</v>
      </c>
      <c r="B45" s="33">
        <v>1.3999999999999999E-2</v>
      </c>
      <c r="C45" s="23">
        <v>8.3460199989427566E-2</v>
      </c>
      <c r="D45" s="22">
        <v>7.6742789431137895E-2</v>
      </c>
      <c r="E45" s="22">
        <v>0.12263783847099942</v>
      </c>
    </row>
    <row r="46" spans="1:13" x14ac:dyDescent="0.3">
      <c r="A46" s="21">
        <v>1972</v>
      </c>
      <c r="B46" s="33">
        <v>3.7000000000000005E-2</v>
      </c>
      <c r="C46" s="23">
        <v>6.8995810730414414E-2</v>
      </c>
      <c r="D46" s="22">
        <v>6.6325257131633869E-2</v>
      </c>
      <c r="E46" s="22">
        <v>8.3942255504791868E-2</v>
      </c>
    </row>
    <row r="47" spans="1:13" x14ac:dyDescent="0.3">
      <c r="A47" s="21">
        <v>1973</v>
      </c>
      <c r="B47" s="33">
        <v>5.7000000000000002E-2</v>
      </c>
      <c r="C47" s="23">
        <v>3.7855774776534838E-2</v>
      </c>
      <c r="D47" s="22">
        <v>5.5561487635717714E-2</v>
      </c>
      <c r="E47" s="22">
        <v>-5.9681437556980473E-2</v>
      </c>
    </row>
    <row r="48" spans="1:13" x14ac:dyDescent="0.3">
      <c r="A48" s="21">
        <v>1974</v>
      </c>
      <c r="B48" s="33">
        <v>3.6000000000000004E-2</v>
      </c>
      <c r="C48" s="23">
        <v>7.1924327078860567E-2</v>
      </c>
      <c r="D48" s="22">
        <v>7.4500960019200618E-2</v>
      </c>
      <c r="E48" s="22">
        <v>5.6090000537729418E-2</v>
      </c>
      <c r="G48">
        <f>CORREL(B19:B90,C19:C90)</f>
        <v>-0.51342523578801547</v>
      </c>
    </row>
    <row r="49" spans="1:5" x14ac:dyDescent="0.3">
      <c r="A49" s="21">
        <v>1975</v>
      </c>
      <c r="B49" s="33">
        <v>2.7000000000000003E-2</v>
      </c>
      <c r="C49" s="23">
        <v>8.6645361496989898E-2</v>
      </c>
      <c r="D49" s="22">
        <v>7.5048328254817914E-2</v>
      </c>
      <c r="E49" s="22">
        <v>0.15911472584672751</v>
      </c>
    </row>
    <row r="50" spans="1:5" x14ac:dyDescent="0.3">
      <c r="A50" s="21">
        <v>1976</v>
      </c>
      <c r="B50" s="33">
        <v>3.9E-2</v>
      </c>
      <c r="C50" s="23">
        <v>7.105824870497926E-2</v>
      </c>
      <c r="D50" s="22">
        <v>6.6175370592242905E-2</v>
      </c>
      <c r="E50" s="22">
        <v>9.9408530221083563E-2</v>
      </c>
    </row>
    <row r="51" spans="1:5" x14ac:dyDescent="0.3">
      <c r="A51" s="21">
        <v>1977</v>
      </c>
      <c r="B51" s="33">
        <v>5.5999999999999994E-2</v>
      </c>
      <c r="C51" s="23">
        <v>6.0389254106242352E-2</v>
      </c>
      <c r="D51" s="22">
        <v>6.127411525935017E-2</v>
      </c>
      <c r="E51" s="22">
        <v>5.5401676364716324E-2</v>
      </c>
    </row>
    <row r="52" spans="1:5" x14ac:dyDescent="0.3">
      <c r="A52" s="21">
        <v>1978</v>
      </c>
      <c r="B52" s="33">
        <v>0.09</v>
      </c>
      <c r="C52" s="23">
        <v>2.4725097943261692E-2</v>
      </c>
      <c r="D52" s="22">
        <v>3.4224917776762925E-2</v>
      </c>
      <c r="E52" s="22">
        <v>-2.9104186587172093E-2</v>
      </c>
    </row>
    <row r="53" spans="1:5" x14ac:dyDescent="0.3">
      <c r="A53" s="21">
        <v>1979</v>
      </c>
      <c r="B53" s="33">
        <v>9.6000000000000002E-2</v>
      </c>
      <c r="C53" s="23">
        <v>8.2291632501168832E-3</v>
      </c>
      <c r="D53" s="22">
        <v>2.5549871972216559E-2</v>
      </c>
      <c r="E53" s="22">
        <v>-9.5774675267297132E-2</v>
      </c>
    </row>
    <row r="54" spans="1:5" x14ac:dyDescent="0.3">
      <c r="A54" s="21">
        <v>1980</v>
      </c>
      <c r="B54" s="33">
        <v>7.6999999999999999E-2</v>
      </c>
      <c r="C54" s="23">
        <v>2.7693810987469328E-2</v>
      </c>
      <c r="D54" s="22">
        <v>3.1731620782587913E-2</v>
      </c>
      <c r="E54" s="22">
        <v>5.0749808958845677E-4</v>
      </c>
    </row>
    <row r="55" spans="1:5" x14ac:dyDescent="0.3">
      <c r="A55" s="21">
        <v>1981</v>
      </c>
      <c r="B55" s="33">
        <v>3.6000000000000004E-2</v>
      </c>
      <c r="C55" s="23">
        <v>3.4997145222396969E-2</v>
      </c>
      <c r="D55" s="22">
        <v>3.9863913472854923E-2</v>
      </c>
      <c r="E55" s="22">
        <v>1.2799645811641114E-3</v>
      </c>
    </row>
    <row r="56" spans="1:5" x14ac:dyDescent="0.3">
      <c r="A56" s="21">
        <v>1982</v>
      </c>
      <c r="B56" s="33">
        <v>3.7000000000000005E-2</v>
      </c>
      <c r="C56" s="23">
        <v>6.4556253789971013E-2</v>
      </c>
      <c r="D56" s="22">
        <v>5.5590351903835794E-2</v>
      </c>
      <c r="E56" s="22">
        <v>0.12898295867716328</v>
      </c>
    </row>
    <row r="57" spans="1:5" x14ac:dyDescent="0.3">
      <c r="A57" s="21">
        <v>1983</v>
      </c>
      <c r="B57" s="33">
        <v>0.04</v>
      </c>
      <c r="C57" s="23">
        <v>5.2363051448432153E-2</v>
      </c>
      <c r="D57" s="22">
        <v>4.2358371749554626E-2</v>
      </c>
      <c r="E57" s="22">
        <v>0.11972897763285897</v>
      </c>
    </row>
    <row r="58" spans="1:5" x14ac:dyDescent="0.3">
      <c r="A58" s="21">
        <v>1984</v>
      </c>
      <c r="B58" s="33">
        <v>0.04</v>
      </c>
      <c r="C58" s="23">
        <v>4.8466626356505706E-2</v>
      </c>
      <c r="D58" s="22">
        <v>4.4774100833184151E-2</v>
      </c>
      <c r="E58" s="22">
        <v>7.1671284443353384E-2</v>
      </c>
    </row>
    <row r="59" spans="1:5" x14ac:dyDescent="0.3">
      <c r="A59" s="21">
        <v>1985</v>
      </c>
      <c r="B59" s="33">
        <v>1.2E-2</v>
      </c>
      <c r="C59" s="23">
        <v>5.1936184722227288E-2</v>
      </c>
      <c r="D59" s="22">
        <v>4.4752834447676429E-2</v>
      </c>
      <c r="E59" s="22">
        <v>9.5985750529097094E-2</v>
      </c>
    </row>
    <row r="60" spans="1:5" x14ac:dyDescent="0.3">
      <c r="A60" s="21">
        <v>1986</v>
      </c>
      <c r="B60" s="33">
        <v>4.9000000000000002E-2</v>
      </c>
      <c r="C60" s="23">
        <v>1.6829071212128552E-2</v>
      </c>
      <c r="D60" s="22">
        <v>1.9733901078326108E-2</v>
      </c>
      <c r="E60" s="22">
        <v>-1.6019162915632823E-4</v>
      </c>
    </row>
    <row r="61" spans="1:5" x14ac:dyDescent="0.3">
      <c r="A61" s="21">
        <v>1987</v>
      </c>
      <c r="B61" s="33">
        <v>5.0999999999999997E-2</v>
      </c>
      <c r="C61" s="23">
        <v>3.1480490228616924E-2</v>
      </c>
      <c r="D61" s="22">
        <v>3.2781498919809131E-2</v>
      </c>
      <c r="E61" s="22">
        <v>2.3727049784852454E-2</v>
      </c>
    </row>
    <row r="62" spans="1:5" x14ac:dyDescent="0.3">
      <c r="A62" s="21">
        <v>1988</v>
      </c>
      <c r="B62" s="33">
        <v>5.5999999999999994E-2</v>
      </c>
      <c r="C62" s="23">
        <v>1.8097630879408355E-2</v>
      </c>
      <c r="D62" s="22">
        <v>2.3675049624180267E-2</v>
      </c>
      <c r="E62" s="22">
        <v>-1.5421369826103593E-2</v>
      </c>
    </row>
    <row r="63" spans="1:5" x14ac:dyDescent="0.3">
      <c r="A63" s="21">
        <v>1989</v>
      </c>
      <c r="B63" s="33">
        <v>7.6999999999999999E-2</v>
      </c>
      <c r="C63" s="23">
        <v>-1.2070809934583024E-2</v>
      </c>
      <c r="D63" s="22">
        <v>-2.5499236316306878E-3</v>
      </c>
      <c r="E63" s="22">
        <v>-7.1438937551837875E-2</v>
      </c>
    </row>
    <row r="64" spans="1:5" x14ac:dyDescent="0.3">
      <c r="A64" s="21">
        <v>1990</v>
      </c>
      <c r="B64" s="33">
        <v>4.0999999999999995E-2</v>
      </c>
      <c r="C64" s="23">
        <v>-5.7003907068376575E-3</v>
      </c>
      <c r="D64" s="22">
        <v>5.6050608182879741E-3</v>
      </c>
      <c r="E64" s="22">
        <v>-8.1025830904142018E-2</v>
      </c>
    </row>
    <row r="65" spans="1:5" x14ac:dyDescent="0.3">
      <c r="A65" s="21">
        <v>1991</v>
      </c>
      <c r="B65" s="33">
        <v>0.04</v>
      </c>
      <c r="C65" s="23">
        <v>2.443799211350476E-2</v>
      </c>
      <c r="D65" s="22">
        <v>2.4394923991717866E-2</v>
      </c>
      <c r="E65" s="22">
        <v>2.4750839824553762E-2</v>
      </c>
    </row>
    <row r="66" spans="1:5" x14ac:dyDescent="0.3">
      <c r="A66" s="21">
        <v>1992</v>
      </c>
      <c r="B66" s="33">
        <v>3.9E-2</v>
      </c>
      <c r="C66" s="23">
        <v>2.1612622863102761E-2</v>
      </c>
      <c r="D66" s="22">
        <v>1.8182630492072395E-2</v>
      </c>
      <c r="E66" s="22">
        <v>4.6519828531277486E-2</v>
      </c>
    </row>
    <row r="67" spans="1:5" x14ac:dyDescent="0.3">
      <c r="A67" s="21">
        <v>1993</v>
      </c>
      <c r="B67" s="33">
        <v>3.9E-2</v>
      </c>
      <c r="C67" s="23">
        <v>2.1418245083146083E-2</v>
      </c>
      <c r="D67" s="22">
        <v>1.5696751734607085E-2</v>
      </c>
      <c r="E67" s="22">
        <v>6.1880819245302122E-2</v>
      </c>
    </row>
    <row r="68" spans="1:5" x14ac:dyDescent="0.3">
      <c r="A68" s="21">
        <v>1994</v>
      </c>
      <c r="B68" s="33">
        <v>3.7999999999999999E-2</v>
      </c>
      <c r="C68" s="23">
        <v>1.3181495982600246E-2</v>
      </c>
      <c r="D68" s="22">
        <v>1.3791375988048173E-2</v>
      </c>
      <c r="E68" s="22">
        <v>9.0493485360796724E-3</v>
      </c>
    </row>
    <row r="69" spans="1:5" x14ac:dyDescent="0.3">
      <c r="A69" s="21">
        <v>1995</v>
      </c>
      <c r="B69" s="33">
        <v>5.0999999999999997E-2</v>
      </c>
      <c r="C69" s="23">
        <v>5.8263749372808246E-3</v>
      </c>
      <c r="D69" s="22">
        <v>4.802463315130838E-3</v>
      </c>
      <c r="E69" s="22">
        <v>1.2795148315815456E-2</v>
      </c>
    </row>
    <row r="70" spans="1:5" x14ac:dyDescent="0.3">
      <c r="A70" s="21">
        <v>1996</v>
      </c>
      <c r="B70" s="33">
        <v>2.7000000000000003E-2</v>
      </c>
      <c r="C70" s="23">
        <v>2.8713538278258087E-2</v>
      </c>
      <c r="D70" s="22">
        <v>2.837288370446691E-2</v>
      </c>
      <c r="E70" s="22">
        <v>3.1014623795828776E-2</v>
      </c>
    </row>
    <row r="71" spans="1:5" x14ac:dyDescent="0.3">
      <c r="A71" s="21">
        <v>1997</v>
      </c>
      <c r="B71" s="33">
        <v>2.6000000000000002E-2</v>
      </c>
      <c r="C71" s="23">
        <v>3.5489949683851017E-2</v>
      </c>
      <c r="D71" s="22">
        <v>3.1390379819719282E-2</v>
      </c>
      <c r="E71" s="22">
        <v>6.3112965214596334E-2</v>
      </c>
    </row>
    <row r="72" spans="1:5" x14ac:dyDescent="0.3">
      <c r="A72" s="21">
        <v>1998</v>
      </c>
      <c r="B72" s="33">
        <v>4.4000000000000004E-2</v>
      </c>
      <c r="C72" s="23">
        <v>2.4370434597961656E-2</v>
      </c>
      <c r="D72" s="22">
        <v>1.9859920301375879E-2</v>
      </c>
      <c r="E72" s="22">
        <v>5.3877178416847062E-2</v>
      </c>
    </row>
    <row r="73" spans="1:5" x14ac:dyDescent="0.3">
      <c r="A73" s="21">
        <v>1999</v>
      </c>
      <c r="B73" s="33">
        <v>5.7000000000000002E-2</v>
      </c>
      <c r="C73" s="23">
        <v>1.9932632466104154E-2</v>
      </c>
      <c r="D73" s="22">
        <v>2.1558350588456614E-2</v>
      </c>
      <c r="E73" s="22">
        <v>9.6270828268471484E-3</v>
      </c>
    </row>
    <row r="74" spans="1:5" x14ac:dyDescent="0.3">
      <c r="A74" s="21">
        <v>2000</v>
      </c>
      <c r="B74" s="33">
        <v>2.7000000000000003E-2</v>
      </c>
      <c r="C74" s="23">
        <v>1.7880736050578071E-2</v>
      </c>
      <c r="D74" s="22">
        <v>1.9934544954742027E-2</v>
      </c>
      <c r="E74" s="22">
        <v>4.7158536531911807E-3</v>
      </c>
    </row>
    <row r="75" spans="1:5" x14ac:dyDescent="0.3">
      <c r="A75" s="21">
        <v>2001</v>
      </c>
      <c r="B75" s="33">
        <v>4.2000000000000003E-2</v>
      </c>
      <c r="C75" s="23">
        <v>-2.7887982875988912E-3</v>
      </c>
      <c r="D75" s="22">
        <v>-3.9212167497073222E-3</v>
      </c>
      <c r="E75" s="22">
        <v>4.5770593139780394E-3</v>
      </c>
    </row>
    <row r="76" spans="1:5" x14ac:dyDescent="0.3">
      <c r="A76" s="21">
        <v>2002</v>
      </c>
      <c r="B76" s="33">
        <v>3.4000000000000002E-2</v>
      </c>
      <c r="C76" s="23">
        <v>1.7809923507555531E-2</v>
      </c>
      <c r="D76" s="22">
        <v>2.0738649222832556E-2</v>
      </c>
      <c r="E76" s="22">
        <v>-1.0853934773606688E-3</v>
      </c>
    </row>
    <row r="77" spans="1:5" x14ac:dyDescent="0.3">
      <c r="A77" s="21">
        <v>2003</v>
      </c>
      <c r="B77" s="33">
        <v>0.06</v>
      </c>
      <c r="C77" s="23">
        <v>3.3879356891200474E-3</v>
      </c>
      <c r="D77" s="22">
        <v>3.6479243536727268E-3</v>
      </c>
      <c r="E77" s="22">
        <v>1.6751211680868239E-3</v>
      </c>
    </row>
    <row r="78" spans="1:5" x14ac:dyDescent="0.3">
      <c r="A78" s="21">
        <v>2004</v>
      </c>
      <c r="B78" s="33">
        <v>6.5000000000000002E-2</v>
      </c>
      <c r="C78" s="23">
        <v>7.7072452269344449E-5</v>
      </c>
      <c r="D78" s="22">
        <v>3.2016262278311003E-3</v>
      </c>
      <c r="E78" s="22">
        <v>-2.0545848780370524E-2</v>
      </c>
    </row>
    <row r="79" spans="1:5" x14ac:dyDescent="0.3">
      <c r="A79" s="21">
        <v>2005</v>
      </c>
      <c r="B79" s="33">
        <v>0.05</v>
      </c>
      <c r="C79" s="23">
        <v>8.6737254487708054E-3</v>
      </c>
      <c r="D79" s="22">
        <v>1.3464263606469948E-2</v>
      </c>
      <c r="E79" s="22">
        <v>-2.3664064645891617E-2</v>
      </c>
    </row>
    <row r="80" spans="1:5" x14ac:dyDescent="0.3">
      <c r="A80" s="21">
        <v>2006</v>
      </c>
      <c r="B80" s="33">
        <v>8.2360000000000003E-2</v>
      </c>
      <c r="C80" s="23">
        <v>-3.4188247417158882E-2</v>
      </c>
      <c r="D80" s="22">
        <v>-3.09681912256108E-2</v>
      </c>
      <c r="E80" s="22">
        <v>-5.6711071755704237E-2</v>
      </c>
    </row>
    <row r="81" spans="1:5" x14ac:dyDescent="0.3">
      <c r="A81" s="21">
        <v>2007</v>
      </c>
      <c r="B81" s="33">
        <v>1.92E-3</v>
      </c>
      <c r="C81" s="23">
        <v>2.5886203948701701E-2</v>
      </c>
      <c r="D81" s="22">
        <v>4.0245372133788683E-2</v>
      </c>
      <c r="E81" s="22">
        <v>-7.7070478560119365E-2</v>
      </c>
    </row>
    <row r="82" spans="1:5" x14ac:dyDescent="0.3">
      <c r="A82" s="21">
        <v>2008</v>
      </c>
      <c r="B82" s="33">
        <v>5.7210000000000004E-2</v>
      </c>
      <c r="C82" s="23">
        <v>-7.065402200007434E-2</v>
      </c>
      <c r="D82" s="22">
        <v>-6.2558536294113815E-2</v>
      </c>
      <c r="E82" s="22">
        <v>-0.13606245289922017</v>
      </c>
    </row>
    <row r="83" spans="1:5" x14ac:dyDescent="0.3">
      <c r="A83" s="21">
        <v>2009</v>
      </c>
      <c r="B83" s="33">
        <v>3.2300000000000002E-2</v>
      </c>
      <c r="C83" s="23">
        <v>2.6136088162331747E-3</v>
      </c>
      <c r="D83" s="22">
        <v>2.4432590415019925E-3</v>
      </c>
      <c r="E83" s="22">
        <v>4.099798047861862E-3</v>
      </c>
    </row>
    <row r="84" spans="1:5" x14ac:dyDescent="0.3">
      <c r="A84" s="21">
        <v>2010</v>
      </c>
      <c r="B84" s="33">
        <v>6.4930000000000002E-2</v>
      </c>
      <c r="C84" s="23">
        <v>-2.0233222563491207E-2</v>
      </c>
      <c r="D84" s="22">
        <v>-1.9976217672063326E-2</v>
      </c>
      <c r="E84" s="22">
        <v>-2.2471836596559339E-2</v>
      </c>
    </row>
    <row r="85" spans="1:5" x14ac:dyDescent="0.3">
      <c r="A85" s="21">
        <v>2011</v>
      </c>
      <c r="B85" s="33">
        <v>3.9289999999999999E-2</v>
      </c>
      <c r="C85" s="23">
        <v>-4.9228113921208697E-3</v>
      </c>
      <c r="D85" s="22">
        <v>-6.2992305823132491E-3</v>
      </c>
      <c r="E85" s="22">
        <v>7.0950447051163976E-3</v>
      </c>
    </row>
    <row r="86" spans="1:5" x14ac:dyDescent="0.3">
      <c r="A86" s="21">
        <v>2012</v>
      </c>
      <c r="B86" s="33">
        <v>3.4479999999999997E-2</v>
      </c>
      <c r="C86" s="23">
        <v>-6.2796506527684065E-3</v>
      </c>
      <c r="D86" s="22">
        <v>-7.5901141454383508E-3</v>
      </c>
      <c r="E86" s="22">
        <v>5.0158666201721297E-3</v>
      </c>
    </row>
    <row r="87" spans="1:5" x14ac:dyDescent="0.3">
      <c r="A87" s="21">
        <v>2013</v>
      </c>
      <c r="B87" s="33">
        <v>1.763E-2</v>
      </c>
      <c r="C87" s="23">
        <v>2.7153299063991811E-2</v>
      </c>
      <c r="D87" s="22">
        <v>2.7185076763485617E-2</v>
      </c>
      <c r="E87" s="22">
        <v>2.6882713414095906E-2</v>
      </c>
    </row>
    <row r="88" spans="1:5" x14ac:dyDescent="0.3">
      <c r="A88" s="21">
        <v>2014</v>
      </c>
      <c r="B88" s="33">
        <v>1.7129999999999999E-2</v>
      </c>
      <c r="C88" s="23">
        <v>2.2661671741078006E-2</v>
      </c>
      <c r="D88" s="22">
        <v>2.1265528118185585E-2</v>
      </c>
      <c r="E88" s="22">
        <v>3.4553211830416021E-2</v>
      </c>
    </row>
    <row r="89" spans="1:5" x14ac:dyDescent="0.3">
      <c r="A89" s="21">
        <v>2015</v>
      </c>
      <c r="B89" s="33">
        <v>4.9070000000000003E-2</v>
      </c>
      <c r="C89" s="23">
        <v>-1.0649417838664965E-2</v>
      </c>
      <c r="D89" s="22">
        <v>-9.7246763349423948E-3</v>
      </c>
      <c r="E89" s="22">
        <v>-1.8426312654699351E-2</v>
      </c>
    </row>
    <row r="90" spans="1:5" x14ac:dyDescent="0.3">
      <c r="A90" s="21">
        <v>2016</v>
      </c>
      <c r="B90" s="33">
        <v>5.0919999999999993E-2</v>
      </c>
      <c r="C90" s="27">
        <v>-7.4861747145528457E-3</v>
      </c>
      <c r="D90" s="26">
        <v>-7.6077860971820732E-3</v>
      </c>
      <c r="E90" s="26">
        <v>-6.4548120160047573E-3</v>
      </c>
    </row>
  </sheetData>
  <autoFilter ref="A1:E90" xr:uid="{C8D75B2C-4B6B-4F95-9A3A-D7AB26140008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9108E-DEF8-4164-842D-059361B78805}">
  <dimension ref="A1:M90"/>
  <sheetViews>
    <sheetView topLeftCell="A63" workbookViewId="0">
      <selection sqref="A1:M90"/>
    </sheetView>
  </sheetViews>
  <sheetFormatPr defaultRowHeight="14.4" x14ac:dyDescent="0.3"/>
  <cols>
    <col min="2" max="3" width="0" hidden="1" customWidth="1"/>
    <col min="4" max="4" width="9.88671875" bestFit="1" customWidth="1"/>
    <col min="5" max="5" width="8.88671875" style="21"/>
    <col min="13" max="13" width="32.33203125" customWidth="1"/>
  </cols>
  <sheetData>
    <row r="1" spans="1:13" x14ac:dyDescent="0.3">
      <c r="E1" s="29" t="s">
        <v>51</v>
      </c>
      <c r="F1" s="29">
        <v>1</v>
      </c>
      <c r="G1" s="29">
        <v>2</v>
      </c>
      <c r="H1" s="29">
        <v>5</v>
      </c>
      <c r="I1" s="29">
        <v>10</v>
      </c>
      <c r="J1" s="28"/>
      <c r="L1" s="29" t="s">
        <v>52</v>
      </c>
      <c r="M1" s="30">
        <v>0.99</v>
      </c>
    </row>
    <row r="2" spans="1:13" ht="21" x14ac:dyDescent="0.45">
      <c r="A2" s="14" t="s">
        <v>11</v>
      </c>
      <c r="B2" s="15" t="s">
        <v>36</v>
      </c>
      <c r="C2" s="15" t="s">
        <v>37</v>
      </c>
      <c r="D2" s="16" t="s">
        <v>39</v>
      </c>
      <c r="E2" s="17" t="s">
        <v>46</v>
      </c>
      <c r="F2" s="17" t="s">
        <v>47</v>
      </c>
      <c r="G2" s="17" t="s">
        <v>50</v>
      </c>
      <c r="H2" s="17" t="s">
        <v>49</v>
      </c>
      <c r="I2" s="17" t="s">
        <v>48</v>
      </c>
      <c r="M2" s="32" t="s">
        <v>53</v>
      </c>
    </row>
    <row r="3" spans="1:13" x14ac:dyDescent="0.3">
      <c r="A3" s="18">
        <v>1929</v>
      </c>
      <c r="B3" s="22">
        <v>-6.4184297006838933E-2</v>
      </c>
      <c r="C3" s="22">
        <v>-0.20957177739342769</v>
      </c>
      <c r="D3" s="23">
        <v>-8.265106031040427E-2</v>
      </c>
      <c r="E3" s="24">
        <f>1+D3</f>
        <v>0.91734893968959574</v>
      </c>
      <c r="F3" s="31">
        <f>$M$1*($E3^(-F$1))</f>
        <v>1.0791967561819904</v>
      </c>
      <c r="G3" s="31">
        <f>$M$1*($E3^(-G$1))</f>
        <v>1.1764299379330607</v>
      </c>
      <c r="H3" s="31">
        <f>$M$1*($E3^(-H$1))</f>
        <v>1.5239207340598497</v>
      </c>
      <c r="I3" s="31">
        <f>$M$1*($E3^(-I$1))</f>
        <v>2.3457923269671825</v>
      </c>
    </row>
    <row r="4" spans="1:13" x14ac:dyDescent="0.3">
      <c r="A4" s="18">
        <v>1930</v>
      </c>
      <c r="B4" s="22">
        <v>-0.10847338935574237</v>
      </c>
      <c r="C4" s="22">
        <v>-0.21342970891528523</v>
      </c>
      <c r="D4" s="23">
        <v>-0.11993783506330559</v>
      </c>
      <c r="E4" s="24">
        <f t="shared" ref="E4:E67" si="0">1+D4</f>
        <v>0.88006216493669442</v>
      </c>
      <c r="F4" s="31">
        <f>$M$1*($E4^(-F$1))</f>
        <v>1.124920533393472</v>
      </c>
      <c r="G4" s="31">
        <f>$M$1*($E4^(-G$1))</f>
        <v>1.2782284913638924</v>
      </c>
      <c r="H4" s="31">
        <f>$M$1*($E4^(-H$1))</f>
        <v>1.8752900190793687</v>
      </c>
      <c r="I4" s="31">
        <f>$M$1*($E4^(-I$1))</f>
        <v>3.5522350057158576</v>
      </c>
    </row>
    <row r="5" spans="1:13" x14ac:dyDescent="0.3">
      <c r="A5" s="18">
        <v>1931</v>
      </c>
      <c r="B5" s="22">
        <v>-0.16770301857161107</v>
      </c>
      <c r="C5" s="22">
        <v>-0.31523177127389601</v>
      </c>
      <c r="D5" s="23">
        <v>-0.18207608122362862</v>
      </c>
      <c r="E5" s="24">
        <f t="shared" si="0"/>
        <v>0.81792391877637138</v>
      </c>
      <c r="F5" s="31">
        <f>$M$1*($E5^(-F$1))</f>
        <v>1.2103815248257532</v>
      </c>
      <c r="G5" s="31">
        <f>$M$1*($E5^(-G$1))</f>
        <v>1.4798216521611269</v>
      </c>
      <c r="H5" s="31">
        <f>$M$1*($E5^(-H$1))</f>
        <v>2.7043982843054382</v>
      </c>
      <c r="I5" s="31">
        <f>$M$1*($E5^(-I$1))</f>
        <v>7.387646545610302</v>
      </c>
    </row>
    <row r="6" spans="1:13" x14ac:dyDescent="0.3">
      <c r="A6" s="18">
        <v>1932</v>
      </c>
      <c r="B6" s="22">
        <v>-5.8489498614710866E-2</v>
      </c>
      <c r="C6" s="22">
        <v>-5.0760040414246088E-2</v>
      </c>
      <c r="D6" s="23">
        <v>-5.7861336344041892E-2</v>
      </c>
      <c r="E6" s="24">
        <f t="shared" si="0"/>
        <v>0.94213866365595811</v>
      </c>
      <c r="F6" s="31">
        <f>$M$1*($E6^(-F$1))</f>
        <v>1.0508007347435637</v>
      </c>
      <c r="G6" s="31">
        <f>$M$1*($E6^(-G$1))</f>
        <v>1.1153355395329427</v>
      </c>
      <c r="H6" s="31">
        <f>$M$1*($E6^(-H$1))</f>
        <v>1.3337089345235411</v>
      </c>
      <c r="I6" s="31">
        <f>$M$1*($E6^(-I$1))</f>
        <v>1.7967469919473933</v>
      </c>
    </row>
    <row r="7" spans="1:13" x14ac:dyDescent="0.3">
      <c r="A7" s="18">
        <v>1933</v>
      </c>
      <c r="B7" s="22">
        <v>0.10975117938506052</v>
      </c>
      <c r="C7" s="22">
        <v>0.21118447634237114</v>
      </c>
      <c r="D7" s="23">
        <v>0.11805658940037023</v>
      </c>
      <c r="E7" s="24">
        <f t="shared" si="0"/>
        <v>1.1180565894003702</v>
      </c>
      <c r="F7" s="31">
        <f>$M$1*($E7^(-F$1))</f>
        <v>0.8854650197365691</v>
      </c>
      <c r="G7" s="31">
        <f>$M$1*($E7^(-G$1))</f>
        <v>0.79196798098695231</v>
      </c>
      <c r="H7" s="31">
        <f>$M$1*($E7^(-H$1))</f>
        <v>0.56665179260244591</v>
      </c>
      <c r="I7" s="31">
        <f>$M$1*($E7^(-I$1))</f>
        <v>0.32433763036319746</v>
      </c>
    </row>
    <row r="8" spans="1:13" x14ac:dyDescent="0.3">
      <c r="A8" s="18">
        <v>1934</v>
      </c>
      <c r="B8" s="22">
        <v>7.1548542550696093E-2</v>
      </c>
      <c r="C8" s="22">
        <v>0.19954951796669596</v>
      </c>
      <c r="D8" s="23">
        <v>8.2900759798682389E-2</v>
      </c>
      <c r="E8" s="24">
        <f t="shared" si="0"/>
        <v>1.0829007597986824</v>
      </c>
      <c r="F8" s="31">
        <f>$M$1*($E8^(-F$1))</f>
        <v>0.91421119714058263</v>
      </c>
      <c r="G8" s="31">
        <f>$M$1*($E8^(-G$1))</f>
        <v>0.84422435654264372</v>
      </c>
      <c r="H8" s="31">
        <f>$M$1*($E8^(-H$1))</f>
        <v>0.6648013649429857</v>
      </c>
      <c r="I8" s="31">
        <f>$M$1*($E8^(-I$1))</f>
        <v>0.44642510588894641</v>
      </c>
      <c r="K8" s="17"/>
    </row>
    <row r="9" spans="1:13" x14ac:dyDescent="0.3">
      <c r="A9" s="18">
        <v>1935</v>
      </c>
      <c r="B9" s="22">
        <v>9.7107850911974714E-2</v>
      </c>
      <c r="C9" s="22">
        <v>0.22665465137447649</v>
      </c>
      <c r="D9" s="23">
        <v>0.10983022544830434</v>
      </c>
      <c r="E9" s="24">
        <f t="shared" si="0"/>
        <v>1.1098302254483043</v>
      </c>
      <c r="F9" s="31">
        <f>$M$1*($E9^(-F$1))</f>
        <v>0.89202832766615259</v>
      </c>
      <c r="G9" s="31">
        <f>$M$1*($E9^(-G$1))</f>
        <v>0.80375205793825533</v>
      </c>
      <c r="H9" s="31">
        <f>$M$1*($E9^(-H$1))</f>
        <v>0.58796632463551368</v>
      </c>
      <c r="I9" s="31">
        <f>$M$1*($E9^(-I$1))</f>
        <v>0.34919636253070124</v>
      </c>
      <c r="K9" s="17"/>
    </row>
    <row r="10" spans="1:13" x14ac:dyDescent="0.3">
      <c r="A10" s="18">
        <v>1936</v>
      </c>
      <c r="B10" s="22">
        <v>6.827763848554258E-2</v>
      </c>
      <c r="C10" s="22">
        <v>9.1421543932434401E-2</v>
      </c>
      <c r="D10" s="23">
        <v>7.0789348427349186E-2</v>
      </c>
      <c r="E10" s="24">
        <f t="shared" si="0"/>
        <v>1.0707893484273492</v>
      </c>
      <c r="F10" s="31">
        <f>$M$1*($E10^(-F$1))</f>
        <v>0.92455159500231943</v>
      </c>
      <c r="G10" s="31">
        <f>$M$1*($E10^(-G$1))</f>
        <v>0.86342995133467959</v>
      </c>
      <c r="H10" s="31">
        <f>$M$1*($E10^(-H$1))</f>
        <v>0.70325848771860622</v>
      </c>
      <c r="I10" s="31">
        <f>$M$1*($E10^(-I$1))</f>
        <v>0.49956818237198081</v>
      </c>
      <c r="K10" s="17"/>
    </row>
    <row r="11" spans="1:13" x14ac:dyDescent="0.3">
      <c r="A11" s="18">
        <v>1937</v>
      </c>
      <c r="B11" s="22">
        <v>-1.7818120647310146E-2</v>
      </c>
      <c r="C11" s="22">
        <v>-0.16778412011362098</v>
      </c>
      <c r="D11" s="23">
        <v>-3.4405721210670315E-2</v>
      </c>
      <c r="E11" s="24">
        <f t="shared" si="0"/>
        <v>0.96559427878932969</v>
      </c>
      <c r="F11" s="31">
        <f>$M$1*($E11^(-F$1))</f>
        <v>1.0252753374235712</v>
      </c>
      <c r="G11" s="31">
        <f>$M$1*($E11^(-G$1))</f>
        <v>1.0618075934636546</v>
      </c>
      <c r="H11" s="31">
        <f>$M$1*($E11^(-H$1))</f>
        <v>1.1794017700482551</v>
      </c>
      <c r="I11" s="31">
        <f>$M$1*($E11^(-I$1))</f>
        <v>1.40503892443733</v>
      </c>
      <c r="K11" s="17"/>
    </row>
    <row r="12" spans="1:13" x14ac:dyDescent="0.3">
      <c r="A12" s="18">
        <v>1938</v>
      </c>
      <c r="B12" s="22">
        <v>3.2537102959638187E-2</v>
      </c>
      <c r="C12" s="22">
        <v>0.1706679732157439</v>
      </c>
      <c r="D12" s="23">
        <v>4.5696415235250143E-2</v>
      </c>
      <c r="E12" s="24">
        <f t="shared" si="0"/>
        <v>1.0456964152352501</v>
      </c>
      <c r="F12" s="31">
        <f>$M$1*($E12^(-F$1))</f>
        <v>0.94673749051466327</v>
      </c>
      <c r="G12" s="31">
        <f>$M$1*($E12^(-G$1))</f>
        <v>0.90536553125858799</v>
      </c>
      <c r="H12" s="31">
        <f>$M$1*($E12^(-H$1))</f>
        <v>0.79178468743025932</v>
      </c>
      <c r="I12" s="31">
        <f>$M$1*($E12^(-I$1))</f>
        <v>0.63325554671619533</v>
      </c>
    </row>
    <row r="13" spans="1:13" x14ac:dyDescent="0.3">
      <c r="A13" s="18">
        <v>1939</v>
      </c>
      <c r="B13" s="22">
        <v>4.8282989956862976E-2</v>
      </c>
      <c r="C13" s="22">
        <v>0.1551104910714286</v>
      </c>
      <c r="D13" s="23">
        <v>5.9676397506286505E-2</v>
      </c>
      <c r="E13" s="24">
        <f t="shared" si="0"/>
        <v>1.0596763975062866</v>
      </c>
      <c r="F13" s="31">
        <f>$M$1*($E13^(-F$1))</f>
        <v>0.93424747623873228</v>
      </c>
      <c r="G13" s="31">
        <f>$M$1*($E13^(-G$1))</f>
        <v>0.8816346937964048</v>
      </c>
      <c r="H13" s="31">
        <f>$M$1*($E13^(-H$1))</f>
        <v>0.74091585468029797</v>
      </c>
      <c r="I13" s="31">
        <f>$M$1*($E13^(-I$1))</f>
        <v>0.55450131688549142</v>
      </c>
    </row>
    <row r="14" spans="1:13" x14ac:dyDescent="0.3">
      <c r="A14" s="18">
        <v>1940</v>
      </c>
      <c r="B14" s="22">
        <v>0.10987301587301591</v>
      </c>
      <c r="C14" s="22">
        <v>0.2250491130686616</v>
      </c>
      <c r="D14" s="23">
        <v>0.12326205338981856</v>
      </c>
      <c r="E14" s="24">
        <f t="shared" si="0"/>
        <v>1.1232620533898185</v>
      </c>
      <c r="F14" s="31">
        <f>$M$1*($E14^(-F$1))</f>
        <v>0.8813615638597817</v>
      </c>
      <c r="G14" s="31">
        <f>$M$1*($E14^(-G$1))</f>
        <v>0.78464465277713125</v>
      </c>
      <c r="H14" s="31">
        <f>$M$1*($E14^(-H$1))</f>
        <v>0.55364292791296421</v>
      </c>
      <c r="I14" s="31">
        <f>$M$1*($E14^(-I$1))</f>
        <v>0.30961665821014128</v>
      </c>
    </row>
    <row r="15" spans="1:13" x14ac:dyDescent="0.3">
      <c r="A15" s="18">
        <v>1941</v>
      </c>
      <c r="B15" s="22">
        <v>0.13524298062256368</v>
      </c>
      <c r="C15" s="22">
        <v>-0.27091468640436311</v>
      </c>
      <c r="D15" s="23">
        <v>8.3801953818827726E-2</v>
      </c>
      <c r="E15" s="24">
        <f t="shared" si="0"/>
        <v>1.0838019538188277</v>
      </c>
      <c r="F15" s="31">
        <f>$M$1*($E15^(-F$1))</f>
        <v>0.91345101982118404</v>
      </c>
      <c r="G15" s="31">
        <f>$M$1*($E15^(-G$1))</f>
        <v>0.84282097536602141</v>
      </c>
      <c r="H15" s="31">
        <f>$M$1*($E15^(-H$1))</f>
        <v>0.66204200702531391</v>
      </c>
      <c r="I15" s="31">
        <f>$M$1*($E15^(-I$1))</f>
        <v>0.44272688794556136</v>
      </c>
    </row>
    <row r="16" spans="1:13" x14ac:dyDescent="0.3">
      <c r="A16" s="18">
        <v>1942</v>
      </c>
      <c r="B16" s="22">
        <v>0.13092065969448552</v>
      </c>
      <c r="C16" s="22">
        <v>-2.5838794233289605E-2</v>
      </c>
      <c r="D16" s="23">
        <v>0.11748176986775427</v>
      </c>
      <c r="E16" s="24">
        <f t="shared" si="0"/>
        <v>1.1174817698677542</v>
      </c>
      <c r="F16" s="31">
        <f>$M$1*($E16^(-F$1))</f>
        <v>0.8859204925706835</v>
      </c>
      <c r="G16" s="31">
        <f>$M$1*($E16^(-G$1))</f>
        <v>0.79278294864311372</v>
      </c>
      <c r="H16" s="31">
        <f>$M$1*($E16^(-H$1))</f>
        <v>0.56811068793068176</v>
      </c>
      <c r="I16" s="31">
        <f>$M$1*($E16^(-I$1))</f>
        <v>0.3260098522637096</v>
      </c>
    </row>
    <row r="17" spans="1:9" x14ac:dyDescent="0.3">
      <c r="A17" s="18">
        <v>1943</v>
      </c>
      <c r="B17" s="22">
        <v>8.7679198537287339E-2</v>
      </c>
      <c r="C17" s="22">
        <v>3.2407442109489981E-2</v>
      </c>
      <c r="D17" s="23">
        <v>8.3545794878981283E-2</v>
      </c>
      <c r="E17" s="24">
        <f t="shared" si="0"/>
        <v>1.0835457948789813</v>
      </c>
      <c r="F17" s="31">
        <f>$M$1*($E17^(-F$1))</f>
        <v>0.91366696698829497</v>
      </c>
      <c r="G17" s="31">
        <f>$M$1*($E17^(-G$1))</f>
        <v>0.8432195217834243</v>
      </c>
      <c r="H17" s="31">
        <f>$M$1*($E17^(-H$1))</f>
        <v>0.66282493739308279</v>
      </c>
      <c r="I17" s="31">
        <f>$M$1*($E17^(-I$1))</f>
        <v>0.44377464407085254</v>
      </c>
    </row>
    <row r="18" spans="1:9" x14ac:dyDescent="0.3">
      <c r="A18" s="18">
        <v>1944</v>
      </c>
      <c r="B18" s="22">
        <v>9.4845448689361067E-2</v>
      </c>
      <c r="C18" s="22">
        <v>0.17099677127728286</v>
      </c>
      <c r="D18" s="23">
        <v>0.10027251306972973</v>
      </c>
      <c r="E18" s="24">
        <f t="shared" si="0"/>
        <v>1.1002725130697297</v>
      </c>
      <c r="F18" s="31">
        <f>$M$1*($E18^(-F$1))</f>
        <v>0.89977708998466888</v>
      </c>
      <c r="G18" s="31">
        <f>$M$1*($E18^(-G$1))</f>
        <v>0.81777657743563537</v>
      </c>
      <c r="H18" s="31">
        <f>$M$1*($E18^(-H$1))</f>
        <v>0.61395123412692398</v>
      </c>
      <c r="I18" s="31">
        <f>$M$1*($E18^(-I$1))</f>
        <v>0.38074355342017474</v>
      </c>
    </row>
    <row r="19" spans="1:9" x14ac:dyDescent="0.3">
      <c r="A19" s="18">
        <v>1945</v>
      </c>
      <c r="B19" s="22">
        <v>0.11315030799339834</v>
      </c>
      <c r="C19" s="22">
        <v>0.84807276324466907</v>
      </c>
      <c r="D19" s="23">
        <v>0.16888036040241064</v>
      </c>
      <c r="E19" s="24">
        <f t="shared" si="0"/>
        <v>1.1688803604024107</v>
      </c>
      <c r="F19" s="31">
        <f>$M$1*($E19^(-F$1))</f>
        <v>0.84696435455479158</v>
      </c>
      <c r="G19" s="31">
        <f>$M$1*($E19^(-G$1))</f>
        <v>0.7245945635216311</v>
      </c>
      <c r="H19" s="31">
        <f>$M$1*($E19^(-H$1))</f>
        <v>0.45371682708930999</v>
      </c>
      <c r="I19" s="31">
        <f>$M$1*($E19^(-I$1))</f>
        <v>0.20793834261009178</v>
      </c>
    </row>
    <row r="20" spans="1:9" x14ac:dyDescent="0.3">
      <c r="A20" s="18">
        <v>1946</v>
      </c>
      <c r="B20" s="22">
        <v>8.2783072613389477E-2</v>
      </c>
      <c r="C20" s="22">
        <v>0.25673916092088322</v>
      </c>
      <c r="D20" s="23">
        <v>0.1034288825087727</v>
      </c>
      <c r="E20" s="24">
        <f t="shared" si="0"/>
        <v>1.1034288825087728</v>
      </c>
      <c r="F20" s="31">
        <f>$M$1*($E20^(-F$1))</f>
        <v>0.89720326855059362</v>
      </c>
      <c r="G20" s="31">
        <f>$M$1*($E20^(-G$1))</f>
        <v>0.81310475262410997</v>
      </c>
      <c r="H20" s="31">
        <f>$M$1*($E20^(-H$1))</f>
        <v>0.60522025883565955</v>
      </c>
      <c r="I20" s="31">
        <f>$M$1*($E20^(-I$1))</f>
        <v>0.36999147646980074</v>
      </c>
    </row>
    <row r="21" spans="1:9" x14ac:dyDescent="0.3">
      <c r="A21" s="18">
        <v>1947</v>
      </c>
      <c r="B21" s="22">
        <v>6.7318485348417112E-2</v>
      </c>
      <c r="C21" s="22">
        <v>0.11300183208903947</v>
      </c>
      <c r="D21" s="23">
        <v>7.3480933198230569E-2</v>
      </c>
      <c r="E21" s="24">
        <f t="shared" si="0"/>
        <v>1.0734809331982307</v>
      </c>
      <c r="F21" s="31">
        <f>$M$1*($E21^(-F$1))</f>
        <v>0.9222334271466609</v>
      </c>
      <c r="G21" s="31">
        <f>$M$1*($E21^(-G$1))</f>
        <v>0.85910554964310648</v>
      </c>
      <c r="H21" s="31">
        <f>$M$1*($E21^(-H$1))</f>
        <v>0.69448603843646928</v>
      </c>
      <c r="I21" s="31">
        <f>$M$1*($E21^(-I$1))</f>
        <v>0.48718268442745555</v>
      </c>
    </row>
    <row r="22" spans="1:9" x14ac:dyDescent="0.3">
      <c r="A22" s="18">
        <v>1948</v>
      </c>
      <c r="B22" s="22">
        <v>1.3535815190294117E-2</v>
      </c>
      <c r="C22" s="22">
        <v>9.3741667689036245E-2</v>
      </c>
      <c r="D22" s="23">
        <v>2.4750912064410598E-2</v>
      </c>
      <c r="E22" s="24">
        <f t="shared" si="0"/>
        <v>1.0247509120644105</v>
      </c>
      <c r="F22" s="31">
        <f>$M$1*($E22^(-F$1))</f>
        <v>0.96608843021724855</v>
      </c>
      <c r="G22" s="31">
        <f>$M$1*($E22^(-G$1))</f>
        <v>0.94275439898952262</v>
      </c>
      <c r="H22" s="31">
        <f>$M$1*($E22^(-H$1))</f>
        <v>0.87607971962944831</v>
      </c>
      <c r="I22" s="31">
        <f>$M$1*($E22^(-I$1))</f>
        <v>0.77526835873334632</v>
      </c>
    </row>
    <row r="23" spans="1:9" x14ac:dyDescent="0.3">
      <c r="A23" s="18">
        <v>1949</v>
      </c>
      <c r="B23" s="22">
        <v>3.8007461653560407E-2</v>
      </c>
      <c r="C23" s="22">
        <v>0.20468309356571379</v>
      </c>
      <c r="D23" s="23">
        <v>6.2890294506874792E-2</v>
      </c>
      <c r="E23" s="24">
        <f t="shared" si="0"/>
        <v>1.0628902945068748</v>
      </c>
      <c r="F23" s="31">
        <f>$M$1*($E23^(-F$1))</f>
        <v>0.93142256083851804</v>
      </c>
      <c r="G23" s="31">
        <f>$M$1*($E23^(-G$1))</f>
        <v>0.87631109781715444</v>
      </c>
      <c r="H23" s="31">
        <f>$M$1*($E23^(-H$1))</f>
        <v>0.7297817313412297</v>
      </c>
      <c r="I23" s="31">
        <f>$M$1*($E23^(-I$1))</f>
        <v>0.53796098525192204</v>
      </c>
    </row>
    <row r="24" spans="1:9" x14ac:dyDescent="0.3">
      <c r="A24" s="18">
        <v>1950</v>
      </c>
      <c r="B24" s="22">
        <v>9.1523223829723346E-2</v>
      </c>
      <c r="C24" s="22">
        <v>-3.6759901371551815E-2</v>
      </c>
      <c r="D24" s="23">
        <v>6.9850346795526166E-2</v>
      </c>
      <c r="E24" s="24">
        <f t="shared" si="0"/>
        <v>1.0698503467955263</v>
      </c>
      <c r="F24" s="31">
        <f>$M$1*($E24^(-F$1))</f>
        <v>0.92536306873695151</v>
      </c>
      <c r="G24" s="31">
        <f>$M$1*($E24^(-G$1))</f>
        <v>0.86494627169926064</v>
      </c>
      <c r="H24" s="31">
        <f>$M$1*($E24^(-H$1))</f>
        <v>0.70635014010457742</v>
      </c>
      <c r="I24" s="31">
        <f>$M$1*($E24^(-I$1))</f>
        <v>0.50397022265227898</v>
      </c>
    </row>
    <row r="25" spans="1:9" x14ac:dyDescent="0.3">
      <c r="A25" s="18">
        <v>1951</v>
      </c>
      <c r="B25" s="22">
        <v>6.2988674971687475E-2</v>
      </c>
      <c r="C25" s="22">
        <v>-1.7627461482718543E-2</v>
      </c>
      <c r="D25" s="23">
        <v>5.0707366359634909E-2</v>
      </c>
      <c r="E25" s="24">
        <f t="shared" si="0"/>
        <v>1.0507073663596349</v>
      </c>
      <c r="F25" s="31">
        <f>$M$1*($E25^(-F$1))</f>
        <v>0.94222238436381534</v>
      </c>
      <c r="G25" s="31">
        <f>$M$1*($E25^(-G$1))</f>
        <v>0.89675052686488199</v>
      </c>
      <c r="H25" s="31">
        <f>$M$1*($E25^(-H$1))</f>
        <v>0.77308333123823769</v>
      </c>
      <c r="I25" s="31">
        <f>$M$1*($E25^(-I$1))</f>
        <v>0.60369478488728368</v>
      </c>
    </row>
    <row r="26" spans="1:9" x14ac:dyDescent="0.3">
      <c r="A26" s="18">
        <v>1952</v>
      </c>
      <c r="B26" s="22">
        <v>5.141961005332929E-2</v>
      </c>
      <c r="C26" s="22">
        <v>0.10596018308101018</v>
      </c>
      <c r="D26" s="23">
        <v>5.9189130038300286E-2</v>
      </c>
      <c r="E26" s="24">
        <f t="shared" si="0"/>
        <v>1.0591891300383003</v>
      </c>
      <c r="F26" s="31">
        <f>$M$1*($E26^(-F$1))</f>
        <v>0.93467726577235699</v>
      </c>
      <c r="G26" s="31">
        <f>$M$1*($E26^(-G$1))</f>
        <v>0.88244605166837298</v>
      </c>
      <c r="H26" s="31">
        <f>$M$1*($E26^(-H$1))</f>
        <v>0.74262167144589353</v>
      </c>
      <c r="I26" s="31">
        <f>$M$1*($E26^(-I$1))</f>
        <v>0.55705752212231574</v>
      </c>
    </row>
    <row r="27" spans="1:9" x14ac:dyDescent="0.3">
      <c r="A27" s="18">
        <v>1953</v>
      </c>
      <c r="B27" s="22">
        <v>4.1222910904282095E-2</v>
      </c>
      <c r="C27" s="22">
        <v>-2.4086202911948185E-2</v>
      </c>
      <c r="D27" s="23">
        <v>3.1509323708859505E-2</v>
      </c>
      <c r="E27" s="24">
        <f t="shared" si="0"/>
        <v>1.0315093237088595</v>
      </c>
      <c r="F27" s="31">
        <f>$M$1*($E27^(-F$1))</f>
        <v>0.95975865389213344</v>
      </c>
      <c r="G27" s="31">
        <f>$M$1*($E27^(-G$1))</f>
        <v>0.93044108456650521</v>
      </c>
      <c r="H27" s="31">
        <f>$M$1*($E27^(-H$1))</f>
        <v>0.84775313649133066</v>
      </c>
      <c r="I27" s="31">
        <f>$M$1*($E27^(-I$1))</f>
        <v>0.72594482871806942</v>
      </c>
    </row>
    <row r="28" spans="1:9" x14ac:dyDescent="0.3">
      <c r="A28" s="18">
        <v>1954</v>
      </c>
      <c r="B28" s="22">
        <v>5.5572524830617698E-2</v>
      </c>
      <c r="C28" s="22">
        <v>0.20758422566962287</v>
      </c>
      <c r="D28" s="23">
        <v>7.6960669092851819E-2</v>
      </c>
      <c r="E28" s="24">
        <f t="shared" si="0"/>
        <v>1.0769606690928519</v>
      </c>
      <c r="F28" s="31">
        <f>$M$1*($E28^(-F$1))</f>
        <v>0.91925362588579873</v>
      </c>
      <c r="G28" s="31">
        <f>$M$1*($E28^(-G$1))</f>
        <v>0.85356285727695758</v>
      </c>
      <c r="H28" s="31">
        <f>$M$1*($E28^(-H$1))</f>
        <v>0.68333864071367911</v>
      </c>
      <c r="I28" s="31">
        <f>$M$1*($E28^(-I$1))</f>
        <v>0.4716683817095137</v>
      </c>
    </row>
    <row r="29" spans="1:9" x14ac:dyDescent="0.3">
      <c r="A29" s="18">
        <v>1955</v>
      </c>
      <c r="B29" s="22">
        <v>5.3665969486492278E-2</v>
      </c>
      <c r="C29" s="22">
        <v>-2.2136703890047842E-2</v>
      </c>
      <c r="D29" s="23">
        <v>4.1708077804621276E-2</v>
      </c>
      <c r="E29" s="24">
        <f t="shared" si="0"/>
        <v>1.0417080778046213</v>
      </c>
      <c r="F29" s="31">
        <f>$M$1*($E29^(-F$1))</f>
        <v>0.95036221864229464</v>
      </c>
      <c r="G29" s="31">
        <f>$M$1*($E29^(-G$1))</f>
        <v>0.91231146123505524</v>
      </c>
      <c r="H29" s="31">
        <f>$M$1*($E29^(-H$1))</f>
        <v>0.80705853604905864</v>
      </c>
      <c r="I29" s="31">
        <f>$M$1*($E29^(-I$1))</f>
        <v>0.65792270768651484</v>
      </c>
    </row>
    <row r="30" spans="1:9" x14ac:dyDescent="0.3">
      <c r="A30" s="18">
        <v>1956</v>
      </c>
      <c r="B30" s="22">
        <v>4.9629525714632201E-2</v>
      </c>
      <c r="C30" s="22">
        <v>3.8254574423062689E-2</v>
      </c>
      <c r="D30" s="23">
        <v>4.7944262282989099E-2</v>
      </c>
      <c r="E30" s="24">
        <f t="shared" si="0"/>
        <v>1.0479442622829891</v>
      </c>
      <c r="F30" s="31">
        <f>$M$1*($E30^(-F$1))</f>
        <v>0.94470673263026883</v>
      </c>
      <c r="G30" s="31">
        <f>$M$1*($E30^(-G$1))</f>
        <v>0.90148566735046265</v>
      </c>
      <c r="H30" s="31">
        <f>$M$1*($E30^(-H$1))</f>
        <v>0.78332912407045874</v>
      </c>
      <c r="I30" s="31">
        <f>$M$1*($E30^(-I$1))</f>
        <v>0.61980254203736573</v>
      </c>
    </row>
    <row r="31" spans="1:9" x14ac:dyDescent="0.3">
      <c r="A31" s="18">
        <v>1957</v>
      </c>
      <c r="B31" s="22">
        <v>4.3340347487186189E-2</v>
      </c>
      <c r="C31" s="22">
        <v>-6.4414186118447625E-2</v>
      </c>
      <c r="D31" s="23">
        <v>2.7522398225606429E-2</v>
      </c>
      <c r="E31" s="24">
        <f t="shared" si="0"/>
        <v>1.0275223982256065</v>
      </c>
      <c r="F31" s="31">
        <f>$M$1*($E31^(-F$1))</f>
        <v>0.96348264690832752</v>
      </c>
      <c r="G31" s="31">
        <f>$M$1*($E31^(-G$1))</f>
        <v>0.9376755665590677</v>
      </c>
      <c r="H31" s="31">
        <f>$M$1*($E31^(-H$1))</f>
        <v>0.86432824822134524</v>
      </c>
      <c r="I31" s="31">
        <f>$M$1*($E31^(-I$1))</f>
        <v>0.75460941482159527</v>
      </c>
    </row>
    <row r="32" spans="1:9" x14ac:dyDescent="0.3">
      <c r="A32" s="18">
        <v>1958</v>
      </c>
      <c r="B32" s="22">
        <v>5.8129695871537941E-2</v>
      </c>
      <c r="C32" s="22">
        <v>0.13054262585378196</v>
      </c>
      <c r="D32" s="23">
        <v>6.7813136404538343E-2</v>
      </c>
      <c r="E32" s="24">
        <f t="shared" si="0"/>
        <v>1.0678131364045385</v>
      </c>
      <c r="F32" s="31">
        <f>$M$1*($E32^(-F$1))</f>
        <v>0.92712850802103342</v>
      </c>
      <c r="G32" s="31">
        <f>$M$1*($E32^(-G$1))</f>
        <v>0.8682497680659671</v>
      </c>
      <c r="H32" s="31">
        <f>$M$1*($E32^(-H$1))</f>
        <v>0.71311389382828116</v>
      </c>
      <c r="I32" s="31">
        <f>$M$1*($E32^(-I$1))</f>
        <v>0.51366810663730611</v>
      </c>
    </row>
    <row r="33" spans="1:9" x14ac:dyDescent="0.3">
      <c r="A33" s="18">
        <v>1959</v>
      </c>
      <c r="B33" s="22">
        <v>4.4901345126762138E-2</v>
      </c>
      <c r="C33" s="22">
        <v>1.2418641953306112E-2</v>
      </c>
      <c r="D33" s="23">
        <v>4.0303597893608378E-2</v>
      </c>
      <c r="E33" s="24">
        <f t="shared" si="0"/>
        <v>1.0403035978936084</v>
      </c>
      <c r="F33" s="31">
        <f>$M$1*($E33^(-F$1))</f>
        <v>0.95164527163468204</v>
      </c>
      <c r="G33" s="31">
        <f>$M$1*($E33^(-G$1))</f>
        <v>0.9147764879036846</v>
      </c>
      <c r="H33" s="31">
        <f>$M$1*($E33^(-H$1))</f>
        <v>0.81252118288554798</v>
      </c>
      <c r="I33" s="31">
        <f>$M$1*($E33^(-I$1))</f>
        <v>0.66685926529063633</v>
      </c>
    </row>
    <row r="34" spans="1:9" x14ac:dyDescent="0.3">
      <c r="A34" s="18">
        <v>1960</v>
      </c>
      <c r="B34" s="22">
        <v>3.9021869692353661E-2</v>
      </c>
      <c r="C34" s="22">
        <v>-3.3101369863013597E-2</v>
      </c>
      <c r="D34" s="23">
        <v>2.9085814360770845E-2</v>
      </c>
      <c r="E34" s="24">
        <f t="shared" si="0"/>
        <v>1.0290858143607708</v>
      </c>
      <c r="F34" s="31">
        <f>$M$1*($E34^(-F$1))</f>
        <v>0.96201889695170906</v>
      </c>
      <c r="G34" s="31">
        <f>$M$1*($E34^(-G$1))</f>
        <v>0.93482864453755865</v>
      </c>
      <c r="H34" s="31">
        <f>$M$1*($E34^(-H$1))</f>
        <v>0.85778260808512508</v>
      </c>
      <c r="I34" s="31">
        <f>$M$1*($E34^(-I$1))</f>
        <v>0.7432232350841611</v>
      </c>
    </row>
    <row r="35" spans="1:9" x14ac:dyDescent="0.3">
      <c r="A35" s="18">
        <v>1961</v>
      </c>
      <c r="B35" s="22">
        <v>4.9227884508643571E-2</v>
      </c>
      <c r="C35" s="22">
        <v>0.11496575125548558</v>
      </c>
      <c r="D35" s="23">
        <v>5.7738048173365586E-2</v>
      </c>
      <c r="E35" s="24">
        <f t="shared" si="0"/>
        <v>1.0577380481733656</v>
      </c>
      <c r="F35" s="31">
        <f>$M$1*($E35^(-F$1))</f>
        <v>0.93595952391960924</v>
      </c>
      <c r="G35" s="31">
        <f>$M$1*($E35^(-G$1))</f>
        <v>0.88486891961194114</v>
      </c>
      <c r="H35" s="31">
        <f>$M$1*($E35^(-H$1))</f>
        <v>0.74772957871043699</v>
      </c>
      <c r="I35" s="31">
        <f>$M$1*($E35^(-I$1))</f>
        <v>0.56474699280655305</v>
      </c>
    </row>
    <row r="36" spans="1:9" x14ac:dyDescent="0.3">
      <c r="A36" s="18">
        <v>1962</v>
      </c>
      <c r="B36" s="22">
        <v>4.1998965160400144E-2</v>
      </c>
      <c r="C36" s="22">
        <v>9.1290306277165612E-2</v>
      </c>
      <c r="D36" s="23">
        <v>4.8723966162562145E-2</v>
      </c>
      <c r="E36" s="24">
        <f t="shared" si="0"/>
        <v>1.0487239661625622</v>
      </c>
      <c r="F36" s="31">
        <f>$M$1*($E36^(-F$1))</f>
        <v>0.94400436334315696</v>
      </c>
      <c r="G36" s="31">
        <f>$M$1*($E36^(-G$1))</f>
        <v>0.90014569496052421</v>
      </c>
      <c r="H36" s="31">
        <f>$M$1*($E36^(-H$1))</f>
        <v>0.78042150838442159</v>
      </c>
      <c r="I36" s="31">
        <f>$M$1*($E36^(-I$1))</f>
        <v>0.61520982903940979</v>
      </c>
    </row>
    <row r="37" spans="1:9" x14ac:dyDescent="0.3">
      <c r="A37" s="18">
        <v>1963</v>
      </c>
      <c r="B37" s="22">
        <v>6.7983841101623921E-2</v>
      </c>
      <c r="C37" s="22">
        <v>9.525182562513812E-2</v>
      </c>
      <c r="D37" s="23">
        <v>7.1854398157236932E-2</v>
      </c>
      <c r="E37" s="24">
        <f t="shared" si="0"/>
        <v>1.071854398157237</v>
      </c>
      <c r="F37" s="31">
        <f>$M$1*($E37^(-F$1))</f>
        <v>0.92363291292365501</v>
      </c>
      <c r="G37" s="31">
        <f>$M$1*($E37^(-G$1))</f>
        <v>0.86171490690488506</v>
      </c>
      <c r="H37" s="31">
        <f>$M$1*($E37^(-H$1))</f>
        <v>0.69977145514411165</v>
      </c>
      <c r="I37" s="31">
        <f>$M$1*($E37^(-I$1))</f>
        <v>0.49462635296414886</v>
      </c>
    </row>
    <row r="38" spans="1:9" x14ac:dyDescent="0.3">
      <c r="A38" s="18">
        <v>1964</v>
      </c>
      <c r="B38" s="22">
        <v>6.6653784365778179E-2</v>
      </c>
      <c r="C38" s="22">
        <v>0.10874914366310695</v>
      </c>
      <c r="D38" s="23">
        <v>7.2759083559001514E-2</v>
      </c>
      <c r="E38" s="24">
        <f t="shared" si="0"/>
        <v>1.0727590835590015</v>
      </c>
      <c r="F38" s="31">
        <f>$M$1*($E38^(-F$1))</f>
        <v>0.92285398946757113</v>
      </c>
      <c r="G38" s="31">
        <f>$M$1*($E38^(-G$1))</f>
        <v>0.86026210694566851</v>
      </c>
      <c r="H38" s="31">
        <f>$M$1*($E38^(-H$1))</f>
        <v>0.69682575113555012</v>
      </c>
      <c r="I38" s="31">
        <f>$M$1*($E38^(-I$1))</f>
        <v>0.49047083580366019</v>
      </c>
    </row>
    <row r="39" spans="1:9" x14ac:dyDescent="0.3">
      <c r="A39" s="18">
        <v>1965</v>
      </c>
      <c r="B39" s="22">
        <v>7.2888545154720222E-2</v>
      </c>
      <c r="C39" s="22">
        <v>6.9659737912336164E-2</v>
      </c>
      <c r="D39" s="23">
        <v>7.2404631885013462E-2</v>
      </c>
      <c r="E39" s="24">
        <f t="shared" si="0"/>
        <v>1.0724046318850136</v>
      </c>
      <c r="F39" s="31">
        <f>$M$1*($E39^(-F$1))</f>
        <v>0.92315901159418967</v>
      </c>
      <c r="G39" s="31">
        <f>$M$1*($E39^(-G$1))</f>
        <v>0.8608308693813751</v>
      </c>
      <c r="H39" s="31">
        <f>$M$1*($E39^(-H$1))</f>
        <v>0.69797808847067178</v>
      </c>
      <c r="I39" s="31">
        <f>$M$1*($E39^(-I$1))</f>
        <v>0.49209435554057873</v>
      </c>
    </row>
    <row r="40" spans="1:9" x14ac:dyDescent="0.3">
      <c r="A40" s="18">
        <v>1966</v>
      </c>
      <c r="B40" s="22">
        <v>5.0096919451018358E-2</v>
      </c>
      <c r="C40" s="22">
        <v>2.116593490835595E-2</v>
      </c>
      <c r="D40" s="23">
        <v>4.5771911510067216E-2</v>
      </c>
      <c r="E40" s="24">
        <f t="shared" si="0"/>
        <v>1.0457719115100672</v>
      </c>
      <c r="F40" s="31">
        <f>$M$1*($E40^(-F$1))</f>
        <v>0.94666914372414723</v>
      </c>
      <c r="G40" s="31">
        <f>$M$1*($E40^(-G$1))</f>
        <v>0.90523481583778809</v>
      </c>
      <c r="H40" s="31">
        <f>$M$1*($E40^(-H$1))</f>
        <v>0.79149892643629327</v>
      </c>
      <c r="I40" s="31">
        <f>$M$1*($E40^(-I$1))</f>
        <v>0.63279853590889368</v>
      </c>
    </row>
    <row r="41" spans="1:9" x14ac:dyDescent="0.3">
      <c r="A41" s="18">
        <v>1967</v>
      </c>
      <c r="B41" s="22">
        <v>7.4870433367845171E-2</v>
      </c>
      <c r="C41" s="22">
        <v>0.13061872642975914</v>
      </c>
      <c r="D41" s="23">
        <v>8.3010233182351914E-2</v>
      </c>
      <c r="E41" s="24">
        <f t="shared" si="0"/>
        <v>1.0830102331823519</v>
      </c>
      <c r="F41" s="31">
        <f>$M$1*($E41^(-F$1))</f>
        <v>0.91411878638575039</v>
      </c>
      <c r="G41" s="31">
        <f>$M$1*($E41^(-G$1))</f>
        <v>0.84405369254884555</v>
      </c>
      <c r="H41" s="31">
        <f>$M$1*($E41^(-H$1))</f>
        <v>0.66446543393804014</v>
      </c>
      <c r="I41" s="31">
        <f>$M$1*($E41^(-I$1))</f>
        <v>0.44597405343279589</v>
      </c>
    </row>
    <row r="42" spans="1:9" x14ac:dyDescent="0.3">
      <c r="A42" s="18">
        <v>1968</v>
      </c>
      <c r="B42" s="22">
        <v>6.5137518431266153E-2</v>
      </c>
      <c r="C42" s="22">
        <v>4.4664308954590407E-2</v>
      </c>
      <c r="D42" s="23">
        <v>6.201873388261149E-2</v>
      </c>
      <c r="E42" s="24">
        <f t="shared" si="0"/>
        <v>1.0620187338826115</v>
      </c>
      <c r="F42" s="31">
        <f>$M$1*($E42^(-F$1))</f>
        <v>0.93218694587493789</v>
      </c>
      <c r="G42" s="31">
        <f>$M$1*($E42^(-G$1))</f>
        <v>0.87775000208044884</v>
      </c>
      <c r="H42" s="31">
        <f>$M$1*($E42^(-H$1))</f>
        <v>0.73278117863571046</v>
      </c>
      <c r="I42" s="31">
        <f>$M$1*($E42^(-I$1))</f>
        <v>0.54239217753812219</v>
      </c>
    </row>
    <row r="43" spans="1:9" x14ac:dyDescent="0.3">
      <c r="A43" s="18">
        <v>1969</v>
      </c>
      <c r="B43" s="22">
        <v>6.3929504730539391E-2</v>
      </c>
      <c r="C43" s="22">
        <v>-2.6470640893869617E-2</v>
      </c>
      <c r="D43" s="23">
        <v>5.0378872768115937E-2</v>
      </c>
      <c r="E43" s="24">
        <f t="shared" si="0"/>
        <v>1.050378872768116</v>
      </c>
      <c r="F43" s="31">
        <f>$M$1*($E43^(-F$1))</f>
        <v>0.94251705329049829</v>
      </c>
      <c r="G43" s="31">
        <f>$M$1*($E43^(-G$1))</f>
        <v>0.89731151085192329</v>
      </c>
      <c r="H43" s="31">
        <f>$M$1*($E43^(-H$1))</f>
        <v>0.77429295101377082</v>
      </c>
      <c r="I43" s="31">
        <f>$M$1*($E43^(-I$1))</f>
        <v>0.60558542827233719</v>
      </c>
    </row>
    <row r="44" spans="1:9" x14ac:dyDescent="0.3">
      <c r="A44" s="18">
        <v>1970</v>
      </c>
      <c r="B44" s="22">
        <v>6.0201529627095143E-2</v>
      </c>
      <c r="C44" s="22">
        <v>0.12544068097968608</v>
      </c>
      <c r="D44" s="23">
        <v>6.9279175847539634E-2</v>
      </c>
      <c r="E44" s="24">
        <f t="shared" si="0"/>
        <v>1.0692791758475397</v>
      </c>
      <c r="F44" s="31">
        <f>$M$1*($E44^(-F$1))</f>
        <v>0.92585736481335579</v>
      </c>
      <c r="G44" s="31">
        <f>$M$1*($E44^(-G$1))</f>
        <v>0.86587056563548626</v>
      </c>
      <c r="H44" s="31">
        <f>$M$1*($E44^(-H$1))</f>
        <v>0.70823869237565984</v>
      </c>
      <c r="I44" s="31">
        <f>$M$1*($E44^(-I$1))</f>
        <v>0.50666873270503499</v>
      </c>
    </row>
    <row r="45" spans="1:9" x14ac:dyDescent="0.3">
      <c r="A45" s="18">
        <v>1971</v>
      </c>
      <c r="B45" s="22">
        <v>7.6742789431137895E-2</v>
      </c>
      <c r="C45" s="22">
        <v>0.12263783847099942</v>
      </c>
      <c r="D45" s="23">
        <v>8.3460199989427566E-2</v>
      </c>
      <c r="E45" s="24">
        <f t="shared" si="0"/>
        <v>1.0834601999894276</v>
      </c>
      <c r="F45" s="31">
        <f>$M$1*($E45^(-F$1))</f>
        <v>0.913739147972081</v>
      </c>
      <c r="G45" s="31">
        <f>$M$1*($E45^(-G$1))</f>
        <v>0.84335275811792376</v>
      </c>
      <c r="H45" s="31">
        <f>$M$1*($E45^(-H$1))</f>
        <v>0.66308679930650827</v>
      </c>
      <c r="I45" s="31">
        <f>$M$1*($E45^(-I$1))</f>
        <v>0.44412535698439354</v>
      </c>
    </row>
    <row r="46" spans="1:9" x14ac:dyDescent="0.3">
      <c r="A46" s="18">
        <v>1972</v>
      </c>
      <c r="B46" s="22">
        <v>6.6325257131633869E-2</v>
      </c>
      <c r="C46" s="22">
        <v>8.3942255504791868E-2</v>
      </c>
      <c r="D46" s="23">
        <v>6.8995810730414414E-2</v>
      </c>
      <c r="E46" s="24">
        <f t="shared" si="0"/>
        <v>1.0689958107304145</v>
      </c>
      <c r="F46" s="31">
        <f>$M$1*($E46^(-F$1))</f>
        <v>0.92610278736598706</v>
      </c>
      <c r="G46" s="31">
        <f>$M$1*($E46^(-G$1))</f>
        <v>0.86632966946166723</v>
      </c>
      <c r="H46" s="31">
        <f>$M$1*($E46^(-H$1))</f>
        <v>0.70917787549724853</v>
      </c>
      <c r="I46" s="31">
        <f>$M$1*($E46^(-I$1))</f>
        <v>0.50801339302504134</v>
      </c>
    </row>
    <row r="47" spans="1:9" x14ac:dyDescent="0.3">
      <c r="A47" s="18">
        <v>1973</v>
      </c>
      <c r="B47" s="22">
        <v>5.5561487635717714E-2</v>
      </c>
      <c r="C47" s="22">
        <v>-5.9681437556980473E-2</v>
      </c>
      <c r="D47" s="23">
        <v>3.7855774776534838E-2</v>
      </c>
      <c r="E47" s="24">
        <f t="shared" si="0"/>
        <v>1.0378557747765349</v>
      </c>
      <c r="F47" s="31">
        <f>$M$1*($E47^(-F$1))</f>
        <v>0.9538897639348406</v>
      </c>
      <c r="G47" s="31">
        <f>$M$1*($E47^(-G$1))</f>
        <v>0.91909664822188475</v>
      </c>
      <c r="H47" s="31">
        <f>$M$1*($E47^(-H$1))</f>
        <v>0.82214830146355466</v>
      </c>
      <c r="I47" s="31">
        <f>$M$1*($E47^(-I$1))</f>
        <v>0.68275538343374509</v>
      </c>
    </row>
    <row r="48" spans="1:9" x14ac:dyDescent="0.3">
      <c r="A48" s="18">
        <v>1974</v>
      </c>
      <c r="B48" s="22">
        <v>7.4500960019200618E-2</v>
      </c>
      <c r="C48" s="22">
        <v>5.6090000537729418E-2</v>
      </c>
      <c r="D48" s="23">
        <v>7.1924327078860567E-2</v>
      </c>
      <c r="E48" s="24">
        <f t="shared" si="0"/>
        <v>1.0719243270788605</v>
      </c>
      <c r="F48" s="31">
        <f>$M$1*($E48^(-F$1))</f>
        <v>0.92357265806055966</v>
      </c>
      <c r="G48" s="31">
        <f>$M$1*($E48^(-G$1))</f>
        <v>0.86160247951216906</v>
      </c>
      <c r="H48" s="31">
        <f>$M$1*($E48^(-H$1))</f>
        <v>0.69954323064266433</v>
      </c>
      <c r="I48" s="31">
        <f>$M$1*($E48^(-I$1))</f>
        <v>0.49430376923027852</v>
      </c>
    </row>
    <row r="49" spans="1:9" x14ac:dyDescent="0.3">
      <c r="A49" s="18">
        <v>1975</v>
      </c>
      <c r="B49" s="22">
        <v>7.5048328254817914E-2</v>
      </c>
      <c r="C49" s="22">
        <v>0.15911472584672751</v>
      </c>
      <c r="D49" s="23">
        <v>8.6645361496989898E-2</v>
      </c>
      <c r="E49" s="24">
        <f t="shared" si="0"/>
        <v>1.08664536149699</v>
      </c>
      <c r="F49" s="31">
        <f>$M$1*($E49^(-F$1))</f>
        <v>0.91106080702921433</v>
      </c>
      <c r="G49" s="31">
        <f>$M$1*($E49^(-G$1))</f>
        <v>0.83841595364113464</v>
      </c>
      <c r="H49" s="31">
        <f>$M$1*($E49^(-H$1))</f>
        <v>0.65342544473558706</v>
      </c>
      <c r="I49" s="31">
        <f>$M$1*($E49^(-I$1))</f>
        <v>0.43127758770494912</v>
      </c>
    </row>
    <row r="50" spans="1:9" x14ac:dyDescent="0.3">
      <c r="A50" s="18">
        <v>1976</v>
      </c>
      <c r="B50" s="22">
        <v>6.6175370592242905E-2</v>
      </c>
      <c r="C50" s="22">
        <v>9.9408530221083563E-2</v>
      </c>
      <c r="D50" s="23">
        <v>7.105824870497926E-2</v>
      </c>
      <c r="E50" s="24">
        <f t="shared" si="0"/>
        <v>1.0710582487049793</v>
      </c>
      <c r="F50" s="31">
        <f>$M$1*($E50^(-F$1))</f>
        <v>0.92431947673902226</v>
      </c>
      <c r="G50" s="31">
        <f>$M$1*($E50^(-G$1))</f>
        <v>0.86299645967585836</v>
      </c>
      <c r="H50" s="31">
        <f>$M$1*($E50^(-H$1))</f>
        <v>0.70237612920816939</v>
      </c>
      <c r="I50" s="31">
        <f>$M$1*($E50^(-I$1))</f>
        <v>0.49831538068833447</v>
      </c>
    </row>
    <row r="51" spans="1:9" x14ac:dyDescent="0.3">
      <c r="A51" s="18">
        <v>1977</v>
      </c>
      <c r="B51" s="22">
        <v>6.127411525935017E-2</v>
      </c>
      <c r="C51" s="22">
        <v>5.5401676364716324E-2</v>
      </c>
      <c r="D51" s="23">
        <v>6.0389254106242352E-2</v>
      </c>
      <c r="E51" s="24">
        <f t="shared" si="0"/>
        <v>1.0603892541062423</v>
      </c>
      <c r="F51" s="31">
        <f>$M$1*($E51^(-F$1))</f>
        <v>0.93361941962947326</v>
      </c>
      <c r="G51" s="31">
        <f>$M$1*($E51^(-G$1))</f>
        <v>0.88044971788815618</v>
      </c>
      <c r="H51" s="31">
        <f>$M$1*($E51^(-H$1))</f>
        <v>0.7384287627840036</v>
      </c>
      <c r="I51" s="31">
        <f>$M$1*($E51^(-I$1))</f>
        <v>0.55078488657243874</v>
      </c>
    </row>
    <row r="52" spans="1:9" x14ac:dyDescent="0.3">
      <c r="A52" s="18">
        <v>1978</v>
      </c>
      <c r="B52" s="22">
        <v>3.4224917776762925E-2</v>
      </c>
      <c r="C52" s="22">
        <v>-2.9104186587172093E-2</v>
      </c>
      <c r="D52" s="23">
        <v>2.4725097943261692E-2</v>
      </c>
      <c r="E52" s="24">
        <f t="shared" si="0"/>
        <v>1.0247250979432616</v>
      </c>
      <c r="F52" s="31">
        <f>$M$1*($E52^(-F$1))</f>
        <v>0.96611276720658179</v>
      </c>
      <c r="G52" s="31">
        <f>$M$1*($E52^(-G$1))</f>
        <v>0.9428018979389482</v>
      </c>
      <c r="H52" s="31">
        <f>$M$1*($E52^(-H$1))</f>
        <v>0.87619007296960294</v>
      </c>
      <c r="I52" s="31">
        <f>$M$1*($E52^(-I$1))</f>
        <v>0.77546368077826089</v>
      </c>
    </row>
    <row r="53" spans="1:9" x14ac:dyDescent="0.3">
      <c r="A53" s="18">
        <v>1979</v>
      </c>
      <c r="B53" s="22">
        <v>2.5549871972216559E-2</v>
      </c>
      <c r="C53" s="22">
        <v>-9.5774675267297132E-2</v>
      </c>
      <c r="D53" s="23">
        <v>8.2291632501168832E-3</v>
      </c>
      <c r="E53" s="24">
        <f t="shared" si="0"/>
        <v>1.0082291632501168</v>
      </c>
      <c r="F53" s="31">
        <f>$M$1*($E53^(-F$1))</f>
        <v>0.98191962312282899</v>
      </c>
      <c r="G53" s="31">
        <f>$M$1*($E53^(-G$1))</f>
        <v>0.97390519825624111</v>
      </c>
      <c r="H53" s="31">
        <f>$M$1*($E53^(-H$1))</f>
        <v>0.9502522746511094</v>
      </c>
      <c r="I53" s="31">
        <f>$M$1*($E53^(-I$1))</f>
        <v>0.91210038937334081</v>
      </c>
    </row>
    <row r="54" spans="1:9" x14ac:dyDescent="0.3">
      <c r="A54" s="18">
        <v>1980</v>
      </c>
      <c r="B54" s="22">
        <v>3.1731620782587913E-2</v>
      </c>
      <c r="C54" s="22">
        <v>5.0749808958845677E-4</v>
      </c>
      <c r="D54" s="23">
        <v>2.7693810987469328E-2</v>
      </c>
      <c r="E54" s="24">
        <f t="shared" si="0"/>
        <v>1.0276938109874694</v>
      </c>
      <c r="F54" s="31">
        <f>$M$1*($E54^(-F$1))</f>
        <v>0.96332194415839578</v>
      </c>
      <c r="G54" s="31">
        <f>$M$1*($E54^(-G$1))</f>
        <v>0.93736279605768835</v>
      </c>
      <c r="H54" s="31">
        <f>$M$1*($E54^(-H$1))</f>
        <v>0.86360766648971987</v>
      </c>
      <c r="I54" s="31">
        <f>$M$1*($E54^(-I$1))</f>
        <v>0.7533517188078982</v>
      </c>
    </row>
    <row r="55" spans="1:9" x14ac:dyDescent="0.3">
      <c r="A55" s="18">
        <v>1981</v>
      </c>
      <c r="B55" s="22">
        <v>3.9863913472854923E-2</v>
      </c>
      <c r="C55" s="22">
        <v>1.2799645811641114E-3</v>
      </c>
      <c r="D55" s="23">
        <v>3.4997145222396969E-2</v>
      </c>
      <c r="E55" s="24">
        <f t="shared" si="0"/>
        <v>1.0349971452223969</v>
      </c>
      <c r="F55" s="31">
        <f>$M$1*($E55^(-F$1))</f>
        <v>0.95652437745349717</v>
      </c>
      <c r="G55" s="31">
        <f>$M$1*($E55^(-G$1))</f>
        <v>0.92418069157858607</v>
      </c>
      <c r="H55" s="31">
        <f>$M$1*($E55^(-H$1))</f>
        <v>0.83356493098398898</v>
      </c>
      <c r="I55" s="31">
        <f>$M$1*($E55^(-I$1))</f>
        <v>0.70184898400640627</v>
      </c>
    </row>
    <row r="56" spans="1:9" x14ac:dyDescent="0.3">
      <c r="A56" s="18">
        <v>1982</v>
      </c>
      <c r="B56" s="22">
        <v>5.5590351903835794E-2</v>
      </c>
      <c r="C56" s="22">
        <v>0.12898295867716328</v>
      </c>
      <c r="D56" s="23">
        <v>6.4556253789971013E-2</v>
      </c>
      <c r="E56" s="24">
        <f t="shared" si="0"/>
        <v>1.0645562537899711</v>
      </c>
      <c r="F56" s="31">
        <f>$M$1*($E56^(-F$1))</f>
        <v>0.92996494687383557</v>
      </c>
      <c r="G56" s="31">
        <f>$M$1*($E56^(-G$1))</f>
        <v>0.87357050748894549</v>
      </c>
      <c r="H56" s="31">
        <f>$M$1*($E56^(-H$1))</f>
        <v>0.72408927804677858</v>
      </c>
      <c r="I56" s="31">
        <f>$M$1*($E56^(-I$1))</f>
        <v>0.52960129553768187</v>
      </c>
    </row>
    <row r="57" spans="1:9" x14ac:dyDescent="0.3">
      <c r="A57" s="18">
        <v>1983</v>
      </c>
      <c r="B57" s="22">
        <v>4.2358371749554626E-2</v>
      </c>
      <c r="C57" s="22">
        <v>0.11972897763285897</v>
      </c>
      <c r="D57" s="23">
        <v>5.2363051448432153E-2</v>
      </c>
      <c r="E57" s="24">
        <f t="shared" si="0"/>
        <v>1.0523630514484321</v>
      </c>
      <c r="F57" s="31">
        <f>$M$1*($E57^(-F$1))</f>
        <v>0.94073998382725621</v>
      </c>
      <c r="G57" s="31">
        <f>$M$1*($E57^(-G$1))</f>
        <v>0.8939310274457638</v>
      </c>
      <c r="H57" s="31">
        <f>$M$1*($E57^(-H$1))</f>
        <v>0.76702096865741687</v>
      </c>
      <c r="I57" s="31">
        <f>$M$1*($E57^(-I$1))</f>
        <v>0.59426380440420401</v>
      </c>
    </row>
    <row r="58" spans="1:9" x14ac:dyDescent="0.3">
      <c r="A58" s="18">
        <v>1984</v>
      </c>
      <c r="B58" s="22">
        <v>4.4774100833184151E-2</v>
      </c>
      <c r="C58" s="22">
        <v>7.1671284443353384E-2</v>
      </c>
      <c r="D58" s="23">
        <v>4.8466626356505706E-2</v>
      </c>
      <c r="E58" s="24">
        <f t="shared" si="0"/>
        <v>1.0484666263565057</v>
      </c>
      <c r="F58" s="31">
        <f>$M$1*($E58^(-F$1))</f>
        <v>0.94423606351717537</v>
      </c>
      <c r="G58" s="31">
        <f>$M$1*($E58^(-G$1))</f>
        <v>0.90058761984485969</v>
      </c>
      <c r="H58" s="31">
        <f>$M$1*($E58^(-H$1))</f>
        <v>0.78137972739449868</v>
      </c>
      <c r="I58" s="31">
        <f>$M$1*($E58^(-I$1))</f>
        <v>0.61672149331626369</v>
      </c>
    </row>
    <row r="59" spans="1:9" x14ac:dyDescent="0.3">
      <c r="A59" s="18">
        <v>1985</v>
      </c>
      <c r="B59" s="22">
        <v>4.4752834447676429E-2</v>
      </c>
      <c r="C59" s="22">
        <v>9.5985750529097094E-2</v>
      </c>
      <c r="D59" s="23">
        <v>5.1936184722227288E-2</v>
      </c>
      <c r="E59" s="24">
        <f t="shared" si="0"/>
        <v>1.0519361847222273</v>
      </c>
      <c r="F59" s="31">
        <f>$M$1*($E59^(-F$1))</f>
        <v>0.94112172808412131</v>
      </c>
      <c r="G59" s="31">
        <f>$M$1*($E59^(-G$1))</f>
        <v>0.89465667381014424</v>
      </c>
      <c r="H59" s="31">
        <f>$M$1*($E59^(-H$1))</f>
        <v>0.76857848501367954</v>
      </c>
      <c r="I59" s="31">
        <f>$M$1*($E59^(-I$1))</f>
        <v>0.59667968447062913</v>
      </c>
    </row>
    <row r="60" spans="1:9" x14ac:dyDescent="0.3">
      <c r="A60" s="18">
        <v>1986</v>
      </c>
      <c r="B60" s="22">
        <v>1.9733901078326108E-2</v>
      </c>
      <c r="C60" s="22">
        <v>-1.6019162915632823E-4</v>
      </c>
      <c r="D60" s="23">
        <v>1.6829071212128552E-2</v>
      </c>
      <c r="E60" s="24">
        <f t="shared" si="0"/>
        <v>1.0168290712121286</v>
      </c>
      <c r="F60" s="31">
        <f>$M$1*($E60^(-F$1))</f>
        <v>0.97361496443040663</v>
      </c>
      <c r="G60" s="31">
        <f>$M$1*($E60^(-G$1))</f>
        <v>0.95750111006345651</v>
      </c>
      <c r="H60" s="31">
        <f>$M$1*($E60^(-H$1))</f>
        <v>0.9107421224033122</v>
      </c>
      <c r="I60" s="31">
        <f>$M$1*($E60^(-I$1))</f>
        <v>0.83782950860574723</v>
      </c>
    </row>
    <row r="61" spans="1:9" x14ac:dyDescent="0.3">
      <c r="A61" s="18">
        <v>1987</v>
      </c>
      <c r="B61" s="22">
        <v>3.2781498919809131E-2</v>
      </c>
      <c r="C61" s="22">
        <v>2.3727049784852454E-2</v>
      </c>
      <c r="D61" s="23">
        <v>3.1480490228616924E-2</v>
      </c>
      <c r="E61" s="24">
        <f t="shared" si="0"/>
        <v>1.031480490228617</v>
      </c>
      <c r="F61" s="31">
        <f>$M$1*($E61^(-F$1))</f>
        <v>0.95978548249669438</v>
      </c>
      <c r="G61" s="31">
        <f>$M$1*($E61^(-G$1))</f>
        <v>0.93049310344587111</v>
      </c>
      <c r="H61" s="31">
        <f>$M$1*($E61^(-H$1))</f>
        <v>0.84787163141272404</v>
      </c>
      <c r="I61" s="31">
        <f>$M$1*($E61^(-I$1))</f>
        <v>0.72614778116613543</v>
      </c>
    </row>
    <row r="62" spans="1:9" x14ac:dyDescent="0.3">
      <c r="A62" s="18">
        <v>1988</v>
      </c>
      <c r="B62" s="22">
        <v>2.3675049624180267E-2</v>
      </c>
      <c r="C62" s="22">
        <v>-1.5421369826103593E-2</v>
      </c>
      <c r="D62" s="23">
        <v>1.8097630879408355E-2</v>
      </c>
      <c r="E62" s="24">
        <f t="shared" si="0"/>
        <v>1.0180976308794083</v>
      </c>
      <c r="F62" s="31">
        <f>$M$1*($E62^(-F$1))</f>
        <v>0.97240183060328089</v>
      </c>
      <c r="G62" s="31">
        <f>$M$1*($E62^(-G$1))</f>
        <v>0.955116485010719</v>
      </c>
      <c r="H62" s="31">
        <f>$M$1*($E62^(-H$1))</f>
        <v>0.90508227620056592</v>
      </c>
      <c r="I62" s="31">
        <f>$M$1*($E62^(-I$1))</f>
        <v>0.82744841080040143</v>
      </c>
    </row>
    <row r="63" spans="1:9" x14ac:dyDescent="0.3">
      <c r="A63" s="18">
        <v>1989</v>
      </c>
      <c r="B63" s="22">
        <v>-2.5499236316306878E-3</v>
      </c>
      <c r="C63" s="22">
        <v>-7.1438937551837875E-2</v>
      </c>
      <c r="D63" s="23">
        <v>-1.2070809934583024E-2</v>
      </c>
      <c r="E63" s="24">
        <f t="shared" si="0"/>
        <v>0.98792919006541702</v>
      </c>
      <c r="F63" s="31">
        <f>$M$1*($E63^(-F$1))</f>
        <v>1.0020961117005216</v>
      </c>
      <c r="G63" s="31">
        <f>$M$1*($E63^(-G$1))</f>
        <v>1.0143400172578831</v>
      </c>
      <c r="H63" s="31">
        <f>$M$1*($E63^(-H$1))</f>
        <v>1.0519766655477898</v>
      </c>
      <c r="I63" s="31">
        <f>$M$1*($E63^(-I$1))</f>
        <v>1.11783323722934</v>
      </c>
    </row>
    <row r="64" spans="1:9" x14ac:dyDescent="0.3">
      <c r="A64" s="18">
        <v>1990</v>
      </c>
      <c r="B64" s="22">
        <v>5.6050608182879741E-3</v>
      </c>
      <c r="C64" s="22">
        <v>-8.1025830904142018E-2</v>
      </c>
      <c r="D64" s="23">
        <v>-5.7003907068376575E-3</v>
      </c>
      <c r="E64" s="24">
        <f t="shared" si="0"/>
        <v>0.9942996092931623</v>
      </c>
      <c r="F64" s="31">
        <f>$M$1*($E64^(-F$1))</f>
        <v>0.99567574073953546</v>
      </c>
      <c r="G64" s="31">
        <f>$M$1*($E64^(-G$1))</f>
        <v>1.0013840209062854</v>
      </c>
      <c r="H64" s="31">
        <f>$M$1*($E64^(-H$1))</f>
        <v>1.0187059688321143</v>
      </c>
      <c r="I64" s="31">
        <f>$M$1*($E64^(-I$1))</f>
        <v>1.0482442938729055</v>
      </c>
    </row>
    <row r="65" spans="1:9" x14ac:dyDescent="0.3">
      <c r="A65" s="18">
        <v>1991</v>
      </c>
      <c r="B65" s="22">
        <v>2.4394923991717866E-2</v>
      </c>
      <c r="C65" s="22">
        <v>2.4750839824553762E-2</v>
      </c>
      <c r="D65" s="23">
        <v>2.443799211350476E-2</v>
      </c>
      <c r="E65" s="24">
        <f t="shared" si="0"/>
        <v>1.0244379921135047</v>
      </c>
      <c r="F65" s="31">
        <f>$M$1*($E65^(-F$1))</f>
        <v>0.96638352698882624</v>
      </c>
      <c r="G65" s="31">
        <f>$M$1*($E65^(-G$1))</f>
        <v>0.94333042549026602</v>
      </c>
      <c r="H65" s="31">
        <f>$M$1*($E65^(-H$1))</f>
        <v>0.87741855298419846</v>
      </c>
      <c r="I65" s="31">
        <f>$M$1*($E65^(-I$1))</f>
        <v>0.77763971426352008</v>
      </c>
    </row>
    <row r="66" spans="1:9" x14ac:dyDescent="0.3">
      <c r="A66" s="18">
        <v>1992</v>
      </c>
      <c r="B66" s="22">
        <v>1.8182630492072395E-2</v>
      </c>
      <c r="C66" s="22">
        <v>4.6519828531277486E-2</v>
      </c>
      <c r="D66" s="23">
        <v>2.1612622863102761E-2</v>
      </c>
      <c r="E66" s="24">
        <f t="shared" si="0"/>
        <v>1.0216126228631028</v>
      </c>
      <c r="F66" s="31">
        <f>$M$1*($E66^(-F$1))</f>
        <v>0.96905615479328411</v>
      </c>
      <c r="G66" s="31">
        <f>$M$1*($E66^(-G$1))</f>
        <v>0.94855538499267233</v>
      </c>
      <c r="H66" s="31">
        <f>$M$1*($E66^(-H$1))</f>
        <v>0.88961878095547475</v>
      </c>
      <c r="I66" s="31">
        <f>$M$1*($E66^(-I$1))</f>
        <v>0.79941573275626765</v>
      </c>
    </row>
    <row r="67" spans="1:9" x14ac:dyDescent="0.3">
      <c r="A67" s="18">
        <v>1993</v>
      </c>
      <c r="B67" s="22">
        <v>1.5696751734607085E-2</v>
      </c>
      <c r="C67" s="22">
        <v>6.1880819245302122E-2</v>
      </c>
      <c r="D67" s="23">
        <v>2.1418245083146083E-2</v>
      </c>
      <c r="E67" s="24">
        <f t="shared" si="0"/>
        <v>1.0214182450831462</v>
      </c>
      <c r="F67" s="31">
        <f>$M$1*($E67^(-F$1))</f>
        <v>0.96924056797067626</v>
      </c>
      <c r="G67" s="31">
        <f>$M$1*($E67^(-G$1))</f>
        <v>0.94891644303042333</v>
      </c>
      <c r="H67" s="31">
        <f>$M$1*($E67^(-H$1))</f>
        <v>0.89046558368201667</v>
      </c>
      <c r="I67" s="31">
        <f>$M$1*($E67^(-I$1))</f>
        <v>0.80093833911328771</v>
      </c>
    </row>
    <row r="68" spans="1:9" x14ac:dyDescent="0.3">
      <c r="A68" s="18">
        <v>1994</v>
      </c>
      <c r="B68" s="22">
        <v>1.3791375988048173E-2</v>
      </c>
      <c r="C68" s="22">
        <v>9.0493485360796724E-3</v>
      </c>
      <c r="D68" s="23">
        <v>1.3181495982600246E-2</v>
      </c>
      <c r="E68" s="24">
        <f t="shared" ref="E68:E90" si="1">1+D68</f>
        <v>1.0131814959826002</v>
      </c>
      <c r="F68" s="31">
        <f>$M$1*($E68^(-F$1))</f>
        <v>0.9771200953881235</v>
      </c>
      <c r="G68" s="31">
        <f>$M$1*($E68^(-G$1))</f>
        <v>0.96440775839524806</v>
      </c>
      <c r="H68" s="31">
        <f>$M$1*($E68^(-H$1))</f>
        <v>0.92725449401925442</v>
      </c>
      <c r="I68" s="31">
        <f>$M$1*($E68^(-I$1))</f>
        <v>0.86848575422111463</v>
      </c>
    </row>
    <row r="69" spans="1:9" x14ac:dyDescent="0.3">
      <c r="A69" s="18">
        <v>1995</v>
      </c>
      <c r="B69" s="22">
        <v>4.802463315130838E-3</v>
      </c>
      <c r="C69" s="22">
        <v>1.2795148315815456E-2</v>
      </c>
      <c r="D69" s="23">
        <v>5.8263749372808246E-3</v>
      </c>
      <c r="E69" s="24">
        <f t="shared" si="1"/>
        <v>1.0058263749372809</v>
      </c>
      <c r="F69" s="31">
        <f>$M$1*($E69^(-F$1))</f>
        <v>0.9842653013167727</v>
      </c>
      <c r="G69" s="31">
        <f>$M$1*($E69^(-G$1))</f>
        <v>0.97856382159211863</v>
      </c>
      <c r="H69" s="31">
        <f>$M$1*($E69^(-H$1))</f>
        <v>0.9616567774866901</v>
      </c>
      <c r="I69" s="31">
        <f>$M$1*($E69^(-I$1))</f>
        <v>0.93412500776372265</v>
      </c>
    </row>
    <row r="70" spans="1:9" x14ac:dyDescent="0.3">
      <c r="A70" s="18">
        <v>1996</v>
      </c>
      <c r="B70" s="22">
        <v>2.837288370446691E-2</v>
      </c>
      <c r="C70" s="22">
        <v>3.1014623795828776E-2</v>
      </c>
      <c r="D70" s="23">
        <v>2.8713538278258087E-2</v>
      </c>
      <c r="E70" s="24">
        <f t="shared" si="1"/>
        <v>1.0287135382782582</v>
      </c>
      <c r="F70" s="31">
        <f>$M$1*($E70^(-F$1))</f>
        <v>0.96236703723851791</v>
      </c>
      <c r="G70" s="31">
        <f>$M$1*($E70^(-G$1))</f>
        <v>0.93550536804367979</v>
      </c>
      <c r="H70" s="31">
        <f>$M$1*($E70^(-H$1))</f>
        <v>0.85933582549544552</v>
      </c>
      <c r="I70" s="31">
        <f>$M$1*($E70^(-I$1))</f>
        <v>0.74591723331306958</v>
      </c>
    </row>
    <row r="71" spans="1:9" x14ac:dyDescent="0.3">
      <c r="A71" s="18">
        <v>1997</v>
      </c>
      <c r="B71" s="22">
        <v>3.1390379819719282E-2</v>
      </c>
      <c r="C71" s="22">
        <v>6.3112965214596334E-2</v>
      </c>
      <c r="D71" s="23">
        <v>3.5489949683851017E-2</v>
      </c>
      <c r="E71" s="24">
        <f t="shared" si="1"/>
        <v>1.035489949683851</v>
      </c>
      <c r="F71" s="31">
        <f>$M$1*($E71^(-F$1))</f>
        <v>0.9560691538360756</v>
      </c>
      <c r="G71" s="31">
        <f>$M$1*($E71^(-G$1))</f>
        <v>0.92330123930992891</v>
      </c>
      <c r="H71" s="31">
        <f>$M$1*($E71^(-H$1))</f>
        <v>0.83158329076323567</v>
      </c>
      <c r="I71" s="31">
        <f>$M$1*($E71^(-I$1))</f>
        <v>0.69851592876425461</v>
      </c>
    </row>
    <row r="72" spans="1:9" x14ac:dyDescent="0.3">
      <c r="A72" s="18">
        <v>1998</v>
      </c>
      <c r="B72" s="22">
        <v>1.9859920301375879E-2</v>
      </c>
      <c r="C72" s="22">
        <v>5.3877178416847062E-2</v>
      </c>
      <c r="D72" s="23">
        <v>2.4370434597961656E-2</v>
      </c>
      <c r="E72" s="24">
        <f t="shared" si="1"/>
        <v>1.0243704345979616</v>
      </c>
      <c r="F72" s="31">
        <f>$M$1*($E72^(-F$1))</f>
        <v>0.96644726025165772</v>
      </c>
      <c r="G72" s="31">
        <f>$M$1*($E72^(-G$1))</f>
        <v>0.94345485540195517</v>
      </c>
      <c r="H72" s="31">
        <f>$M$1*($E72^(-H$1))</f>
        <v>0.87770792113955765</v>
      </c>
      <c r="I72" s="31">
        <f>$M$1*($E72^(-I$1))</f>
        <v>0.77815272205164054</v>
      </c>
    </row>
    <row r="73" spans="1:9" x14ac:dyDescent="0.3">
      <c r="A73" s="18">
        <v>1999</v>
      </c>
      <c r="B73" s="22">
        <v>2.1558350588456614E-2</v>
      </c>
      <c r="C73" s="22">
        <v>9.6270828268471484E-3</v>
      </c>
      <c r="D73" s="23">
        <v>1.9932632466104154E-2</v>
      </c>
      <c r="E73" s="24">
        <f t="shared" si="1"/>
        <v>1.0199326324661042</v>
      </c>
      <c r="F73" s="31">
        <f>$M$1*($E73^(-F$1))</f>
        <v>0.97065234358299735</v>
      </c>
      <c r="G73" s="31">
        <f>$M$1*($E73^(-G$1))</f>
        <v>0.95168280010420747</v>
      </c>
      <c r="H73" s="31">
        <f>$M$1*($E73^(-H$1))</f>
        <v>0.89696967160090335</v>
      </c>
      <c r="I73" s="31">
        <f>$M$1*($E73^(-I$1))</f>
        <v>0.81268140583013393</v>
      </c>
    </row>
    <row r="74" spans="1:9" x14ac:dyDescent="0.3">
      <c r="A74" s="18">
        <v>2000</v>
      </c>
      <c r="B74" s="22">
        <v>1.9934544954742027E-2</v>
      </c>
      <c r="C74" s="22">
        <v>4.7158536531911807E-3</v>
      </c>
      <c r="D74" s="23">
        <v>1.7880736050578071E-2</v>
      </c>
      <c r="E74" s="24">
        <f t="shared" si="1"/>
        <v>1.0178807360505782</v>
      </c>
      <c r="F74" s="31">
        <f>$M$1*($E74^(-F$1))</f>
        <v>0.97260903457240322</v>
      </c>
      <c r="G74" s="31">
        <f>$M$1*($E74^(-G$1))</f>
        <v>0.95552356983016384</v>
      </c>
      <c r="H74" s="31">
        <f>$M$1*($E74^(-H$1))</f>
        <v>0.90604698324616273</v>
      </c>
      <c r="I74" s="31">
        <f>$M$1*($E74^(-I$1))</f>
        <v>0.82921326853482069</v>
      </c>
    </row>
    <row r="75" spans="1:9" x14ac:dyDescent="0.3">
      <c r="A75" s="18">
        <v>2001</v>
      </c>
      <c r="B75" s="22">
        <v>-3.9212167497073222E-3</v>
      </c>
      <c r="C75" s="22">
        <v>4.5770593139780394E-3</v>
      </c>
      <c r="D75" s="23">
        <v>-2.7887982875988912E-3</v>
      </c>
      <c r="E75" s="24">
        <f t="shared" si="1"/>
        <v>0.99721120171240107</v>
      </c>
      <c r="F75" s="31">
        <f>$M$1*($E75^(-F$1))</f>
        <v>0.99276863145939587</v>
      </c>
      <c r="G75" s="31">
        <f>$M$1*($E75^(-G$1))</f>
        <v>0.99554500566642612</v>
      </c>
      <c r="H75" s="31">
        <f>$M$1*($E75^(-H$1))</f>
        <v>1.0039208016097518</v>
      </c>
      <c r="I75" s="31">
        <f>$M$1*($E75^(-I$1))</f>
        <v>1.0180373493987547</v>
      </c>
    </row>
    <row r="76" spans="1:9" x14ac:dyDescent="0.3">
      <c r="A76" s="18">
        <v>2002</v>
      </c>
      <c r="B76" s="22">
        <v>2.0738649222832556E-2</v>
      </c>
      <c r="C76" s="22">
        <v>-1.0853934773606688E-3</v>
      </c>
      <c r="D76" s="23">
        <v>1.7809923507555531E-2</v>
      </c>
      <c r="E76" s="24">
        <f t="shared" si="1"/>
        <v>1.0178099235075555</v>
      </c>
      <c r="F76" s="31">
        <f>$M$1*($E76^(-F$1))</f>
        <v>0.97267670233385273</v>
      </c>
      <c r="G76" s="31">
        <f>$M$1*($E76^(-G$1))</f>
        <v>0.95565653258894778</v>
      </c>
      <c r="H76" s="31">
        <f>$M$1*($E76^(-H$1))</f>
        <v>0.90636221115716287</v>
      </c>
      <c r="I76" s="31">
        <f>$M$1*($E76^(-I$1))</f>
        <v>0.82979036142798135</v>
      </c>
    </row>
    <row r="77" spans="1:9" x14ac:dyDescent="0.3">
      <c r="A77" s="18">
        <v>2003</v>
      </c>
      <c r="B77" s="22">
        <v>3.6479243536727268E-3</v>
      </c>
      <c r="C77" s="22">
        <v>1.6751211680868239E-3</v>
      </c>
      <c r="D77" s="23">
        <v>3.3879356891200474E-3</v>
      </c>
      <c r="E77" s="24">
        <f t="shared" si="1"/>
        <v>1.00338793568912</v>
      </c>
      <c r="F77" s="31">
        <f>$M$1*($E77^(-F$1))</f>
        <v>0.98665726862669001</v>
      </c>
      <c r="G77" s="31">
        <f>$M$1*($E77^(-G$1))</f>
        <v>0.98332582397361645</v>
      </c>
      <c r="H77" s="31">
        <f>$M$1*($E77^(-H$1))</f>
        <v>0.97339882988306892</v>
      </c>
      <c r="I77" s="31">
        <f>$M$1*($E77^(-I$1))</f>
        <v>0.95707604244214894</v>
      </c>
    </row>
    <row r="78" spans="1:9" x14ac:dyDescent="0.3">
      <c r="A78" s="18">
        <v>2004</v>
      </c>
      <c r="B78" s="22">
        <v>3.2016262278311003E-3</v>
      </c>
      <c r="C78" s="22">
        <v>-2.0545848780370524E-2</v>
      </c>
      <c r="D78" s="23">
        <v>7.7072452269344449E-5</v>
      </c>
      <c r="E78" s="24">
        <f t="shared" si="1"/>
        <v>1.0000770724522694</v>
      </c>
      <c r="F78" s="31">
        <f>$M$1*($E78^(-F$1))</f>
        <v>0.98992370415256126</v>
      </c>
      <c r="G78" s="31">
        <f>$M$1*($E78^(-G$1))</f>
        <v>0.98984741418497768</v>
      </c>
      <c r="H78" s="31">
        <f>$M$1*($E78^(-H$1))</f>
        <v>0.98961857955682475</v>
      </c>
      <c r="I78" s="31">
        <f>$M$1*($E78^(-I$1))</f>
        <v>0.98923730606471461</v>
      </c>
    </row>
    <row r="79" spans="1:9" x14ac:dyDescent="0.3">
      <c r="A79" s="18">
        <v>2005</v>
      </c>
      <c r="B79" s="22">
        <v>1.3464263606469948E-2</v>
      </c>
      <c r="C79" s="22">
        <v>-2.3664064645891617E-2</v>
      </c>
      <c r="D79" s="23">
        <v>8.6737254487708054E-3</v>
      </c>
      <c r="E79" s="24">
        <f t="shared" si="1"/>
        <v>1.0086737254487708</v>
      </c>
      <c r="F79" s="31">
        <f>$M$1*($E79^(-F$1))</f>
        <v>0.98148685250975221</v>
      </c>
      <c r="G79" s="31">
        <f>$M$1*($E79^(-G$1))</f>
        <v>0.97304691075707095</v>
      </c>
      <c r="H79" s="31">
        <f>$M$1*($E79^(-H$1))</f>
        <v>0.94816005188089603</v>
      </c>
      <c r="I79" s="31">
        <f>$M$1*($E79^(-I$1))</f>
        <v>0.90808836765937695</v>
      </c>
    </row>
    <row r="80" spans="1:9" x14ac:dyDescent="0.3">
      <c r="A80" s="18">
        <v>2006</v>
      </c>
      <c r="B80" s="22">
        <v>-3.09681912256108E-2</v>
      </c>
      <c r="C80" s="22">
        <v>-5.6711071755704237E-2</v>
      </c>
      <c r="D80" s="23">
        <v>-3.4188247417158882E-2</v>
      </c>
      <c r="E80" s="24">
        <f t="shared" si="1"/>
        <v>0.96581175258284113</v>
      </c>
      <c r="F80" s="31">
        <f>$M$1*($E80^(-F$1))</f>
        <v>1.0250444740939142</v>
      </c>
      <c r="G80" s="31">
        <f>$M$1*($E80^(-G$1))</f>
        <v>1.0613294685560293</v>
      </c>
      <c r="H80" s="31">
        <f>$M$1*($E80^(-H$1))</f>
        <v>1.1780745264418293</v>
      </c>
      <c r="I80" s="31">
        <f>$M$1*($E80^(-I$1))</f>
        <v>1.4018783735870102</v>
      </c>
    </row>
    <row r="81" spans="1:9" x14ac:dyDescent="0.3">
      <c r="A81" s="18">
        <v>2007</v>
      </c>
      <c r="B81" s="22">
        <v>4.0245372133788683E-2</v>
      </c>
      <c r="C81" s="22">
        <v>-7.7070478560119365E-2</v>
      </c>
      <c r="D81" s="23">
        <v>2.5886203948701701E-2</v>
      </c>
      <c r="E81" s="24">
        <f t="shared" si="1"/>
        <v>1.0258862039487018</v>
      </c>
      <c r="F81" s="31">
        <f>$M$1*($E81^(-F$1))</f>
        <v>0.96501931324295664</v>
      </c>
      <c r="G81" s="31">
        <f>$M$1*($E81^(-G$1))</f>
        <v>0.94066896457768456</v>
      </c>
      <c r="H81" s="31">
        <f>$M$1*($E81^(-H$1))</f>
        <v>0.87124289038562452</v>
      </c>
      <c r="I81" s="31">
        <f>$M$1*($E81^(-I$1))</f>
        <v>0.76673148893686616</v>
      </c>
    </row>
    <row r="82" spans="1:9" x14ac:dyDescent="0.3">
      <c r="A82" s="18">
        <v>2008</v>
      </c>
      <c r="B82" s="22">
        <v>-6.2558536294113815E-2</v>
      </c>
      <c r="C82" s="22">
        <v>-0.13606245289922017</v>
      </c>
      <c r="D82" s="23">
        <v>-7.065402200007434E-2</v>
      </c>
      <c r="E82" s="24">
        <f t="shared" si="1"/>
        <v>0.92934597799992569</v>
      </c>
      <c r="F82" s="31">
        <f>$M$1*($E82^(-F$1))</f>
        <v>1.0652652762651533</v>
      </c>
      <c r="G82" s="31">
        <f>$M$1*($E82^(-G$1))</f>
        <v>1.1462526351679529</v>
      </c>
      <c r="H82" s="31">
        <f>$M$1*($E82^(-H$1))</f>
        <v>1.4280653306308406</v>
      </c>
      <c r="I82" s="31">
        <f>$M$1*($E82^(-I$1))</f>
        <v>2.059970291464416</v>
      </c>
    </row>
    <row r="83" spans="1:9" x14ac:dyDescent="0.3">
      <c r="A83" s="18">
        <v>2009</v>
      </c>
      <c r="B83" s="22">
        <v>2.4432590415019925E-3</v>
      </c>
      <c r="C83" s="22">
        <v>4.099798047861862E-3</v>
      </c>
      <c r="D83" s="23">
        <v>2.6136088162331747E-3</v>
      </c>
      <c r="E83" s="24">
        <f t="shared" si="1"/>
        <v>1.0026136088162332</v>
      </c>
      <c r="F83" s="31">
        <f>$M$1*($E83^(-F$1))</f>
        <v>0.98741927228463822</v>
      </c>
      <c r="G83" s="31">
        <f>$M$1*($E83^(-G$1))</f>
        <v>0.98484527199911576</v>
      </c>
      <c r="H83" s="31">
        <f>$M$1*($E83^(-H$1))</f>
        <v>0.97716346057969183</v>
      </c>
      <c r="I83" s="31">
        <f>$M$1*($E83^(-I$1))</f>
        <v>0.96449336231523153</v>
      </c>
    </row>
    <row r="84" spans="1:9" x14ac:dyDescent="0.3">
      <c r="A84" s="18">
        <v>2010</v>
      </c>
      <c r="B84" s="22">
        <v>-1.9976217672063326E-2</v>
      </c>
      <c r="C84" s="22">
        <v>-2.2471836596559339E-2</v>
      </c>
      <c r="D84" s="23">
        <v>-2.0233222563491207E-2</v>
      </c>
      <c r="E84" s="24">
        <f t="shared" si="1"/>
        <v>0.97976677743650875</v>
      </c>
      <c r="F84" s="31">
        <f>$M$1*($E84^(-F$1))</f>
        <v>1.0104445494572347</v>
      </c>
      <c r="G84" s="31">
        <f>$M$1*($E84^(-G$1))</f>
        <v>1.031311300533166</v>
      </c>
      <c r="H84" s="31">
        <f>$M$1*($E84^(-H$1))</f>
        <v>1.0965328565750725</v>
      </c>
      <c r="I84" s="31">
        <f>$M$1*($E84^(-I$1))</f>
        <v>1.2145296015643321</v>
      </c>
    </row>
    <row r="85" spans="1:9" x14ac:dyDescent="0.3">
      <c r="A85" s="18">
        <v>2011</v>
      </c>
      <c r="B85" s="22">
        <v>-6.2992305823132491E-3</v>
      </c>
      <c r="C85" s="22">
        <v>7.0950447051163976E-3</v>
      </c>
      <c r="D85" s="23">
        <v>-4.9228113921208697E-3</v>
      </c>
      <c r="E85" s="24">
        <f t="shared" si="1"/>
        <v>0.99507718860787908</v>
      </c>
      <c r="F85" s="31">
        <f>$M$1*($E85^(-F$1))</f>
        <v>0.99489769370054382</v>
      </c>
      <c r="G85" s="31">
        <f>$M$1*($E85^(-G$1))</f>
        <v>0.9998196171016781</v>
      </c>
      <c r="H85" s="31">
        <f>$M$1*($E85^(-H$1))</f>
        <v>1.0147319671599508</v>
      </c>
      <c r="I85" s="31">
        <f>$M$1*($E85^(-I$1))</f>
        <v>1.0400817830063673</v>
      </c>
    </row>
    <row r="86" spans="1:9" x14ac:dyDescent="0.3">
      <c r="A86" s="18">
        <v>2012</v>
      </c>
      <c r="B86" s="22">
        <v>-7.5901141454383508E-3</v>
      </c>
      <c r="C86" s="22">
        <v>5.0158666201721297E-3</v>
      </c>
      <c r="D86" s="23">
        <v>-6.2796506527684065E-3</v>
      </c>
      <c r="E86" s="24">
        <f t="shared" si="1"/>
        <v>0.99372034934723164</v>
      </c>
      <c r="F86" s="31">
        <f>$M$1*($E86^(-F$1))</f>
        <v>0.9962561405231608</v>
      </c>
      <c r="G86" s="31">
        <f>$M$1*($E86^(-G$1))</f>
        <v>1.0025518156869735</v>
      </c>
      <c r="H86" s="31">
        <f>$M$1*($E86^(-H$1))</f>
        <v>1.021678555252113</v>
      </c>
      <c r="I86" s="31">
        <f>$M$1*($E86^(-I$1))</f>
        <v>1.0543707780424696</v>
      </c>
    </row>
    <row r="87" spans="1:9" x14ac:dyDescent="0.3">
      <c r="A87" s="18">
        <v>2013</v>
      </c>
      <c r="B87" s="22">
        <v>2.7185076763485617E-2</v>
      </c>
      <c r="C87" s="22">
        <v>2.6882713414095906E-2</v>
      </c>
      <c r="D87" s="23">
        <v>2.7153299063991811E-2</v>
      </c>
      <c r="E87" s="24">
        <f t="shared" si="1"/>
        <v>1.0271532990639918</v>
      </c>
      <c r="F87" s="31">
        <f>$M$1*($E87^(-F$1))</f>
        <v>0.9638288665403224</v>
      </c>
      <c r="G87" s="31">
        <f>$M$1*($E87^(-G$1))</f>
        <v>0.93834957977414413</v>
      </c>
      <c r="H87" s="31">
        <f>$M$1*($E87^(-H$1))</f>
        <v>0.86588231123695736</v>
      </c>
      <c r="I87" s="31">
        <f>$M$1*($E87^(-I$1))</f>
        <v>0.75732543122530827</v>
      </c>
    </row>
    <row r="88" spans="1:9" x14ac:dyDescent="0.3">
      <c r="A88" s="18">
        <v>2014</v>
      </c>
      <c r="B88" s="22">
        <v>2.1265528118185585E-2</v>
      </c>
      <c r="C88" s="22">
        <v>3.4553211830416021E-2</v>
      </c>
      <c r="D88" s="23">
        <v>2.2661671741078006E-2</v>
      </c>
      <c r="E88" s="24">
        <f t="shared" si="1"/>
        <v>1.0226616717410779</v>
      </c>
      <c r="F88" s="31">
        <f>$M$1*($E88^(-F$1))</f>
        <v>0.96806209458747816</v>
      </c>
      <c r="G88" s="31">
        <f>$M$1*($E88^(-G$1))</f>
        <v>0.94661032219908658</v>
      </c>
      <c r="H88" s="31">
        <f>$M$1*($E88^(-H$1))</f>
        <v>0.88506526680164355</v>
      </c>
      <c r="I88" s="31">
        <f>$M$1*($E88^(-I$1))</f>
        <v>0.79125305706935778</v>
      </c>
    </row>
    <row r="89" spans="1:9" x14ac:dyDescent="0.3">
      <c r="A89" s="18">
        <v>2015</v>
      </c>
      <c r="B89" s="22">
        <v>-9.7246763349423948E-3</v>
      </c>
      <c r="C89" s="22">
        <v>-1.8426312654699351E-2</v>
      </c>
      <c r="D89" s="23">
        <v>-1.0649417838664965E-2</v>
      </c>
      <c r="E89" s="24">
        <f t="shared" si="1"/>
        <v>0.98935058216133509</v>
      </c>
      <c r="F89" s="31">
        <f>$M$1*($E89^(-F$1))</f>
        <v>1.0006564082039011</v>
      </c>
      <c r="G89" s="31">
        <f>$M$1*($E89^(-G$1))</f>
        <v>1.0114275225045779</v>
      </c>
      <c r="H89" s="31">
        <f>$M$1*($E89^(-H$1))</f>
        <v>1.0444415156023934</v>
      </c>
      <c r="I89" s="31">
        <f>$M$1*($E89^(-I$1))</f>
        <v>1.1018768479937624</v>
      </c>
    </row>
    <row r="90" spans="1:9" x14ac:dyDescent="0.3">
      <c r="A90" s="25">
        <v>2016</v>
      </c>
      <c r="B90" s="26">
        <v>-7.6077860971820732E-3</v>
      </c>
      <c r="C90" s="26">
        <v>-6.4548120160047573E-3</v>
      </c>
      <c r="D90" s="27">
        <v>-7.4861747145528457E-3</v>
      </c>
      <c r="E90" s="24">
        <f t="shared" si="1"/>
        <v>0.99251382528544718</v>
      </c>
      <c r="F90" s="31">
        <f>$M$1*($E90^(-F$1))</f>
        <v>0.99746721383480563</v>
      </c>
      <c r="G90" s="31">
        <f>$M$1*($E90^(-G$1))</f>
        <v>1.0049907501771411</v>
      </c>
      <c r="H90" s="31">
        <f>$M$1*($E90^(-H$1))</f>
        <v>1.02790355849895</v>
      </c>
      <c r="I90" s="31">
        <f>$M$1*($E90^(-I$1))</f>
        <v>1.0672583086614182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BD6D-D6F8-495C-8E14-38708D799E01}">
  <dimension ref="A1:N93"/>
  <sheetViews>
    <sheetView workbookViewId="0">
      <selection activeCell="E1" sqref="E1:I3"/>
    </sheetView>
  </sheetViews>
  <sheetFormatPr defaultRowHeight="14.4" x14ac:dyDescent="0.3"/>
  <cols>
    <col min="5" max="5" width="10.44140625" bestFit="1" customWidth="1"/>
    <col min="12" max="12" width="10.6640625" bestFit="1" customWidth="1"/>
    <col min="13" max="13" width="17.88671875" bestFit="1" customWidth="1"/>
  </cols>
  <sheetData>
    <row r="1" spans="1:14" x14ac:dyDescent="0.3">
      <c r="E1" s="41" t="s">
        <v>51</v>
      </c>
      <c r="F1" s="41">
        <v>1</v>
      </c>
      <c r="G1" s="41">
        <v>2</v>
      </c>
      <c r="H1" s="41">
        <v>5</v>
      </c>
      <c r="I1" s="41">
        <v>10</v>
      </c>
      <c r="J1" s="28"/>
      <c r="L1" s="39" t="s">
        <v>52</v>
      </c>
      <c r="M1" s="30">
        <v>0.99</v>
      </c>
      <c r="N1" s="6"/>
    </row>
    <row r="2" spans="1:14" ht="16.8" x14ac:dyDescent="0.35">
      <c r="E2" s="41" t="s">
        <v>67</v>
      </c>
      <c r="F2" s="42">
        <f>AVERAGE(F6:F93)</f>
        <v>0.95844759203269347</v>
      </c>
      <c r="G2" s="42">
        <f>AVERAGE(G6:G93)</f>
        <v>0.93051733789389945</v>
      </c>
      <c r="H2" s="42">
        <f>AVERAGE(H6:H93)</f>
        <v>0.86834986259082458</v>
      </c>
      <c r="I2" s="42">
        <f>AVERAGE(I6:I93)</f>
        <v>0.84544476802245427</v>
      </c>
      <c r="J2" s="28"/>
      <c r="L2" s="12" t="s">
        <v>64</v>
      </c>
      <c r="M2" s="37" t="s">
        <v>66</v>
      </c>
      <c r="N2" s="6"/>
    </row>
    <row r="3" spans="1:14" x14ac:dyDescent="0.3">
      <c r="E3" s="41" t="s">
        <v>68</v>
      </c>
      <c r="F3" s="41">
        <f>STDEV(F6:F93)</f>
        <v>5.1187423256519628E-2</v>
      </c>
      <c r="G3" s="41">
        <f>STDEV(G6:G93)</f>
        <v>0.10407831241401502</v>
      </c>
      <c r="H3" s="41">
        <f>STDEV(H6:H93)</f>
        <v>0.28967634754209942</v>
      </c>
      <c r="I3" s="41">
        <f>STDEV(I6:I93)</f>
        <v>0.84167265442292716</v>
      </c>
      <c r="J3" s="28"/>
      <c r="L3" s="8" t="s">
        <v>65</v>
      </c>
      <c r="M3" s="38" t="s">
        <v>63</v>
      </c>
      <c r="N3" s="6"/>
    </row>
    <row r="4" spans="1:14" x14ac:dyDescent="0.3">
      <c r="E4" s="40" t="s">
        <v>65</v>
      </c>
      <c r="F4" s="40">
        <f>F3/F2</f>
        <v>5.3406595918260268E-2</v>
      </c>
      <c r="G4" s="40">
        <f>G3/G2</f>
        <v>0.11184994430042781</v>
      </c>
      <c r="H4" s="40">
        <f>H3/H2</f>
        <v>0.33359405007310733</v>
      </c>
      <c r="I4" s="40">
        <f>I3/I2</f>
        <v>0.99553830866048143</v>
      </c>
      <c r="J4" s="28"/>
      <c r="N4" s="6"/>
    </row>
    <row r="5" spans="1:14" ht="15" x14ac:dyDescent="0.35">
      <c r="A5" s="14" t="s">
        <v>11</v>
      </c>
      <c r="B5" s="15" t="s">
        <v>36</v>
      </c>
      <c r="C5" s="15" t="s">
        <v>37</v>
      </c>
      <c r="D5" s="16" t="s">
        <v>39</v>
      </c>
      <c r="E5" s="17" t="s">
        <v>46</v>
      </c>
      <c r="F5" s="17" t="s">
        <v>47</v>
      </c>
      <c r="G5" s="17" t="s">
        <v>50</v>
      </c>
      <c r="H5" s="17" t="s">
        <v>49</v>
      </c>
      <c r="I5" s="17" t="s">
        <v>48</v>
      </c>
      <c r="L5" s="17" t="s">
        <v>69</v>
      </c>
      <c r="M5" s="6"/>
      <c r="N5" s="6"/>
    </row>
    <row r="6" spans="1:14" x14ac:dyDescent="0.3">
      <c r="A6" s="18">
        <v>1929</v>
      </c>
      <c r="B6" s="22">
        <v>-6.4184297006838933E-2</v>
      </c>
      <c r="C6" s="22">
        <v>-0.20957177739342769</v>
      </c>
      <c r="D6" s="23">
        <v>-8.265106031040427E-2</v>
      </c>
      <c r="E6" s="24">
        <f>1+D6</f>
        <v>0.91734893968959574</v>
      </c>
      <c r="F6" s="31">
        <f>$M$1*($E6^(-F$1))</f>
        <v>1.0791967561819904</v>
      </c>
      <c r="G6" s="31">
        <f>$M$1*($E6^(-G$1))</f>
        <v>1.1764299379330607</v>
      </c>
      <c r="H6" s="31">
        <f>$M$1*($E6^(-H$1))</f>
        <v>1.5239207340598497</v>
      </c>
      <c r="I6" s="31">
        <f>$M$1*($E6^(-I$1))</f>
        <v>2.3457923269671825</v>
      </c>
      <c r="L6" s="6"/>
      <c r="M6" s="8"/>
      <c r="N6" s="6"/>
    </row>
    <row r="7" spans="1:14" x14ac:dyDescent="0.3">
      <c r="A7" s="18">
        <v>1930</v>
      </c>
      <c r="B7" s="22">
        <v>-0.10847338935574237</v>
      </c>
      <c r="C7" s="22">
        <v>-0.21342970891528523</v>
      </c>
      <c r="D7" s="23">
        <v>-0.11993783506330559</v>
      </c>
      <c r="E7" s="24">
        <f t="shared" ref="E7:E70" si="0">1+D7</f>
        <v>0.88006216493669442</v>
      </c>
      <c r="F7" s="31">
        <f>$M$1*($E7^(-F$1))</f>
        <v>1.124920533393472</v>
      </c>
      <c r="G7" s="31">
        <f>$M$1*($E7^(-G$1))</f>
        <v>1.2782284913638924</v>
      </c>
      <c r="H7" s="31">
        <f>$M$1*($E7^(-H$1))</f>
        <v>1.8752900190793687</v>
      </c>
      <c r="I7" s="31">
        <f>$M$1*($E7^(-I$1))</f>
        <v>3.5522350057158576</v>
      </c>
      <c r="K7" s="11"/>
      <c r="N7" s="6"/>
    </row>
    <row r="8" spans="1:14" x14ac:dyDescent="0.3">
      <c r="A8" s="18">
        <v>1931</v>
      </c>
      <c r="B8" s="22">
        <v>-0.16770301857161107</v>
      </c>
      <c r="C8" s="22">
        <v>-0.31523177127389601</v>
      </c>
      <c r="D8" s="23">
        <v>-0.18207608122362862</v>
      </c>
      <c r="E8" s="24">
        <f t="shared" si="0"/>
        <v>0.81792391877637138</v>
      </c>
      <c r="F8" s="31">
        <f>$M$1*($E8^(-F$1))</f>
        <v>1.2103815248257532</v>
      </c>
      <c r="G8" s="31">
        <f>$M$1*($E8^(-G$1))</f>
        <v>1.4798216521611269</v>
      </c>
      <c r="H8" s="31">
        <f>$M$1*($E8^(-H$1))</f>
        <v>2.7043982843054382</v>
      </c>
      <c r="I8" s="31">
        <f>$M$1*($E8^(-I$1))</f>
        <v>7.387646545610302</v>
      </c>
      <c r="N8" s="6"/>
    </row>
    <row r="9" spans="1:14" x14ac:dyDescent="0.3">
      <c r="A9" s="18">
        <v>1932</v>
      </c>
      <c r="B9" s="22">
        <v>-5.8489498614710866E-2</v>
      </c>
      <c r="C9" s="22">
        <v>-5.0760040414246088E-2</v>
      </c>
      <c r="D9" s="23">
        <v>-5.7861336344041892E-2</v>
      </c>
      <c r="E9" s="24">
        <f t="shared" si="0"/>
        <v>0.94213866365595811</v>
      </c>
      <c r="F9" s="31">
        <f>$M$1*($E9^(-F$1))</f>
        <v>1.0508007347435637</v>
      </c>
      <c r="G9" s="31">
        <f>$M$1*($E9^(-G$1))</f>
        <v>1.1153355395329427</v>
      </c>
      <c r="H9" s="31">
        <f>$M$1*($E9^(-H$1))</f>
        <v>1.3337089345235411</v>
      </c>
      <c r="I9" s="31">
        <f>$M$1*($E9^(-I$1))</f>
        <v>1.7967469919473933</v>
      </c>
    </row>
    <row r="10" spans="1:14" x14ac:dyDescent="0.3">
      <c r="A10" s="18">
        <v>1933</v>
      </c>
      <c r="B10" s="22">
        <v>0.10975117938506052</v>
      </c>
      <c r="C10" s="22">
        <v>0.21118447634237114</v>
      </c>
      <c r="D10" s="23">
        <v>0.11805658940037023</v>
      </c>
      <c r="E10" s="24">
        <f t="shared" si="0"/>
        <v>1.1180565894003702</v>
      </c>
      <c r="F10" s="31">
        <f>$M$1*($E10^(-F$1))</f>
        <v>0.8854650197365691</v>
      </c>
      <c r="G10" s="31">
        <f>$M$1*($E10^(-G$1))</f>
        <v>0.79196798098695231</v>
      </c>
      <c r="H10" s="31">
        <f>$M$1*($E10^(-H$1))</f>
        <v>0.56665179260244591</v>
      </c>
      <c r="I10" s="31">
        <f>$M$1*($E10^(-I$1))</f>
        <v>0.32433763036319746</v>
      </c>
    </row>
    <row r="11" spans="1:14" x14ac:dyDescent="0.3">
      <c r="A11" s="18">
        <v>1934</v>
      </c>
      <c r="B11" s="22">
        <v>7.1548542550696093E-2</v>
      </c>
      <c r="C11" s="22">
        <v>0.19954951796669596</v>
      </c>
      <c r="D11" s="23">
        <v>8.2900759798682389E-2</v>
      </c>
      <c r="E11" s="24">
        <f t="shared" si="0"/>
        <v>1.0829007597986824</v>
      </c>
      <c r="F11" s="31">
        <f>$M$1*($E11^(-F$1))</f>
        <v>0.91421119714058263</v>
      </c>
      <c r="G11" s="31">
        <f>$M$1*($E11^(-G$1))</f>
        <v>0.84422435654264372</v>
      </c>
      <c r="H11" s="31">
        <f>$M$1*($E11^(-H$1))</f>
        <v>0.6648013649429857</v>
      </c>
      <c r="I11" s="31">
        <f>$M$1*($E11^(-I$1))</f>
        <v>0.44642510588894641</v>
      </c>
      <c r="K11" s="17"/>
    </row>
    <row r="12" spans="1:14" x14ac:dyDescent="0.3">
      <c r="A12" s="18">
        <v>1935</v>
      </c>
      <c r="B12" s="22">
        <v>9.7107850911974714E-2</v>
      </c>
      <c r="C12" s="22">
        <v>0.22665465137447649</v>
      </c>
      <c r="D12" s="23">
        <v>0.10983022544830434</v>
      </c>
      <c r="E12" s="24">
        <f t="shared" si="0"/>
        <v>1.1098302254483043</v>
      </c>
      <c r="F12" s="31">
        <f>$M$1*($E12^(-F$1))</f>
        <v>0.89202832766615259</v>
      </c>
      <c r="G12" s="31">
        <f>$M$1*($E12^(-G$1))</f>
        <v>0.80375205793825533</v>
      </c>
      <c r="H12" s="31">
        <f>$M$1*($E12^(-H$1))</f>
        <v>0.58796632463551368</v>
      </c>
      <c r="I12" s="31">
        <f>$M$1*($E12^(-I$1))</f>
        <v>0.34919636253070124</v>
      </c>
      <c r="K12" s="17"/>
    </row>
    <row r="13" spans="1:14" x14ac:dyDescent="0.3">
      <c r="A13" s="18">
        <v>1936</v>
      </c>
      <c r="B13" s="22">
        <v>6.827763848554258E-2</v>
      </c>
      <c r="C13" s="22">
        <v>9.1421543932434401E-2</v>
      </c>
      <c r="D13" s="23">
        <v>7.0789348427349186E-2</v>
      </c>
      <c r="E13" s="24">
        <f t="shared" si="0"/>
        <v>1.0707893484273492</v>
      </c>
      <c r="F13" s="31">
        <f>$M$1*($E13^(-F$1))</f>
        <v>0.92455159500231943</v>
      </c>
      <c r="G13" s="31">
        <f>$M$1*($E13^(-G$1))</f>
        <v>0.86342995133467959</v>
      </c>
      <c r="H13" s="31">
        <f>$M$1*($E13^(-H$1))</f>
        <v>0.70325848771860622</v>
      </c>
      <c r="I13" s="31">
        <f>$M$1*($E13^(-I$1))</f>
        <v>0.49956818237198081</v>
      </c>
      <c r="K13" s="17"/>
    </row>
    <row r="14" spans="1:14" x14ac:dyDescent="0.3">
      <c r="A14" s="18">
        <v>1937</v>
      </c>
      <c r="B14" s="22">
        <v>-1.7818120647310146E-2</v>
      </c>
      <c r="C14" s="22">
        <v>-0.16778412011362098</v>
      </c>
      <c r="D14" s="23">
        <v>-3.4405721210670315E-2</v>
      </c>
      <c r="E14" s="24">
        <f t="shared" si="0"/>
        <v>0.96559427878932969</v>
      </c>
      <c r="F14" s="31">
        <f>$M$1*($E14^(-F$1))</f>
        <v>1.0252753374235712</v>
      </c>
      <c r="G14" s="31">
        <f>$M$1*($E14^(-G$1))</f>
        <v>1.0618075934636546</v>
      </c>
      <c r="H14" s="31">
        <f>$M$1*($E14^(-H$1))</f>
        <v>1.1794017700482551</v>
      </c>
      <c r="I14" s="31">
        <f>$M$1*($E14^(-I$1))</f>
        <v>1.40503892443733</v>
      </c>
      <c r="K14" s="17"/>
    </row>
    <row r="15" spans="1:14" x14ac:dyDescent="0.3">
      <c r="A15" s="18">
        <v>1938</v>
      </c>
      <c r="B15" s="22">
        <v>3.2537102959638187E-2</v>
      </c>
      <c r="C15" s="22">
        <v>0.1706679732157439</v>
      </c>
      <c r="D15" s="23">
        <v>4.5696415235250143E-2</v>
      </c>
      <c r="E15" s="24">
        <f t="shared" si="0"/>
        <v>1.0456964152352501</v>
      </c>
      <c r="F15" s="31">
        <f>$M$1*($E15^(-F$1))</f>
        <v>0.94673749051466327</v>
      </c>
      <c r="G15" s="31">
        <f>$M$1*($E15^(-G$1))</f>
        <v>0.90536553125858799</v>
      </c>
      <c r="H15" s="31">
        <f>$M$1*($E15^(-H$1))</f>
        <v>0.79178468743025932</v>
      </c>
      <c r="I15" s="31">
        <f>$M$1*($E15^(-I$1))</f>
        <v>0.63325554671619533</v>
      </c>
    </row>
    <row r="16" spans="1:14" x14ac:dyDescent="0.3">
      <c r="A16" s="18">
        <v>1939</v>
      </c>
      <c r="B16" s="22">
        <v>4.8282989956862976E-2</v>
      </c>
      <c r="C16" s="22">
        <v>0.1551104910714286</v>
      </c>
      <c r="D16" s="23">
        <v>5.9676397506286505E-2</v>
      </c>
      <c r="E16" s="24">
        <f t="shared" si="0"/>
        <v>1.0596763975062866</v>
      </c>
      <c r="F16" s="31">
        <f>$M$1*($E16^(-F$1))</f>
        <v>0.93424747623873228</v>
      </c>
      <c r="G16" s="31">
        <f>$M$1*($E16^(-G$1))</f>
        <v>0.8816346937964048</v>
      </c>
      <c r="H16" s="31">
        <f>$M$1*($E16^(-H$1))</f>
        <v>0.74091585468029797</v>
      </c>
      <c r="I16" s="31">
        <f>$M$1*($E16^(-I$1))</f>
        <v>0.55450131688549142</v>
      </c>
    </row>
    <row r="17" spans="1:9" x14ac:dyDescent="0.3">
      <c r="A17" s="18">
        <v>1940</v>
      </c>
      <c r="B17" s="22">
        <v>0.10987301587301591</v>
      </c>
      <c r="C17" s="22">
        <v>0.2250491130686616</v>
      </c>
      <c r="D17" s="23">
        <v>0.12326205338981856</v>
      </c>
      <c r="E17" s="24">
        <f t="shared" si="0"/>
        <v>1.1232620533898185</v>
      </c>
      <c r="F17" s="31">
        <f>$M$1*($E17^(-F$1))</f>
        <v>0.8813615638597817</v>
      </c>
      <c r="G17" s="31">
        <f>$M$1*($E17^(-G$1))</f>
        <v>0.78464465277713125</v>
      </c>
      <c r="H17" s="31">
        <f>$M$1*($E17^(-H$1))</f>
        <v>0.55364292791296421</v>
      </c>
      <c r="I17" s="31">
        <f>$M$1*($E17^(-I$1))</f>
        <v>0.30961665821014128</v>
      </c>
    </row>
    <row r="18" spans="1:9" x14ac:dyDescent="0.3">
      <c r="A18" s="18">
        <v>1941</v>
      </c>
      <c r="B18" s="22">
        <v>0.13524298062256368</v>
      </c>
      <c r="C18" s="22">
        <v>-0.27091468640436311</v>
      </c>
      <c r="D18" s="23">
        <v>8.3801953818827726E-2</v>
      </c>
      <c r="E18" s="24">
        <f t="shared" si="0"/>
        <v>1.0838019538188277</v>
      </c>
      <c r="F18" s="31">
        <f>$M$1*($E18^(-F$1))</f>
        <v>0.91345101982118404</v>
      </c>
      <c r="G18" s="31">
        <f>$M$1*($E18^(-G$1))</f>
        <v>0.84282097536602141</v>
      </c>
      <c r="H18" s="31">
        <f>$M$1*($E18^(-H$1))</f>
        <v>0.66204200702531391</v>
      </c>
      <c r="I18" s="31">
        <f>$M$1*($E18^(-I$1))</f>
        <v>0.44272688794556136</v>
      </c>
    </row>
    <row r="19" spans="1:9" x14ac:dyDescent="0.3">
      <c r="A19" s="18">
        <v>1942</v>
      </c>
      <c r="B19" s="22">
        <v>0.13092065969448552</v>
      </c>
      <c r="C19" s="22">
        <v>-2.5838794233289605E-2</v>
      </c>
      <c r="D19" s="23">
        <v>0.11748176986775427</v>
      </c>
      <c r="E19" s="24">
        <f t="shared" si="0"/>
        <v>1.1174817698677542</v>
      </c>
      <c r="F19" s="31">
        <f>$M$1*($E19^(-F$1))</f>
        <v>0.8859204925706835</v>
      </c>
      <c r="G19" s="31">
        <f>$M$1*($E19^(-G$1))</f>
        <v>0.79278294864311372</v>
      </c>
      <c r="H19" s="31">
        <f>$M$1*($E19^(-H$1))</f>
        <v>0.56811068793068176</v>
      </c>
      <c r="I19" s="31">
        <f>$M$1*($E19^(-I$1))</f>
        <v>0.3260098522637096</v>
      </c>
    </row>
    <row r="20" spans="1:9" x14ac:dyDescent="0.3">
      <c r="A20" s="18">
        <v>1943</v>
      </c>
      <c r="B20" s="22">
        <v>8.7679198537287339E-2</v>
      </c>
      <c r="C20" s="22">
        <v>3.2407442109489981E-2</v>
      </c>
      <c r="D20" s="23">
        <v>8.3545794878981283E-2</v>
      </c>
      <c r="E20" s="24">
        <f t="shared" si="0"/>
        <v>1.0835457948789813</v>
      </c>
      <c r="F20" s="31">
        <f>$M$1*($E20^(-F$1))</f>
        <v>0.91366696698829497</v>
      </c>
      <c r="G20" s="31">
        <f>$M$1*($E20^(-G$1))</f>
        <v>0.8432195217834243</v>
      </c>
      <c r="H20" s="31">
        <f>$M$1*($E20^(-H$1))</f>
        <v>0.66282493739308279</v>
      </c>
      <c r="I20" s="31">
        <f>$M$1*($E20^(-I$1))</f>
        <v>0.44377464407085254</v>
      </c>
    </row>
    <row r="21" spans="1:9" x14ac:dyDescent="0.3">
      <c r="A21" s="18">
        <v>1944</v>
      </c>
      <c r="B21" s="22">
        <v>9.4845448689361067E-2</v>
      </c>
      <c r="C21" s="22">
        <v>0.17099677127728286</v>
      </c>
      <c r="D21" s="23">
        <v>0.10027251306972973</v>
      </c>
      <c r="E21" s="24">
        <f t="shared" si="0"/>
        <v>1.1002725130697297</v>
      </c>
      <c r="F21" s="31">
        <f>$M$1*($E21^(-F$1))</f>
        <v>0.89977708998466888</v>
      </c>
      <c r="G21" s="31">
        <f>$M$1*($E21^(-G$1))</f>
        <v>0.81777657743563537</v>
      </c>
      <c r="H21" s="31">
        <f>$M$1*($E21^(-H$1))</f>
        <v>0.61395123412692398</v>
      </c>
      <c r="I21" s="31">
        <f>$M$1*($E21^(-I$1))</f>
        <v>0.38074355342017474</v>
      </c>
    </row>
    <row r="22" spans="1:9" x14ac:dyDescent="0.3">
      <c r="A22" s="18">
        <v>1945</v>
      </c>
      <c r="B22" s="22">
        <v>0.11315030799339834</v>
      </c>
      <c r="C22" s="22">
        <v>0.84807276324466907</v>
      </c>
      <c r="D22" s="23">
        <v>0.16888036040241064</v>
      </c>
      <c r="E22" s="24">
        <f t="shared" si="0"/>
        <v>1.1688803604024107</v>
      </c>
      <c r="F22" s="31">
        <f>$M$1*($E22^(-F$1))</f>
        <v>0.84696435455479158</v>
      </c>
      <c r="G22" s="31">
        <f>$M$1*($E22^(-G$1))</f>
        <v>0.7245945635216311</v>
      </c>
      <c r="H22" s="31">
        <f>$M$1*($E22^(-H$1))</f>
        <v>0.45371682708930999</v>
      </c>
      <c r="I22" s="31">
        <f>$M$1*($E22^(-I$1))</f>
        <v>0.20793834261009178</v>
      </c>
    </row>
    <row r="23" spans="1:9" x14ac:dyDescent="0.3">
      <c r="A23" s="18">
        <v>1946</v>
      </c>
      <c r="B23" s="22">
        <v>8.2783072613389477E-2</v>
      </c>
      <c r="C23" s="22">
        <v>0.25673916092088322</v>
      </c>
      <c r="D23" s="23">
        <v>0.1034288825087727</v>
      </c>
      <c r="E23" s="24">
        <f t="shared" si="0"/>
        <v>1.1034288825087728</v>
      </c>
      <c r="F23" s="31">
        <f>$M$1*($E23^(-F$1))</f>
        <v>0.89720326855059362</v>
      </c>
      <c r="G23" s="31">
        <f>$M$1*($E23^(-G$1))</f>
        <v>0.81310475262410997</v>
      </c>
      <c r="H23" s="31">
        <f>$M$1*($E23^(-H$1))</f>
        <v>0.60522025883565955</v>
      </c>
      <c r="I23" s="31">
        <f>$M$1*($E23^(-I$1))</f>
        <v>0.36999147646980074</v>
      </c>
    </row>
    <row r="24" spans="1:9" x14ac:dyDescent="0.3">
      <c r="A24" s="18">
        <v>1947</v>
      </c>
      <c r="B24" s="22">
        <v>6.7318485348417112E-2</v>
      </c>
      <c r="C24" s="22">
        <v>0.11300183208903947</v>
      </c>
      <c r="D24" s="23">
        <v>7.3480933198230569E-2</v>
      </c>
      <c r="E24" s="24">
        <f t="shared" si="0"/>
        <v>1.0734809331982307</v>
      </c>
      <c r="F24" s="31">
        <f>$M$1*($E24^(-F$1))</f>
        <v>0.9222334271466609</v>
      </c>
      <c r="G24" s="31">
        <f>$M$1*($E24^(-G$1))</f>
        <v>0.85910554964310648</v>
      </c>
      <c r="H24" s="31">
        <f>$M$1*($E24^(-H$1))</f>
        <v>0.69448603843646928</v>
      </c>
      <c r="I24" s="31">
        <f>$M$1*($E24^(-I$1))</f>
        <v>0.48718268442745555</v>
      </c>
    </row>
    <row r="25" spans="1:9" x14ac:dyDescent="0.3">
      <c r="A25" s="18">
        <v>1948</v>
      </c>
      <c r="B25" s="22">
        <v>1.3535815190294117E-2</v>
      </c>
      <c r="C25" s="22">
        <v>9.3741667689036245E-2</v>
      </c>
      <c r="D25" s="23">
        <v>2.4750912064410598E-2</v>
      </c>
      <c r="E25" s="24">
        <f t="shared" si="0"/>
        <v>1.0247509120644105</v>
      </c>
      <c r="F25" s="31">
        <f>$M$1*($E25^(-F$1))</f>
        <v>0.96608843021724855</v>
      </c>
      <c r="G25" s="31">
        <f>$M$1*($E25^(-G$1))</f>
        <v>0.94275439898952262</v>
      </c>
      <c r="H25" s="31">
        <f>$M$1*($E25^(-H$1))</f>
        <v>0.87607971962944831</v>
      </c>
      <c r="I25" s="31">
        <f>$M$1*($E25^(-I$1))</f>
        <v>0.77526835873334632</v>
      </c>
    </row>
    <row r="26" spans="1:9" x14ac:dyDescent="0.3">
      <c r="A26" s="18">
        <v>1949</v>
      </c>
      <c r="B26" s="22">
        <v>3.8007461653560407E-2</v>
      </c>
      <c r="C26" s="22">
        <v>0.20468309356571379</v>
      </c>
      <c r="D26" s="23">
        <v>6.2890294506874792E-2</v>
      </c>
      <c r="E26" s="24">
        <f t="shared" si="0"/>
        <v>1.0628902945068748</v>
      </c>
      <c r="F26" s="31">
        <f>$M$1*($E26^(-F$1))</f>
        <v>0.93142256083851804</v>
      </c>
      <c r="G26" s="31">
        <f>$M$1*($E26^(-G$1))</f>
        <v>0.87631109781715444</v>
      </c>
      <c r="H26" s="31">
        <f>$M$1*($E26^(-H$1))</f>
        <v>0.7297817313412297</v>
      </c>
      <c r="I26" s="31">
        <f>$M$1*($E26^(-I$1))</f>
        <v>0.53796098525192204</v>
      </c>
    </row>
    <row r="27" spans="1:9" x14ac:dyDescent="0.3">
      <c r="A27" s="18">
        <v>1950</v>
      </c>
      <c r="B27" s="22">
        <v>9.1523223829723346E-2</v>
      </c>
      <c r="C27" s="22">
        <v>-3.6759901371551815E-2</v>
      </c>
      <c r="D27" s="23">
        <v>6.9850346795526166E-2</v>
      </c>
      <c r="E27" s="24">
        <f t="shared" si="0"/>
        <v>1.0698503467955263</v>
      </c>
      <c r="F27" s="31">
        <f>$M$1*($E27^(-F$1))</f>
        <v>0.92536306873695151</v>
      </c>
      <c r="G27" s="31">
        <f>$M$1*($E27^(-G$1))</f>
        <v>0.86494627169926064</v>
      </c>
      <c r="H27" s="31">
        <f>$M$1*($E27^(-H$1))</f>
        <v>0.70635014010457742</v>
      </c>
      <c r="I27" s="31">
        <f>$M$1*($E27^(-I$1))</f>
        <v>0.50397022265227898</v>
      </c>
    </row>
    <row r="28" spans="1:9" x14ac:dyDescent="0.3">
      <c r="A28" s="18">
        <v>1951</v>
      </c>
      <c r="B28" s="22">
        <v>6.2988674971687475E-2</v>
      </c>
      <c r="C28" s="22">
        <v>-1.7627461482718543E-2</v>
      </c>
      <c r="D28" s="23">
        <v>5.0707366359634909E-2</v>
      </c>
      <c r="E28" s="24">
        <f t="shared" si="0"/>
        <v>1.0507073663596349</v>
      </c>
      <c r="F28" s="31">
        <f>$M$1*($E28^(-F$1))</f>
        <v>0.94222238436381534</v>
      </c>
      <c r="G28" s="31">
        <f>$M$1*($E28^(-G$1))</f>
        <v>0.89675052686488199</v>
      </c>
      <c r="H28" s="31">
        <f>$M$1*($E28^(-H$1))</f>
        <v>0.77308333123823769</v>
      </c>
      <c r="I28" s="31">
        <f>$M$1*($E28^(-I$1))</f>
        <v>0.60369478488728368</v>
      </c>
    </row>
    <row r="29" spans="1:9" x14ac:dyDescent="0.3">
      <c r="A29" s="18">
        <v>1952</v>
      </c>
      <c r="B29" s="22">
        <v>5.141961005332929E-2</v>
      </c>
      <c r="C29" s="22">
        <v>0.10596018308101018</v>
      </c>
      <c r="D29" s="23">
        <v>5.9189130038300286E-2</v>
      </c>
      <c r="E29" s="24">
        <f t="shared" si="0"/>
        <v>1.0591891300383003</v>
      </c>
      <c r="F29" s="31">
        <f>$M$1*($E29^(-F$1))</f>
        <v>0.93467726577235699</v>
      </c>
      <c r="G29" s="31">
        <f>$M$1*($E29^(-G$1))</f>
        <v>0.88244605166837298</v>
      </c>
      <c r="H29" s="31">
        <f>$M$1*($E29^(-H$1))</f>
        <v>0.74262167144589353</v>
      </c>
      <c r="I29" s="31">
        <f>$M$1*($E29^(-I$1))</f>
        <v>0.55705752212231574</v>
      </c>
    </row>
    <row r="30" spans="1:9" x14ac:dyDescent="0.3">
      <c r="A30" s="18">
        <v>1953</v>
      </c>
      <c r="B30" s="22">
        <v>4.1222910904282095E-2</v>
      </c>
      <c r="C30" s="22">
        <v>-2.4086202911948185E-2</v>
      </c>
      <c r="D30" s="23">
        <v>3.1509323708859505E-2</v>
      </c>
      <c r="E30" s="24">
        <f t="shared" si="0"/>
        <v>1.0315093237088595</v>
      </c>
      <c r="F30" s="31">
        <f>$M$1*($E30^(-F$1))</f>
        <v>0.95975865389213344</v>
      </c>
      <c r="G30" s="31">
        <f>$M$1*($E30^(-G$1))</f>
        <v>0.93044108456650521</v>
      </c>
      <c r="H30" s="31">
        <f>$M$1*($E30^(-H$1))</f>
        <v>0.84775313649133066</v>
      </c>
      <c r="I30" s="31">
        <f>$M$1*($E30^(-I$1))</f>
        <v>0.72594482871806942</v>
      </c>
    </row>
    <row r="31" spans="1:9" x14ac:dyDescent="0.3">
      <c r="A31" s="18">
        <v>1954</v>
      </c>
      <c r="B31" s="22">
        <v>5.5572524830617698E-2</v>
      </c>
      <c r="C31" s="22">
        <v>0.20758422566962287</v>
      </c>
      <c r="D31" s="23">
        <v>7.6960669092851819E-2</v>
      </c>
      <c r="E31" s="24">
        <f t="shared" si="0"/>
        <v>1.0769606690928519</v>
      </c>
      <c r="F31" s="31">
        <f>$M$1*($E31^(-F$1))</f>
        <v>0.91925362588579873</v>
      </c>
      <c r="G31" s="31">
        <f>$M$1*($E31^(-G$1))</f>
        <v>0.85356285727695758</v>
      </c>
      <c r="H31" s="31">
        <f>$M$1*($E31^(-H$1))</f>
        <v>0.68333864071367911</v>
      </c>
      <c r="I31" s="31">
        <f>$M$1*($E31^(-I$1))</f>
        <v>0.4716683817095137</v>
      </c>
    </row>
    <row r="32" spans="1:9" x14ac:dyDescent="0.3">
      <c r="A32" s="18">
        <v>1955</v>
      </c>
      <c r="B32" s="22">
        <v>5.3665969486492278E-2</v>
      </c>
      <c r="C32" s="22">
        <v>-2.2136703890047842E-2</v>
      </c>
      <c r="D32" s="23">
        <v>4.1708077804621276E-2</v>
      </c>
      <c r="E32" s="24">
        <f t="shared" si="0"/>
        <v>1.0417080778046213</v>
      </c>
      <c r="F32" s="31">
        <f>$M$1*($E32^(-F$1))</f>
        <v>0.95036221864229464</v>
      </c>
      <c r="G32" s="31">
        <f>$M$1*($E32^(-G$1))</f>
        <v>0.91231146123505524</v>
      </c>
      <c r="H32" s="31">
        <f>$M$1*($E32^(-H$1))</f>
        <v>0.80705853604905864</v>
      </c>
      <c r="I32" s="31">
        <f>$M$1*($E32^(-I$1))</f>
        <v>0.65792270768651484</v>
      </c>
    </row>
    <row r="33" spans="1:9" x14ac:dyDescent="0.3">
      <c r="A33" s="18">
        <v>1956</v>
      </c>
      <c r="B33" s="22">
        <v>4.9629525714632201E-2</v>
      </c>
      <c r="C33" s="22">
        <v>3.8254574423062689E-2</v>
      </c>
      <c r="D33" s="23">
        <v>4.7944262282989099E-2</v>
      </c>
      <c r="E33" s="24">
        <f t="shared" si="0"/>
        <v>1.0479442622829891</v>
      </c>
      <c r="F33" s="31">
        <f>$M$1*($E33^(-F$1))</f>
        <v>0.94470673263026883</v>
      </c>
      <c r="G33" s="31">
        <f>$M$1*($E33^(-G$1))</f>
        <v>0.90148566735046265</v>
      </c>
      <c r="H33" s="31">
        <f>$M$1*($E33^(-H$1))</f>
        <v>0.78332912407045874</v>
      </c>
      <c r="I33" s="31">
        <f>$M$1*($E33^(-I$1))</f>
        <v>0.61980254203736573</v>
      </c>
    </row>
    <row r="34" spans="1:9" x14ac:dyDescent="0.3">
      <c r="A34" s="18">
        <v>1957</v>
      </c>
      <c r="B34" s="22">
        <v>4.3340347487186189E-2</v>
      </c>
      <c r="C34" s="22">
        <v>-6.4414186118447625E-2</v>
      </c>
      <c r="D34" s="23">
        <v>2.7522398225606429E-2</v>
      </c>
      <c r="E34" s="24">
        <f t="shared" si="0"/>
        <v>1.0275223982256065</v>
      </c>
      <c r="F34" s="31">
        <f>$M$1*($E34^(-F$1))</f>
        <v>0.96348264690832752</v>
      </c>
      <c r="G34" s="31">
        <f>$M$1*($E34^(-G$1))</f>
        <v>0.9376755665590677</v>
      </c>
      <c r="H34" s="31">
        <f>$M$1*($E34^(-H$1))</f>
        <v>0.86432824822134524</v>
      </c>
      <c r="I34" s="31">
        <f>$M$1*($E34^(-I$1))</f>
        <v>0.75460941482159527</v>
      </c>
    </row>
    <row r="35" spans="1:9" x14ac:dyDescent="0.3">
      <c r="A35" s="18">
        <v>1958</v>
      </c>
      <c r="B35" s="22">
        <v>5.8129695871537941E-2</v>
      </c>
      <c r="C35" s="22">
        <v>0.13054262585378196</v>
      </c>
      <c r="D35" s="23">
        <v>6.7813136404538343E-2</v>
      </c>
      <c r="E35" s="24">
        <f t="shared" si="0"/>
        <v>1.0678131364045385</v>
      </c>
      <c r="F35" s="31">
        <f>$M$1*($E35^(-F$1))</f>
        <v>0.92712850802103342</v>
      </c>
      <c r="G35" s="31">
        <f>$M$1*($E35^(-G$1))</f>
        <v>0.8682497680659671</v>
      </c>
      <c r="H35" s="31">
        <f>$M$1*($E35^(-H$1))</f>
        <v>0.71311389382828116</v>
      </c>
      <c r="I35" s="31">
        <f>$M$1*($E35^(-I$1))</f>
        <v>0.51366810663730611</v>
      </c>
    </row>
    <row r="36" spans="1:9" x14ac:dyDescent="0.3">
      <c r="A36" s="18">
        <v>1959</v>
      </c>
      <c r="B36" s="22">
        <v>4.4901345126762138E-2</v>
      </c>
      <c r="C36" s="22">
        <v>1.2418641953306112E-2</v>
      </c>
      <c r="D36" s="23">
        <v>4.0303597893608378E-2</v>
      </c>
      <c r="E36" s="24">
        <f t="shared" si="0"/>
        <v>1.0403035978936084</v>
      </c>
      <c r="F36" s="31">
        <f>$M$1*($E36^(-F$1))</f>
        <v>0.95164527163468204</v>
      </c>
      <c r="G36" s="31">
        <f>$M$1*($E36^(-G$1))</f>
        <v>0.9147764879036846</v>
      </c>
      <c r="H36" s="31">
        <f>$M$1*($E36^(-H$1))</f>
        <v>0.81252118288554798</v>
      </c>
      <c r="I36" s="31">
        <f>$M$1*($E36^(-I$1))</f>
        <v>0.66685926529063633</v>
      </c>
    </row>
    <row r="37" spans="1:9" x14ac:dyDescent="0.3">
      <c r="A37" s="18">
        <v>1960</v>
      </c>
      <c r="B37" s="22">
        <v>3.9021869692353661E-2</v>
      </c>
      <c r="C37" s="22">
        <v>-3.3101369863013597E-2</v>
      </c>
      <c r="D37" s="23">
        <v>2.9085814360770845E-2</v>
      </c>
      <c r="E37" s="24">
        <f t="shared" si="0"/>
        <v>1.0290858143607708</v>
      </c>
      <c r="F37" s="31">
        <f>$M$1*($E37^(-F$1))</f>
        <v>0.96201889695170906</v>
      </c>
      <c r="G37" s="31">
        <f>$M$1*($E37^(-G$1))</f>
        <v>0.93482864453755865</v>
      </c>
      <c r="H37" s="31">
        <f>$M$1*($E37^(-H$1))</f>
        <v>0.85778260808512508</v>
      </c>
      <c r="I37" s="31">
        <f>$M$1*($E37^(-I$1))</f>
        <v>0.7432232350841611</v>
      </c>
    </row>
    <row r="38" spans="1:9" x14ac:dyDescent="0.3">
      <c r="A38" s="18">
        <v>1961</v>
      </c>
      <c r="B38" s="22">
        <v>4.9227884508643571E-2</v>
      </c>
      <c r="C38" s="22">
        <v>0.11496575125548558</v>
      </c>
      <c r="D38" s="23">
        <v>5.7738048173365586E-2</v>
      </c>
      <c r="E38" s="24">
        <f t="shared" si="0"/>
        <v>1.0577380481733656</v>
      </c>
      <c r="F38" s="31">
        <f>$M$1*($E38^(-F$1))</f>
        <v>0.93595952391960924</v>
      </c>
      <c r="G38" s="31">
        <f>$M$1*($E38^(-G$1))</f>
        <v>0.88486891961194114</v>
      </c>
      <c r="H38" s="31">
        <f>$M$1*($E38^(-H$1))</f>
        <v>0.74772957871043699</v>
      </c>
      <c r="I38" s="31">
        <f>$M$1*($E38^(-I$1))</f>
        <v>0.56474699280655305</v>
      </c>
    </row>
    <row r="39" spans="1:9" x14ac:dyDescent="0.3">
      <c r="A39" s="18">
        <v>1962</v>
      </c>
      <c r="B39" s="22">
        <v>4.1998965160400144E-2</v>
      </c>
      <c r="C39" s="22">
        <v>9.1290306277165612E-2</v>
      </c>
      <c r="D39" s="23">
        <v>4.8723966162562145E-2</v>
      </c>
      <c r="E39" s="24">
        <f t="shared" si="0"/>
        <v>1.0487239661625622</v>
      </c>
      <c r="F39" s="31">
        <f>$M$1*($E39^(-F$1))</f>
        <v>0.94400436334315696</v>
      </c>
      <c r="G39" s="31">
        <f>$M$1*($E39^(-G$1))</f>
        <v>0.90014569496052421</v>
      </c>
      <c r="H39" s="31">
        <f>$M$1*($E39^(-H$1))</f>
        <v>0.78042150838442159</v>
      </c>
      <c r="I39" s="31">
        <f>$M$1*($E39^(-I$1))</f>
        <v>0.61520982903940979</v>
      </c>
    </row>
    <row r="40" spans="1:9" x14ac:dyDescent="0.3">
      <c r="A40" s="18">
        <v>1963</v>
      </c>
      <c r="B40" s="22">
        <v>6.7983841101623921E-2</v>
      </c>
      <c r="C40" s="22">
        <v>9.525182562513812E-2</v>
      </c>
      <c r="D40" s="23">
        <v>7.1854398157236932E-2</v>
      </c>
      <c r="E40" s="24">
        <f t="shared" si="0"/>
        <v>1.071854398157237</v>
      </c>
      <c r="F40" s="31">
        <f>$M$1*($E40^(-F$1))</f>
        <v>0.92363291292365501</v>
      </c>
      <c r="G40" s="31">
        <f>$M$1*($E40^(-G$1))</f>
        <v>0.86171490690488506</v>
      </c>
      <c r="H40" s="31">
        <f>$M$1*($E40^(-H$1))</f>
        <v>0.69977145514411165</v>
      </c>
      <c r="I40" s="31">
        <f>$M$1*($E40^(-I$1))</f>
        <v>0.49462635296414886</v>
      </c>
    </row>
    <row r="41" spans="1:9" x14ac:dyDescent="0.3">
      <c r="A41" s="18">
        <v>1964</v>
      </c>
      <c r="B41" s="22">
        <v>6.6653784365778179E-2</v>
      </c>
      <c r="C41" s="22">
        <v>0.10874914366310695</v>
      </c>
      <c r="D41" s="23">
        <v>7.2759083559001514E-2</v>
      </c>
      <c r="E41" s="24">
        <f t="shared" si="0"/>
        <v>1.0727590835590015</v>
      </c>
      <c r="F41" s="31">
        <f>$M$1*($E41^(-F$1))</f>
        <v>0.92285398946757113</v>
      </c>
      <c r="G41" s="31">
        <f>$M$1*($E41^(-G$1))</f>
        <v>0.86026210694566851</v>
      </c>
      <c r="H41" s="31">
        <f>$M$1*($E41^(-H$1))</f>
        <v>0.69682575113555012</v>
      </c>
      <c r="I41" s="31">
        <f>$M$1*($E41^(-I$1))</f>
        <v>0.49047083580366019</v>
      </c>
    </row>
    <row r="42" spans="1:9" x14ac:dyDescent="0.3">
      <c r="A42" s="18">
        <v>1965</v>
      </c>
      <c r="B42" s="22">
        <v>7.2888545154720222E-2</v>
      </c>
      <c r="C42" s="22">
        <v>6.9659737912336164E-2</v>
      </c>
      <c r="D42" s="23">
        <v>7.2404631885013462E-2</v>
      </c>
      <c r="E42" s="24">
        <f t="shared" si="0"/>
        <v>1.0724046318850136</v>
      </c>
      <c r="F42" s="31">
        <f>$M$1*($E42^(-F$1))</f>
        <v>0.92315901159418967</v>
      </c>
      <c r="G42" s="31">
        <f>$M$1*($E42^(-G$1))</f>
        <v>0.8608308693813751</v>
      </c>
      <c r="H42" s="31">
        <f>$M$1*($E42^(-H$1))</f>
        <v>0.69797808847067178</v>
      </c>
      <c r="I42" s="31">
        <f>$M$1*($E42^(-I$1))</f>
        <v>0.49209435554057873</v>
      </c>
    </row>
    <row r="43" spans="1:9" x14ac:dyDescent="0.3">
      <c r="A43" s="18">
        <v>1966</v>
      </c>
      <c r="B43" s="22">
        <v>5.0096919451018358E-2</v>
      </c>
      <c r="C43" s="22">
        <v>2.116593490835595E-2</v>
      </c>
      <c r="D43" s="23">
        <v>4.5771911510067216E-2</v>
      </c>
      <c r="E43" s="24">
        <f t="shared" si="0"/>
        <v>1.0457719115100672</v>
      </c>
      <c r="F43" s="31">
        <f>$M$1*($E43^(-F$1))</f>
        <v>0.94666914372414723</v>
      </c>
      <c r="G43" s="31">
        <f>$M$1*($E43^(-G$1))</f>
        <v>0.90523481583778809</v>
      </c>
      <c r="H43" s="31">
        <f>$M$1*($E43^(-H$1))</f>
        <v>0.79149892643629327</v>
      </c>
      <c r="I43" s="31">
        <f>$M$1*($E43^(-I$1))</f>
        <v>0.63279853590889368</v>
      </c>
    </row>
    <row r="44" spans="1:9" x14ac:dyDescent="0.3">
      <c r="A44" s="18">
        <v>1967</v>
      </c>
      <c r="B44" s="22">
        <v>7.4870433367845171E-2</v>
      </c>
      <c r="C44" s="22">
        <v>0.13061872642975914</v>
      </c>
      <c r="D44" s="23">
        <v>8.3010233182351914E-2</v>
      </c>
      <c r="E44" s="24">
        <f t="shared" si="0"/>
        <v>1.0830102331823519</v>
      </c>
      <c r="F44" s="31">
        <f>$M$1*($E44^(-F$1))</f>
        <v>0.91411878638575039</v>
      </c>
      <c r="G44" s="31">
        <f>$M$1*($E44^(-G$1))</f>
        <v>0.84405369254884555</v>
      </c>
      <c r="H44" s="31">
        <f>$M$1*($E44^(-H$1))</f>
        <v>0.66446543393804014</v>
      </c>
      <c r="I44" s="31">
        <f>$M$1*($E44^(-I$1))</f>
        <v>0.44597405343279589</v>
      </c>
    </row>
    <row r="45" spans="1:9" x14ac:dyDescent="0.3">
      <c r="A45" s="18">
        <v>1968</v>
      </c>
      <c r="B45" s="22">
        <v>6.5137518431266153E-2</v>
      </c>
      <c r="C45" s="22">
        <v>4.4664308954590407E-2</v>
      </c>
      <c r="D45" s="23">
        <v>6.201873388261149E-2</v>
      </c>
      <c r="E45" s="24">
        <f t="shared" si="0"/>
        <v>1.0620187338826115</v>
      </c>
      <c r="F45" s="31">
        <f>$M$1*($E45^(-F$1))</f>
        <v>0.93218694587493789</v>
      </c>
      <c r="G45" s="31">
        <f>$M$1*($E45^(-G$1))</f>
        <v>0.87775000208044884</v>
      </c>
      <c r="H45" s="31">
        <f>$M$1*($E45^(-H$1))</f>
        <v>0.73278117863571046</v>
      </c>
      <c r="I45" s="31">
        <f>$M$1*($E45^(-I$1))</f>
        <v>0.54239217753812219</v>
      </c>
    </row>
    <row r="46" spans="1:9" x14ac:dyDescent="0.3">
      <c r="A46" s="18">
        <v>1969</v>
      </c>
      <c r="B46" s="22">
        <v>6.3929504730539391E-2</v>
      </c>
      <c r="C46" s="22">
        <v>-2.6470640893869617E-2</v>
      </c>
      <c r="D46" s="23">
        <v>5.0378872768115937E-2</v>
      </c>
      <c r="E46" s="24">
        <f t="shared" si="0"/>
        <v>1.050378872768116</v>
      </c>
      <c r="F46" s="31">
        <f>$M$1*($E46^(-F$1))</f>
        <v>0.94251705329049829</v>
      </c>
      <c r="G46" s="31">
        <f>$M$1*($E46^(-G$1))</f>
        <v>0.89731151085192329</v>
      </c>
      <c r="H46" s="31">
        <f>$M$1*($E46^(-H$1))</f>
        <v>0.77429295101377082</v>
      </c>
      <c r="I46" s="31">
        <f>$M$1*($E46^(-I$1))</f>
        <v>0.60558542827233719</v>
      </c>
    </row>
    <row r="47" spans="1:9" x14ac:dyDescent="0.3">
      <c r="A47" s="18">
        <v>1970</v>
      </c>
      <c r="B47" s="22">
        <v>6.0201529627095143E-2</v>
      </c>
      <c r="C47" s="22">
        <v>0.12544068097968608</v>
      </c>
      <c r="D47" s="23">
        <v>6.9279175847539634E-2</v>
      </c>
      <c r="E47" s="24">
        <f t="shared" si="0"/>
        <v>1.0692791758475397</v>
      </c>
      <c r="F47" s="31">
        <f>$M$1*($E47^(-F$1))</f>
        <v>0.92585736481335579</v>
      </c>
      <c r="G47" s="31">
        <f>$M$1*($E47^(-G$1))</f>
        <v>0.86587056563548626</v>
      </c>
      <c r="H47" s="31">
        <f>$M$1*($E47^(-H$1))</f>
        <v>0.70823869237565984</v>
      </c>
      <c r="I47" s="31">
        <f>$M$1*($E47^(-I$1))</f>
        <v>0.50666873270503499</v>
      </c>
    </row>
    <row r="48" spans="1:9" x14ac:dyDescent="0.3">
      <c r="A48" s="18">
        <v>1971</v>
      </c>
      <c r="B48" s="22">
        <v>7.6742789431137895E-2</v>
      </c>
      <c r="C48" s="22">
        <v>0.12263783847099942</v>
      </c>
      <c r="D48" s="23">
        <v>8.3460199989427566E-2</v>
      </c>
      <c r="E48" s="24">
        <f t="shared" si="0"/>
        <v>1.0834601999894276</v>
      </c>
      <c r="F48" s="31">
        <f>$M$1*($E48^(-F$1))</f>
        <v>0.913739147972081</v>
      </c>
      <c r="G48" s="31">
        <f>$M$1*($E48^(-G$1))</f>
        <v>0.84335275811792376</v>
      </c>
      <c r="H48" s="31">
        <f>$M$1*($E48^(-H$1))</f>
        <v>0.66308679930650827</v>
      </c>
      <c r="I48" s="31">
        <f>$M$1*($E48^(-I$1))</f>
        <v>0.44412535698439354</v>
      </c>
    </row>
    <row r="49" spans="1:9" x14ac:dyDescent="0.3">
      <c r="A49" s="18">
        <v>1972</v>
      </c>
      <c r="B49" s="22">
        <v>6.6325257131633869E-2</v>
      </c>
      <c r="C49" s="22">
        <v>8.3942255504791868E-2</v>
      </c>
      <c r="D49" s="23">
        <v>6.8995810730414414E-2</v>
      </c>
      <c r="E49" s="24">
        <f t="shared" si="0"/>
        <v>1.0689958107304145</v>
      </c>
      <c r="F49" s="31">
        <f>$M$1*($E49^(-F$1))</f>
        <v>0.92610278736598706</v>
      </c>
      <c r="G49" s="31">
        <f>$M$1*($E49^(-G$1))</f>
        <v>0.86632966946166723</v>
      </c>
      <c r="H49" s="31">
        <f>$M$1*($E49^(-H$1))</f>
        <v>0.70917787549724853</v>
      </c>
      <c r="I49" s="31">
        <f>$M$1*($E49^(-I$1))</f>
        <v>0.50801339302504134</v>
      </c>
    </row>
    <row r="50" spans="1:9" x14ac:dyDescent="0.3">
      <c r="A50" s="18">
        <v>1973</v>
      </c>
      <c r="B50" s="22">
        <v>5.5561487635717714E-2</v>
      </c>
      <c r="C50" s="22">
        <v>-5.9681437556980473E-2</v>
      </c>
      <c r="D50" s="23">
        <v>3.7855774776534838E-2</v>
      </c>
      <c r="E50" s="24">
        <f t="shared" si="0"/>
        <v>1.0378557747765349</v>
      </c>
      <c r="F50" s="31">
        <f>$M$1*($E50^(-F$1))</f>
        <v>0.9538897639348406</v>
      </c>
      <c r="G50" s="31">
        <f>$M$1*($E50^(-G$1))</f>
        <v>0.91909664822188475</v>
      </c>
      <c r="H50" s="31">
        <f>$M$1*($E50^(-H$1))</f>
        <v>0.82214830146355466</v>
      </c>
      <c r="I50" s="31">
        <f>$M$1*($E50^(-I$1))</f>
        <v>0.68275538343374509</v>
      </c>
    </row>
    <row r="51" spans="1:9" x14ac:dyDescent="0.3">
      <c r="A51" s="18">
        <v>1974</v>
      </c>
      <c r="B51" s="22">
        <v>7.4500960019200618E-2</v>
      </c>
      <c r="C51" s="22">
        <v>5.6090000537729418E-2</v>
      </c>
      <c r="D51" s="23">
        <v>7.1924327078860567E-2</v>
      </c>
      <c r="E51" s="24">
        <f t="shared" si="0"/>
        <v>1.0719243270788605</v>
      </c>
      <c r="F51" s="31">
        <f>$M$1*($E51^(-F$1))</f>
        <v>0.92357265806055966</v>
      </c>
      <c r="G51" s="31">
        <f>$M$1*($E51^(-G$1))</f>
        <v>0.86160247951216906</v>
      </c>
      <c r="H51" s="31">
        <f>$M$1*($E51^(-H$1))</f>
        <v>0.69954323064266433</v>
      </c>
      <c r="I51" s="31">
        <f>$M$1*($E51^(-I$1))</f>
        <v>0.49430376923027852</v>
      </c>
    </row>
    <row r="52" spans="1:9" x14ac:dyDescent="0.3">
      <c r="A52" s="18">
        <v>1975</v>
      </c>
      <c r="B52" s="22">
        <v>7.5048328254817914E-2</v>
      </c>
      <c r="C52" s="22">
        <v>0.15911472584672751</v>
      </c>
      <c r="D52" s="23">
        <v>8.6645361496989898E-2</v>
      </c>
      <c r="E52" s="24">
        <f t="shared" si="0"/>
        <v>1.08664536149699</v>
      </c>
      <c r="F52" s="31">
        <f>$M$1*($E52^(-F$1))</f>
        <v>0.91106080702921433</v>
      </c>
      <c r="G52" s="31">
        <f>$M$1*($E52^(-G$1))</f>
        <v>0.83841595364113464</v>
      </c>
      <c r="H52" s="31">
        <f>$M$1*($E52^(-H$1))</f>
        <v>0.65342544473558706</v>
      </c>
      <c r="I52" s="31">
        <f>$M$1*($E52^(-I$1))</f>
        <v>0.43127758770494912</v>
      </c>
    </row>
    <row r="53" spans="1:9" x14ac:dyDescent="0.3">
      <c r="A53" s="18">
        <v>1976</v>
      </c>
      <c r="B53" s="22">
        <v>6.6175370592242905E-2</v>
      </c>
      <c r="C53" s="22">
        <v>9.9408530221083563E-2</v>
      </c>
      <c r="D53" s="23">
        <v>7.105824870497926E-2</v>
      </c>
      <c r="E53" s="24">
        <f t="shared" si="0"/>
        <v>1.0710582487049793</v>
      </c>
      <c r="F53" s="31">
        <f>$M$1*($E53^(-F$1))</f>
        <v>0.92431947673902226</v>
      </c>
      <c r="G53" s="31">
        <f>$M$1*($E53^(-G$1))</f>
        <v>0.86299645967585836</v>
      </c>
      <c r="H53" s="31">
        <f>$M$1*($E53^(-H$1))</f>
        <v>0.70237612920816939</v>
      </c>
      <c r="I53" s="31">
        <f>$M$1*($E53^(-I$1))</f>
        <v>0.49831538068833447</v>
      </c>
    </row>
    <row r="54" spans="1:9" x14ac:dyDescent="0.3">
      <c r="A54" s="18">
        <v>1977</v>
      </c>
      <c r="B54" s="22">
        <v>6.127411525935017E-2</v>
      </c>
      <c r="C54" s="22">
        <v>5.5401676364716324E-2</v>
      </c>
      <c r="D54" s="23">
        <v>6.0389254106242352E-2</v>
      </c>
      <c r="E54" s="24">
        <f t="shared" si="0"/>
        <v>1.0603892541062423</v>
      </c>
      <c r="F54" s="31">
        <f>$M$1*($E54^(-F$1))</f>
        <v>0.93361941962947326</v>
      </c>
      <c r="G54" s="31">
        <f>$M$1*($E54^(-G$1))</f>
        <v>0.88044971788815618</v>
      </c>
      <c r="H54" s="31">
        <f>$M$1*($E54^(-H$1))</f>
        <v>0.7384287627840036</v>
      </c>
      <c r="I54" s="31">
        <f>$M$1*($E54^(-I$1))</f>
        <v>0.55078488657243874</v>
      </c>
    </row>
    <row r="55" spans="1:9" x14ac:dyDescent="0.3">
      <c r="A55" s="18">
        <v>1978</v>
      </c>
      <c r="B55" s="22">
        <v>3.4224917776762925E-2</v>
      </c>
      <c r="C55" s="22">
        <v>-2.9104186587172093E-2</v>
      </c>
      <c r="D55" s="23">
        <v>2.4725097943261692E-2</v>
      </c>
      <c r="E55" s="24">
        <f t="shared" si="0"/>
        <v>1.0247250979432616</v>
      </c>
      <c r="F55" s="31">
        <f>$M$1*($E55^(-F$1))</f>
        <v>0.96611276720658179</v>
      </c>
      <c r="G55" s="31">
        <f>$M$1*($E55^(-G$1))</f>
        <v>0.9428018979389482</v>
      </c>
      <c r="H55" s="31">
        <f>$M$1*($E55^(-H$1))</f>
        <v>0.87619007296960294</v>
      </c>
      <c r="I55" s="31">
        <f>$M$1*($E55^(-I$1))</f>
        <v>0.77546368077826089</v>
      </c>
    </row>
    <row r="56" spans="1:9" x14ac:dyDescent="0.3">
      <c r="A56" s="18">
        <v>1979</v>
      </c>
      <c r="B56" s="22">
        <v>2.5549871972216559E-2</v>
      </c>
      <c r="C56" s="22">
        <v>-9.5774675267297132E-2</v>
      </c>
      <c r="D56" s="23">
        <v>8.2291632501168832E-3</v>
      </c>
      <c r="E56" s="24">
        <f t="shared" si="0"/>
        <v>1.0082291632501168</v>
      </c>
      <c r="F56" s="31">
        <f>$M$1*($E56^(-F$1))</f>
        <v>0.98191962312282899</v>
      </c>
      <c r="G56" s="31">
        <f>$M$1*($E56^(-G$1))</f>
        <v>0.97390519825624111</v>
      </c>
      <c r="H56" s="31">
        <f>$M$1*($E56^(-H$1))</f>
        <v>0.9502522746511094</v>
      </c>
      <c r="I56" s="31">
        <f>$M$1*($E56^(-I$1))</f>
        <v>0.91210038937334081</v>
      </c>
    </row>
    <row r="57" spans="1:9" x14ac:dyDescent="0.3">
      <c r="A57" s="18">
        <v>1980</v>
      </c>
      <c r="B57" s="22">
        <v>3.1731620782587913E-2</v>
      </c>
      <c r="C57" s="22">
        <v>5.0749808958845677E-4</v>
      </c>
      <c r="D57" s="23">
        <v>2.7693810987469328E-2</v>
      </c>
      <c r="E57" s="24">
        <f t="shared" si="0"/>
        <v>1.0276938109874694</v>
      </c>
      <c r="F57" s="31">
        <f>$M$1*($E57^(-F$1))</f>
        <v>0.96332194415839578</v>
      </c>
      <c r="G57" s="31">
        <f>$M$1*($E57^(-G$1))</f>
        <v>0.93736279605768835</v>
      </c>
      <c r="H57" s="31">
        <f>$M$1*($E57^(-H$1))</f>
        <v>0.86360766648971987</v>
      </c>
      <c r="I57" s="31">
        <f>$M$1*($E57^(-I$1))</f>
        <v>0.7533517188078982</v>
      </c>
    </row>
    <row r="58" spans="1:9" x14ac:dyDescent="0.3">
      <c r="A58" s="18">
        <v>1981</v>
      </c>
      <c r="B58" s="22">
        <v>3.9863913472854923E-2</v>
      </c>
      <c r="C58" s="22">
        <v>1.2799645811641114E-3</v>
      </c>
      <c r="D58" s="23">
        <v>3.4997145222396969E-2</v>
      </c>
      <c r="E58" s="24">
        <f t="shared" si="0"/>
        <v>1.0349971452223969</v>
      </c>
      <c r="F58" s="31">
        <f>$M$1*($E58^(-F$1))</f>
        <v>0.95652437745349717</v>
      </c>
      <c r="G58" s="31">
        <f>$M$1*($E58^(-G$1))</f>
        <v>0.92418069157858607</v>
      </c>
      <c r="H58" s="31">
        <f>$M$1*($E58^(-H$1))</f>
        <v>0.83356493098398898</v>
      </c>
      <c r="I58" s="31">
        <f>$M$1*($E58^(-I$1))</f>
        <v>0.70184898400640627</v>
      </c>
    </row>
    <row r="59" spans="1:9" x14ac:dyDescent="0.3">
      <c r="A59" s="18">
        <v>1982</v>
      </c>
      <c r="B59" s="22">
        <v>5.5590351903835794E-2</v>
      </c>
      <c r="C59" s="22">
        <v>0.12898295867716328</v>
      </c>
      <c r="D59" s="23">
        <v>6.4556253789971013E-2</v>
      </c>
      <c r="E59" s="24">
        <f t="shared" si="0"/>
        <v>1.0645562537899711</v>
      </c>
      <c r="F59" s="31">
        <f>$M$1*($E59^(-F$1))</f>
        <v>0.92996494687383557</v>
      </c>
      <c r="G59" s="31">
        <f>$M$1*($E59^(-G$1))</f>
        <v>0.87357050748894549</v>
      </c>
      <c r="H59" s="31">
        <f>$M$1*($E59^(-H$1))</f>
        <v>0.72408927804677858</v>
      </c>
      <c r="I59" s="31">
        <f>$M$1*($E59^(-I$1))</f>
        <v>0.52960129553768187</v>
      </c>
    </row>
    <row r="60" spans="1:9" x14ac:dyDescent="0.3">
      <c r="A60" s="18">
        <v>1983</v>
      </c>
      <c r="B60" s="22">
        <v>4.2358371749554626E-2</v>
      </c>
      <c r="C60" s="22">
        <v>0.11972897763285897</v>
      </c>
      <c r="D60" s="23">
        <v>5.2363051448432153E-2</v>
      </c>
      <c r="E60" s="24">
        <f t="shared" si="0"/>
        <v>1.0523630514484321</v>
      </c>
      <c r="F60" s="31">
        <f>$M$1*($E60^(-F$1))</f>
        <v>0.94073998382725621</v>
      </c>
      <c r="G60" s="31">
        <f>$M$1*($E60^(-G$1))</f>
        <v>0.8939310274457638</v>
      </c>
      <c r="H60" s="31">
        <f>$M$1*($E60^(-H$1))</f>
        <v>0.76702096865741687</v>
      </c>
      <c r="I60" s="31">
        <f>$M$1*($E60^(-I$1))</f>
        <v>0.59426380440420401</v>
      </c>
    </row>
    <row r="61" spans="1:9" x14ac:dyDescent="0.3">
      <c r="A61" s="18">
        <v>1984</v>
      </c>
      <c r="B61" s="22">
        <v>4.4774100833184151E-2</v>
      </c>
      <c r="C61" s="22">
        <v>7.1671284443353384E-2</v>
      </c>
      <c r="D61" s="23">
        <v>4.8466626356505706E-2</v>
      </c>
      <c r="E61" s="24">
        <f t="shared" si="0"/>
        <v>1.0484666263565057</v>
      </c>
      <c r="F61" s="31">
        <f>$M$1*($E61^(-F$1))</f>
        <v>0.94423606351717537</v>
      </c>
      <c r="G61" s="31">
        <f>$M$1*($E61^(-G$1))</f>
        <v>0.90058761984485969</v>
      </c>
      <c r="H61" s="31">
        <f>$M$1*($E61^(-H$1))</f>
        <v>0.78137972739449868</v>
      </c>
      <c r="I61" s="31">
        <f>$M$1*($E61^(-I$1))</f>
        <v>0.61672149331626369</v>
      </c>
    </row>
    <row r="62" spans="1:9" x14ac:dyDescent="0.3">
      <c r="A62" s="18">
        <v>1985</v>
      </c>
      <c r="B62" s="22">
        <v>4.4752834447676429E-2</v>
      </c>
      <c r="C62" s="22">
        <v>9.5985750529097094E-2</v>
      </c>
      <c r="D62" s="23">
        <v>5.1936184722227288E-2</v>
      </c>
      <c r="E62" s="24">
        <f t="shared" si="0"/>
        <v>1.0519361847222273</v>
      </c>
      <c r="F62" s="31">
        <f>$M$1*($E62^(-F$1))</f>
        <v>0.94112172808412131</v>
      </c>
      <c r="G62" s="31">
        <f>$M$1*($E62^(-G$1))</f>
        <v>0.89465667381014424</v>
      </c>
      <c r="H62" s="31">
        <f>$M$1*($E62^(-H$1))</f>
        <v>0.76857848501367954</v>
      </c>
      <c r="I62" s="31">
        <f>$M$1*($E62^(-I$1))</f>
        <v>0.59667968447062913</v>
      </c>
    </row>
    <row r="63" spans="1:9" x14ac:dyDescent="0.3">
      <c r="A63" s="18">
        <v>1986</v>
      </c>
      <c r="B63" s="22">
        <v>1.9733901078326108E-2</v>
      </c>
      <c r="C63" s="22">
        <v>-1.6019162915632823E-4</v>
      </c>
      <c r="D63" s="23">
        <v>1.6829071212128552E-2</v>
      </c>
      <c r="E63" s="24">
        <f t="shared" si="0"/>
        <v>1.0168290712121286</v>
      </c>
      <c r="F63" s="31">
        <f>$M$1*($E63^(-F$1))</f>
        <v>0.97361496443040663</v>
      </c>
      <c r="G63" s="31">
        <f>$M$1*($E63^(-G$1))</f>
        <v>0.95750111006345651</v>
      </c>
      <c r="H63" s="31">
        <f>$M$1*($E63^(-H$1))</f>
        <v>0.9107421224033122</v>
      </c>
      <c r="I63" s="31">
        <f>$M$1*($E63^(-I$1))</f>
        <v>0.83782950860574723</v>
      </c>
    </row>
    <row r="64" spans="1:9" x14ac:dyDescent="0.3">
      <c r="A64" s="18">
        <v>1987</v>
      </c>
      <c r="B64" s="22">
        <v>3.2781498919809131E-2</v>
      </c>
      <c r="C64" s="22">
        <v>2.3727049784852454E-2</v>
      </c>
      <c r="D64" s="23">
        <v>3.1480490228616924E-2</v>
      </c>
      <c r="E64" s="24">
        <f t="shared" si="0"/>
        <v>1.031480490228617</v>
      </c>
      <c r="F64" s="31">
        <f>$M$1*($E64^(-F$1))</f>
        <v>0.95978548249669438</v>
      </c>
      <c r="G64" s="31">
        <f>$M$1*($E64^(-G$1))</f>
        <v>0.93049310344587111</v>
      </c>
      <c r="H64" s="31">
        <f>$M$1*($E64^(-H$1))</f>
        <v>0.84787163141272404</v>
      </c>
      <c r="I64" s="31">
        <f>$M$1*($E64^(-I$1))</f>
        <v>0.72614778116613543</v>
      </c>
    </row>
    <row r="65" spans="1:9" x14ac:dyDescent="0.3">
      <c r="A65" s="18">
        <v>1988</v>
      </c>
      <c r="B65" s="22">
        <v>2.3675049624180267E-2</v>
      </c>
      <c r="C65" s="22">
        <v>-1.5421369826103593E-2</v>
      </c>
      <c r="D65" s="23">
        <v>1.8097630879408355E-2</v>
      </c>
      <c r="E65" s="24">
        <f t="shared" si="0"/>
        <v>1.0180976308794083</v>
      </c>
      <c r="F65" s="31">
        <f>$M$1*($E65^(-F$1))</f>
        <v>0.97240183060328089</v>
      </c>
      <c r="G65" s="31">
        <f>$M$1*($E65^(-G$1))</f>
        <v>0.955116485010719</v>
      </c>
      <c r="H65" s="31">
        <f>$M$1*($E65^(-H$1))</f>
        <v>0.90508227620056592</v>
      </c>
      <c r="I65" s="31">
        <f>$M$1*($E65^(-I$1))</f>
        <v>0.82744841080040143</v>
      </c>
    </row>
    <row r="66" spans="1:9" x14ac:dyDescent="0.3">
      <c r="A66" s="18">
        <v>1989</v>
      </c>
      <c r="B66" s="22">
        <v>-2.5499236316306878E-3</v>
      </c>
      <c r="C66" s="22">
        <v>-7.1438937551837875E-2</v>
      </c>
      <c r="D66" s="23">
        <v>-1.2070809934583024E-2</v>
      </c>
      <c r="E66" s="24">
        <f t="shared" si="0"/>
        <v>0.98792919006541702</v>
      </c>
      <c r="F66" s="31">
        <f>$M$1*($E66^(-F$1))</f>
        <v>1.0020961117005216</v>
      </c>
      <c r="G66" s="31">
        <f>$M$1*($E66^(-G$1))</f>
        <v>1.0143400172578831</v>
      </c>
      <c r="H66" s="31">
        <f>$M$1*($E66^(-H$1))</f>
        <v>1.0519766655477898</v>
      </c>
      <c r="I66" s="31">
        <f>$M$1*($E66^(-I$1))</f>
        <v>1.11783323722934</v>
      </c>
    </row>
    <row r="67" spans="1:9" x14ac:dyDescent="0.3">
      <c r="A67" s="18">
        <v>1990</v>
      </c>
      <c r="B67" s="22">
        <v>5.6050608182879741E-3</v>
      </c>
      <c r="C67" s="22">
        <v>-8.1025830904142018E-2</v>
      </c>
      <c r="D67" s="23">
        <v>-5.7003907068376575E-3</v>
      </c>
      <c r="E67" s="24">
        <f t="shared" si="0"/>
        <v>0.9942996092931623</v>
      </c>
      <c r="F67" s="31">
        <f>$M$1*($E67^(-F$1))</f>
        <v>0.99567574073953546</v>
      </c>
      <c r="G67" s="31">
        <f>$M$1*($E67^(-G$1))</f>
        <v>1.0013840209062854</v>
      </c>
      <c r="H67" s="31">
        <f>$M$1*($E67^(-H$1))</f>
        <v>1.0187059688321143</v>
      </c>
      <c r="I67" s="31">
        <f>$M$1*($E67^(-I$1))</f>
        <v>1.0482442938729055</v>
      </c>
    </row>
    <row r="68" spans="1:9" x14ac:dyDescent="0.3">
      <c r="A68" s="18">
        <v>1991</v>
      </c>
      <c r="B68" s="22">
        <v>2.4394923991717866E-2</v>
      </c>
      <c r="C68" s="22">
        <v>2.4750839824553762E-2</v>
      </c>
      <c r="D68" s="23">
        <v>2.443799211350476E-2</v>
      </c>
      <c r="E68" s="24">
        <f t="shared" si="0"/>
        <v>1.0244379921135047</v>
      </c>
      <c r="F68" s="31">
        <f>$M$1*($E68^(-F$1))</f>
        <v>0.96638352698882624</v>
      </c>
      <c r="G68" s="31">
        <f>$M$1*($E68^(-G$1))</f>
        <v>0.94333042549026602</v>
      </c>
      <c r="H68" s="31">
        <f>$M$1*($E68^(-H$1))</f>
        <v>0.87741855298419846</v>
      </c>
      <c r="I68" s="31">
        <f>$M$1*($E68^(-I$1))</f>
        <v>0.77763971426352008</v>
      </c>
    </row>
    <row r="69" spans="1:9" x14ac:dyDescent="0.3">
      <c r="A69" s="18">
        <v>1992</v>
      </c>
      <c r="B69" s="22">
        <v>1.8182630492072395E-2</v>
      </c>
      <c r="C69" s="22">
        <v>4.6519828531277486E-2</v>
      </c>
      <c r="D69" s="23">
        <v>2.1612622863102761E-2</v>
      </c>
      <c r="E69" s="24">
        <f t="shared" si="0"/>
        <v>1.0216126228631028</v>
      </c>
      <c r="F69" s="31">
        <f>$M$1*($E69^(-F$1))</f>
        <v>0.96905615479328411</v>
      </c>
      <c r="G69" s="31">
        <f>$M$1*($E69^(-G$1))</f>
        <v>0.94855538499267233</v>
      </c>
      <c r="H69" s="31">
        <f>$M$1*($E69^(-H$1))</f>
        <v>0.88961878095547475</v>
      </c>
      <c r="I69" s="31">
        <f>$M$1*($E69^(-I$1))</f>
        <v>0.79941573275626765</v>
      </c>
    </row>
    <row r="70" spans="1:9" x14ac:dyDescent="0.3">
      <c r="A70" s="18">
        <v>1993</v>
      </c>
      <c r="B70" s="22">
        <v>1.5696751734607085E-2</v>
      </c>
      <c r="C70" s="22">
        <v>6.1880819245302122E-2</v>
      </c>
      <c r="D70" s="23">
        <v>2.1418245083146083E-2</v>
      </c>
      <c r="E70" s="24">
        <f t="shared" si="0"/>
        <v>1.0214182450831462</v>
      </c>
      <c r="F70" s="31">
        <f>$M$1*($E70^(-F$1))</f>
        <v>0.96924056797067626</v>
      </c>
      <c r="G70" s="31">
        <f>$M$1*($E70^(-G$1))</f>
        <v>0.94891644303042333</v>
      </c>
      <c r="H70" s="31">
        <f>$M$1*($E70^(-H$1))</f>
        <v>0.89046558368201667</v>
      </c>
      <c r="I70" s="31">
        <f>$M$1*($E70^(-I$1))</f>
        <v>0.80093833911328771</v>
      </c>
    </row>
    <row r="71" spans="1:9" x14ac:dyDescent="0.3">
      <c r="A71" s="18">
        <v>1994</v>
      </c>
      <c r="B71" s="22">
        <v>1.3791375988048173E-2</v>
      </c>
      <c r="C71" s="22">
        <v>9.0493485360796724E-3</v>
      </c>
      <c r="D71" s="23">
        <v>1.3181495982600246E-2</v>
      </c>
      <c r="E71" s="24">
        <f t="shared" ref="E71:E93" si="1">1+D71</f>
        <v>1.0131814959826002</v>
      </c>
      <c r="F71" s="31">
        <f>$M$1*($E71^(-F$1))</f>
        <v>0.9771200953881235</v>
      </c>
      <c r="G71" s="31">
        <f>$M$1*($E71^(-G$1))</f>
        <v>0.96440775839524806</v>
      </c>
      <c r="H71" s="31">
        <f>$M$1*($E71^(-H$1))</f>
        <v>0.92725449401925442</v>
      </c>
      <c r="I71" s="31">
        <f>$M$1*($E71^(-I$1))</f>
        <v>0.86848575422111463</v>
      </c>
    </row>
    <row r="72" spans="1:9" x14ac:dyDescent="0.3">
      <c r="A72" s="18">
        <v>1995</v>
      </c>
      <c r="B72" s="22">
        <v>4.802463315130838E-3</v>
      </c>
      <c r="C72" s="22">
        <v>1.2795148315815456E-2</v>
      </c>
      <c r="D72" s="23">
        <v>5.8263749372808246E-3</v>
      </c>
      <c r="E72" s="24">
        <f t="shared" si="1"/>
        <v>1.0058263749372809</v>
      </c>
      <c r="F72" s="31">
        <f>$M$1*($E72^(-F$1))</f>
        <v>0.9842653013167727</v>
      </c>
      <c r="G72" s="31">
        <f>$M$1*($E72^(-G$1))</f>
        <v>0.97856382159211863</v>
      </c>
      <c r="H72" s="31">
        <f>$M$1*($E72^(-H$1))</f>
        <v>0.9616567774866901</v>
      </c>
      <c r="I72" s="31">
        <f>$M$1*($E72^(-I$1))</f>
        <v>0.93412500776372265</v>
      </c>
    </row>
    <row r="73" spans="1:9" x14ac:dyDescent="0.3">
      <c r="A73" s="18">
        <v>1996</v>
      </c>
      <c r="B73" s="22">
        <v>2.837288370446691E-2</v>
      </c>
      <c r="C73" s="22">
        <v>3.1014623795828776E-2</v>
      </c>
      <c r="D73" s="23">
        <v>2.8713538278258087E-2</v>
      </c>
      <c r="E73" s="24">
        <f t="shared" si="1"/>
        <v>1.0287135382782582</v>
      </c>
      <c r="F73" s="31">
        <f>$M$1*($E73^(-F$1))</f>
        <v>0.96236703723851791</v>
      </c>
      <c r="G73" s="31">
        <f>$M$1*($E73^(-G$1))</f>
        <v>0.93550536804367979</v>
      </c>
      <c r="H73" s="31">
        <f>$M$1*($E73^(-H$1))</f>
        <v>0.85933582549544552</v>
      </c>
      <c r="I73" s="31">
        <f>$M$1*($E73^(-I$1))</f>
        <v>0.74591723331306958</v>
      </c>
    </row>
    <row r="74" spans="1:9" x14ac:dyDescent="0.3">
      <c r="A74" s="18">
        <v>1997</v>
      </c>
      <c r="B74" s="22">
        <v>3.1390379819719282E-2</v>
      </c>
      <c r="C74" s="22">
        <v>6.3112965214596334E-2</v>
      </c>
      <c r="D74" s="23">
        <v>3.5489949683851017E-2</v>
      </c>
      <c r="E74" s="24">
        <f t="shared" si="1"/>
        <v>1.035489949683851</v>
      </c>
      <c r="F74" s="31">
        <f>$M$1*($E74^(-F$1))</f>
        <v>0.9560691538360756</v>
      </c>
      <c r="G74" s="31">
        <f>$M$1*($E74^(-G$1))</f>
        <v>0.92330123930992891</v>
      </c>
      <c r="H74" s="31">
        <f>$M$1*($E74^(-H$1))</f>
        <v>0.83158329076323567</v>
      </c>
      <c r="I74" s="31">
        <f>$M$1*($E74^(-I$1))</f>
        <v>0.69851592876425461</v>
      </c>
    </row>
    <row r="75" spans="1:9" x14ac:dyDescent="0.3">
      <c r="A75" s="18">
        <v>1998</v>
      </c>
      <c r="B75" s="22">
        <v>1.9859920301375879E-2</v>
      </c>
      <c r="C75" s="22">
        <v>5.3877178416847062E-2</v>
      </c>
      <c r="D75" s="23">
        <v>2.4370434597961656E-2</v>
      </c>
      <c r="E75" s="24">
        <f t="shared" si="1"/>
        <v>1.0243704345979616</v>
      </c>
      <c r="F75" s="31">
        <f>$M$1*($E75^(-F$1))</f>
        <v>0.96644726025165772</v>
      </c>
      <c r="G75" s="31">
        <f>$M$1*($E75^(-G$1))</f>
        <v>0.94345485540195517</v>
      </c>
      <c r="H75" s="31">
        <f>$M$1*($E75^(-H$1))</f>
        <v>0.87770792113955765</v>
      </c>
      <c r="I75" s="31">
        <f>$M$1*($E75^(-I$1))</f>
        <v>0.77815272205164054</v>
      </c>
    </row>
    <row r="76" spans="1:9" x14ac:dyDescent="0.3">
      <c r="A76" s="18">
        <v>1999</v>
      </c>
      <c r="B76" s="22">
        <v>2.1558350588456614E-2</v>
      </c>
      <c r="C76" s="22">
        <v>9.6270828268471484E-3</v>
      </c>
      <c r="D76" s="23">
        <v>1.9932632466104154E-2</v>
      </c>
      <c r="E76" s="24">
        <f t="shared" si="1"/>
        <v>1.0199326324661042</v>
      </c>
      <c r="F76" s="31">
        <f>$M$1*($E76^(-F$1))</f>
        <v>0.97065234358299735</v>
      </c>
      <c r="G76" s="31">
        <f>$M$1*($E76^(-G$1))</f>
        <v>0.95168280010420747</v>
      </c>
      <c r="H76" s="31">
        <f>$M$1*($E76^(-H$1))</f>
        <v>0.89696967160090335</v>
      </c>
      <c r="I76" s="31">
        <f>$M$1*($E76^(-I$1))</f>
        <v>0.81268140583013393</v>
      </c>
    </row>
    <row r="77" spans="1:9" x14ac:dyDescent="0.3">
      <c r="A77" s="18">
        <v>2000</v>
      </c>
      <c r="B77" s="22">
        <v>1.9934544954742027E-2</v>
      </c>
      <c r="C77" s="22">
        <v>4.7158536531911807E-3</v>
      </c>
      <c r="D77" s="23">
        <v>1.7880736050578071E-2</v>
      </c>
      <c r="E77" s="24">
        <f t="shared" si="1"/>
        <v>1.0178807360505782</v>
      </c>
      <c r="F77" s="31">
        <f>$M$1*($E77^(-F$1))</f>
        <v>0.97260903457240322</v>
      </c>
      <c r="G77" s="31">
        <f>$M$1*($E77^(-G$1))</f>
        <v>0.95552356983016384</v>
      </c>
      <c r="H77" s="31">
        <f>$M$1*($E77^(-H$1))</f>
        <v>0.90604698324616273</v>
      </c>
      <c r="I77" s="31">
        <f>$M$1*($E77^(-I$1))</f>
        <v>0.82921326853482069</v>
      </c>
    </row>
    <row r="78" spans="1:9" x14ac:dyDescent="0.3">
      <c r="A78" s="18">
        <v>2001</v>
      </c>
      <c r="B78" s="22">
        <v>-3.9212167497073222E-3</v>
      </c>
      <c r="C78" s="22">
        <v>4.5770593139780394E-3</v>
      </c>
      <c r="D78" s="23">
        <v>-2.7887982875988912E-3</v>
      </c>
      <c r="E78" s="24">
        <f t="shared" si="1"/>
        <v>0.99721120171240107</v>
      </c>
      <c r="F78" s="31">
        <f>$M$1*($E78^(-F$1))</f>
        <v>0.99276863145939587</v>
      </c>
      <c r="G78" s="31">
        <f>$M$1*($E78^(-G$1))</f>
        <v>0.99554500566642612</v>
      </c>
      <c r="H78" s="31">
        <f>$M$1*($E78^(-H$1))</f>
        <v>1.0039208016097518</v>
      </c>
      <c r="I78" s="31">
        <f>$M$1*($E78^(-I$1))</f>
        <v>1.0180373493987547</v>
      </c>
    </row>
    <row r="79" spans="1:9" x14ac:dyDescent="0.3">
      <c r="A79" s="18">
        <v>2002</v>
      </c>
      <c r="B79" s="22">
        <v>2.0738649222832556E-2</v>
      </c>
      <c r="C79" s="22">
        <v>-1.0853934773606688E-3</v>
      </c>
      <c r="D79" s="23">
        <v>1.7809923507555531E-2</v>
      </c>
      <c r="E79" s="24">
        <f t="shared" si="1"/>
        <v>1.0178099235075555</v>
      </c>
      <c r="F79" s="31">
        <f>$M$1*($E79^(-F$1))</f>
        <v>0.97267670233385273</v>
      </c>
      <c r="G79" s="31">
        <f>$M$1*($E79^(-G$1))</f>
        <v>0.95565653258894778</v>
      </c>
      <c r="H79" s="31">
        <f>$M$1*($E79^(-H$1))</f>
        <v>0.90636221115716287</v>
      </c>
      <c r="I79" s="31">
        <f>$M$1*($E79^(-I$1))</f>
        <v>0.82979036142798135</v>
      </c>
    </row>
    <row r="80" spans="1:9" x14ac:dyDescent="0.3">
      <c r="A80" s="18">
        <v>2003</v>
      </c>
      <c r="B80" s="22">
        <v>3.6479243536727268E-3</v>
      </c>
      <c r="C80" s="22">
        <v>1.6751211680868239E-3</v>
      </c>
      <c r="D80" s="23">
        <v>3.3879356891200474E-3</v>
      </c>
      <c r="E80" s="24">
        <f t="shared" si="1"/>
        <v>1.00338793568912</v>
      </c>
      <c r="F80" s="31">
        <f>$M$1*($E80^(-F$1))</f>
        <v>0.98665726862669001</v>
      </c>
      <c r="G80" s="31">
        <f>$M$1*($E80^(-G$1))</f>
        <v>0.98332582397361645</v>
      </c>
      <c r="H80" s="31">
        <f>$M$1*($E80^(-H$1))</f>
        <v>0.97339882988306892</v>
      </c>
      <c r="I80" s="31">
        <f>$M$1*($E80^(-I$1))</f>
        <v>0.95707604244214894</v>
      </c>
    </row>
    <row r="81" spans="1:9" x14ac:dyDescent="0.3">
      <c r="A81" s="18">
        <v>2004</v>
      </c>
      <c r="B81" s="22">
        <v>3.2016262278311003E-3</v>
      </c>
      <c r="C81" s="22">
        <v>-2.0545848780370524E-2</v>
      </c>
      <c r="D81" s="23">
        <v>7.7072452269344449E-5</v>
      </c>
      <c r="E81" s="24">
        <f t="shared" si="1"/>
        <v>1.0000770724522694</v>
      </c>
      <c r="F81" s="31">
        <f>$M$1*($E81^(-F$1))</f>
        <v>0.98992370415256126</v>
      </c>
      <c r="G81" s="31">
        <f>$M$1*($E81^(-G$1))</f>
        <v>0.98984741418497768</v>
      </c>
      <c r="H81" s="31">
        <f>$M$1*($E81^(-H$1))</f>
        <v>0.98961857955682475</v>
      </c>
      <c r="I81" s="31">
        <f>$M$1*($E81^(-I$1))</f>
        <v>0.98923730606471461</v>
      </c>
    </row>
    <row r="82" spans="1:9" x14ac:dyDescent="0.3">
      <c r="A82" s="18">
        <v>2005</v>
      </c>
      <c r="B82" s="22">
        <v>1.3464263606469948E-2</v>
      </c>
      <c r="C82" s="22">
        <v>-2.3664064645891617E-2</v>
      </c>
      <c r="D82" s="23">
        <v>8.6737254487708054E-3</v>
      </c>
      <c r="E82" s="24">
        <f t="shared" si="1"/>
        <v>1.0086737254487708</v>
      </c>
      <c r="F82" s="31">
        <f>$M$1*($E82^(-F$1))</f>
        <v>0.98148685250975221</v>
      </c>
      <c r="G82" s="31">
        <f>$M$1*($E82^(-G$1))</f>
        <v>0.97304691075707095</v>
      </c>
      <c r="H82" s="31">
        <f>$M$1*($E82^(-H$1))</f>
        <v>0.94816005188089603</v>
      </c>
      <c r="I82" s="31">
        <f>$M$1*($E82^(-I$1))</f>
        <v>0.90808836765937695</v>
      </c>
    </row>
    <row r="83" spans="1:9" x14ac:dyDescent="0.3">
      <c r="A83" s="18">
        <v>2006</v>
      </c>
      <c r="B83" s="22">
        <v>-3.09681912256108E-2</v>
      </c>
      <c r="C83" s="22">
        <v>-5.6711071755704237E-2</v>
      </c>
      <c r="D83" s="23">
        <v>-3.4188247417158882E-2</v>
      </c>
      <c r="E83" s="24">
        <f t="shared" si="1"/>
        <v>0.96581175258284113</v>
      </c>
      <c r="F83" s="31">
        <f>$M$1*($E83^(-F$1))</f>
        <v>1.0250444740939142</v>
      </c>
      <c r="G83" s="31">
        <f>$M$1*($E83^(-G$1))</f>
        <v>1.0613294685560293</v>
      </c>
      <c r="H83" s="31">
        <f>$M$1*($E83^(-H$1))</f>
        <v>1.1780745264418293</v>
      </c>
      <c r="I83" s="31">
        <f>$M$1*($E83^(-I$1))</f>
        <v>1.4018783735870102</v>
      </c>
    </row>
    <row r="84" spans="1:9" x14ac:dyDescent="0.3">
      <c r="A84" s="18">
        <v>2007</v>
      </c>
      <c r="B84" s="22">
        <v>4.0245372133788683E-2</v>
      </c>
      <c r="C84" s="22">
        <v>-7.7070478560119365E-2</v>
      </c>
      <c r="D84" s="23">
        <v>2.5886203948701701E-2</v>
      </c>
      <c r="E84" s="24">
        <f t="shared" si="1"/>
        <v>1.0258862039487018</v>
      </c>
      <c r="F84" s="31">
        <f>$M$1*($E84^(-F$1))</f>
        <v>0.96501931324295664</v>
      </c>
      <c r="G84" s="31">
        <f>$M$1*($E84^(-G$1))</f>
        <v>0.94066896457768456</v>
      </c>
      <c r="H84" s="31">
        <f>$M$1*($E84^(-H$1))</f>
        <v>0.87124289038562452</v>
      </c>
      <c r="I84" s="31">
        <f>$M$1*($E84^(-I$1))</f>
        <v>0.76673148893686616</v>
      </c>
    </row>
    <row r="85" spans="1:9" x14ac:dyDescent="0.3">
      <c r="A85" s="18">
        <v>2008</v>
      </c>
      <c r="B85" s="22">
        <v>-6.2558536294113815E-2</v>
      </c>
      <c r="C85" s="22">
        <v>-0.13606245289922017</v>
      </c>
      <c r="D85" s="23">
        <v>-7.065402200007434E-2</v>
      </c>
      <c r="E85" s="24">
        <f t="shared" si="1"/>
        <v>0.92934597799992569</v>
      </c>
      <c r="F85" s="31">
        <f>$M$1*($E85^(-F$1))</f>
        <v>1.0652652762651533</v>
      </c>
      <c r="G85" s="31">
        <f>$M$1*($E85^(-G$1))</f>
        <v>1.1462526351679529</v>
      </c>
      <c r="H85" s="31">
        <f>$M$1*($E85^(-H$1))</f>
        <v>1.4280653306308406</v>
      </c>
      <c r="I85" s="31">
        <f>$M$1*($E85^(-I$1))</f>
        <v>2.059970291464416</v>
      </c>
    </row>
    <row r="86" spans="1:9" x14ac:dyDescent="0.3">
      <c r="A86" s="18">
        <v>2009</v>
      </c>
      <c r="B86" s="22">
        <v>2.4432590415019925E-3</v>
      </c>
      <c r="C86" s="22">
        <v>4.099798047861862E-3</v>
      </c>
      <c r="D86" s="23">
        <v>2.6136088162331747E-3</v>
      </c>
      <c r="E86" s="24">
        <f t="shared" si="1"/>
        <v>1.0026136088162332</v>
      </c>
      <c r="F86" s="31">
        <f>$M$1*($E86^(-F$1))</f>
        <v>0.98741927228463822</v>
      </c>
      <c r="G86" s="31">
        <f>$M$1*($E86^(-G$1))</f>
        <v>0.98484527199911576</v>
      </c>
      <c r="H86" s="31">
        <f>$M$1*($E86^(-H$1))</f>
        <v>0.97716346057969183</v>
      </c>
      <c r="I86" s="31">
        <f>$M$1*($E86^(-I$1))</f>
        <v>0.96449336231523153</v>
      </c>
    </row>
    <row r="87" spans="1:9" x14ac:dyDescent="0.3">
      <c r="A87" s="18">
        <v>2010</v>
      </c>
      <c r="B87" s="22">
        <v>-1.9976217672063326E-2</v>
      </c>
      <c r="C87" s="22">
        <v>-2.2471836596559339E-2</v>
      </c>
      <c r="D87" s="23">
        <v>-2.0233222563491207E-2</v>
      </c>
      <c r="E87" s="24">
        <f t="shared" si="1"/>
        <v>0.97976677743650875</v>
      </c>
      <c r="F87" s="31">
        <f>$M$1*($E87^(-F$1))</f>
        <v>1.0104445494572347</v>
      </c>
      <c r="G87" s="31">
        <f>$M$1*($E87^(-G$1))</f>
        <v>1.031311300533166</v>
      </c>
      <c r="H87" s="31">
        <f>$M$1*($E87^(-H$1))</f>
        <v>1.0965328565750725</v>
      </c>
      <c r="I87" s="31">
        <f>$M$1*($E87^(-I$1))</f>
        <v>1.2145296015643321</v>
      </c>
    </row>
    <row r="88" spans="1:9" x14ac:dyDescent="0.3">
      <c r="A88" s="18">
        <v>2011</v>
      </c>
      <c r="B88" s="22">
        <v>-6.2992305823132491E-3</v>
      </c>
      <c r="C88" s="22">
        <v>7.0950447051163976E-3</v>
      </c>
      <c r="D88" s="23">
        <v>-4.9228113921208697E-3</v>
      </c>
      <c r="E88" s="24">
        <f t="shared" si="1"/>
        <v>0.99507718860787908</v>
      </c>
      <c r="F88" s="31">
        <f>$M$1*($E88^(-F$1))</f>
        <v>0.99489769370054382</v>
      </c>
      <c r="G88" s="31">
        <f>$M$1*($E88^(-G$1))</f>
        <v>0.9998196171016781</v>
      </c>
      <c r="H88" s="31">
        <f>$M$1*($E88^(-H$1))</f>
        <v>1.0147319671599508</v>
      </c>
      <c r="I88" s="31">
        <f>$M$1*($E88^(-I$1))</f>
        <v>1.0400817830063673</v>
      </c>
    </row>
    <row r="89" spans="1:9" x14ac:dyDescent="0.3">
      <c r="A89" s="18">
        <v>2012</v>
      </c>
      <c r="B89" s="22">
        <v>-7.5901141454383508E-3</v>
      </c>
      <c r="C89" s="22">
        <v>5.0158666201721297E-3</v>
      </c>
      <c r="D89" s="23">
        <v>-6.2796506527684065E-3</v>
      </c>
      <c r="E89" s="24">
        <f t="shared" si="1"/>
        <v>0.99372034934723164</v>
      </c>
      <c r="F89" s="31">
        <f>$M$1*($E89^(-F$1))</f>
        <v>0.9962561405231608</v>
      </c>
      <c r="G89" s="31">
        <f>$M$1*($E89^(-G$1))</f>
        <v>1.0025518156869735</v>
      </c>
      <c r="H89" s="31">
        <f>$M$1*($E89^(-H$1))</f>
        <v>1.021678555252113</v>
      </c>
      <c r="I89" s="31">
        <f>$M$1*($E89^(-I$1))</f>
        <v>1.0543707780424696</v>
      </c>
    </row>
    <row r="90" spans="1:9" x14ac:dyDescent="0.3">
      <c r="A90" s="18">
        <v>2013</v>
      </c>
      <c r="B90" s="22">
        <v>2.7185076763485617E-2</v>
      </c>
      <c r="C90" s="22">
        <v>2.6882713414095906E-2</v>
      </c>
      <c r="D90" s="23">
        <v>2.7153299063991811E-2</v>
      </c>
      <c r="E90" s="24">
        <f t="shared" si="1"/>
        <v>1.0271532990639918</v>
      </c>
      <c r="F90" s="31">
        <f>$M$1*($E90^(-F$1))</f>
        <v>0.9638288665403224</v>
      </c>
      <c r="G90" s="31">
        <f>$M$1*($E90^(-G$1))</f>
        <v>0.93834957977414413</v>
      </c>
      <c r="H90" s="31">
        <f>$M$1*($E90^(-H$1))</f>
        <v>0.86588231123695736</v>
      </c>
      <c r="I90" s="31">
        <f>$M$1*($E90^(-I$1))</f>
        <v>0.75732543122530827</v>
      </c>
    </row>
    <row r="91" spans="1:9" x14ac:dyDescent="0.3">
      <c r="A91" s="18">
        <v>2014</v>
      </c>
      <c r="B91" s="22">
        <v>2.1265528118185585E-2</v>
      </c>
      <c r="C91" s="22">
        <v>3.4553211830416021E-2</v>
      </c>
      <c r="D91" s="23">
        <v>2.2661671741078006E-2</v>
      </c>
      <c r="E91" s="24">
        <f t="shared" si="1"/>
        <v>1.0226616717410779</v>
      </c>
      <c r="F91" s="31">
        <f>$M$1*($E91^(-F$1))</f>
        <v>0.96806209458747816</v>
      </c>
      <c r="G91" s="31">
        <f>$M$1*($E91^(-G$1))</f>
        <v>0.94661032219908658</v>
      </c>
      <c r="H91" s="31">
        <f>$M$1*($E91^(-H$1))</f>
        <v>0.88506526680164355</v>
      </c>
      <c r="I91" s="31">
        <f>$M$1*($E91^(-I$1))</f>
        <v>0.79125305706935778</v>
      </c>
    </row>
    <row r="92" spans="1:9" x14ac:dyDescent="0.3">
      <c r="A92" s="18">
        <v>2015</v>
      </c>
      <c r="B92" s="22">
        <v>-9.7246763349423948E-3</v>
      </c>
      <c r="C92" s="22">
        <v>-1.8426312654699351E-2</v>
      </c>
      <c r="D92" s="23">
        <v>-1.0649417838664965E-2</v>
      </c>
      <c r="E92" s="24">
        <f t="shared" si="1"/>
        <v>0.98935058216133509</v>
      </c>
      <c r="F92" s="31">
        <f>$M$1*($E92^(-F$1))</f>
        <v>1.0006564082039011</v>
      </c>
      <c r="G92" s="31">
        <f>$M$1*($E92^(-G$1))</f>
        <v>1.0114275225045779</v>
      </c>
      <c r="H92" s="31">
        <f>$M$1*($E92^(-H$1))</f>
        <v>1.0444415156023934</v>
      </c>
      <c r="I92" s="31">
        <f>$M$1*($E92^(-I$1))</f>
        <v>1.1018768479937624</v>
      </c>
    </row>
    <row r="93" spans="1:9" x14ac:dyDescent="0.3">
      <c r="A93" s="25">
        <v>2016</v>
      </c>
      <c r="B93" s="26">
        <v>-7.6077860971820732E-3</v>
      </c>
      <c r="C93" s="26">
        <v>-6.4548120160047573E-3</v>
      </c>
      <c r="D93" s="27">
        <v>-7.4861747145528457E-3</v>
      </c>
      <c r="E93" s="24">
        <f t="shared" si="1"/>
        <v>0.99251382528544718</v>
      </c>
      <c r="F93" s="31">
        <f>$M$1*($E93^(-F$1))</f>
        <v>0.99746721383480563</v>
      </c>
      <c r="G93" s="31">
        <f>$M$1*($E93^(-G$1))</f>
        <v>1.0049907501771411</v>
      </c>
      <c r="H93" s="31">
        <f>$M$1*($E93^(-H$1))</f>
        <v>1.02790355849895</v>
      </c>
      <c r="I93" s="31">
        <f>$M$1*($E93^(-I$1))</f>
        <v>1.0672583086614182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436A-5DD8-4883-9B6C-3F1141D7A4EF}">
  <dimension ref="C1:J7"/>
  <sheetViews>
    <sheetView workbookViewId="0">
      <selection activeCell="E17" sqref="E17"/>
    </sheetView>
  </sheetViews>
  <sheetFormatPr defaultRowHeight="14.4" x14ac:dyDescent="0.3"/>
  <cols>
    <col min="3" max="3" width="19" customWidth="1"/>
    <col min="4" max="4" width="23.5546875" customWidth="1"/>
    <col min="10" max="10" width="18.77734375" bestFit="1" customWidth="1"/>
  </cols>
  <sheetData>
    <row r="1" spans="3:10" x14ac:dyDescent="0.3">
      <c r="F1" t="s">
        <v>51</v>
      </c>
      <c r="G1">
        <v>1</v>
      </c>
      <c r="H1">
        <v>2</v>
      </c>
      <c r="I1">
        <v>5</v>
      </c>
      <c r="J1">
        <v>10</v>
      </c>
    </row>
    <row r="2" spans="3:10" x14ac:dyDescent="0.3">
      <c r="C2" t="s">
        <v>70</v>
      </c>
      <c r="F2" t="s">
        <v>67</v>
      </c>
      <c r="G2">
        <v>0.95844759203269347</v>
      </c>
      <c r="H2">
        <v>0.93051733789389945</v>
      </c>
      <c r="I2">
        <v>0.86834986259082458</v>
      </c>
      <c r="J2">
        <v>0.84544476802245427</v>
      </c>
    </row>
    <row r="3" spans="3:10" x14ac:dyDescent="0.3">
      <c r="F3" t="s">
        <v>68</v>
      </c>
      <c r="G3">
        <v>5.1187423256519628E-2</v>
      </c>
      <c r="H3">
        <v>0.10407831241401502</v>
      </c>
      <c r="I3">
        <v>0.28967634754209942</v>
      </c>
      <c r="J3">
        <v>0.84167265442292716</v>
      </c>
    </row>
    <row r="4" spans="3:10" ht="19.8" x14ac:dyDescent="0.35">
      <c r="C4" t="s">
        <v>71</v>
      </c>
      <c r="D4" s="43" t="s">
        <v>72</v>
      </c>
      <c r="F4" t="s">
        <v>73</v>
      </c>
      <c r="G4">
        <f>SQRT(EXP(G3*G3*G1*G1)-1)</f>
        <v>5.1220971277602091E-2</v>
      </c>
      <c r="H4">
        <f>SQRT(EXP(H3*H3*H1*H1)-1)</f>
        <v>0.21043192574674563</v>
      </c>
      <c r="I4">
        <f>SQRT(EXP(I3*I3*I1*I1)-1)</f>
        <v>2.6736310110823402</v>
      </c>
      <c r="J4" s="44">
        <f>SQRT(EXP(J3*J3*J1*J1)-1)</f>
        <v>2415403768985818</v>
      </c>
    </row>
    <row r="7" spans="3:10" x14ac:dyDescent="0.3">
      <c r="F7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(1) consum rate time series</vt:lpstr>
      <vt:lpstr>(2) Properties of durables</vt:lpstr>
      <vt:lpstr>(3) Inflation vs cons growth</vt:lpstr>
      <vt:lpstr>(4) SDF time series </vt:lpstr>
      <vt:lpstr>(5) Price of risk</vt:lpstr>
      <vt:lpstr>(6) using normality assumption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 Javadekar</dc:creator>
  <cp:lastModifiedBy>Sriniwas Mahapatro</cp:lastModifiedBy>
  <dcterms:created xsi:type="dcterms:W3CDTF">2020-03-16T04:05:04Z</dcterms:created>
  <dcterms:modified xsi:type="dcterms:W3CDTF">2020-03-26T17:51:43Z</dcterms:modified>
</cp:coreProperties>
</file>