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"/>
    </mc:Choice>
  </mc:AlternateContent>
  <xr:revisionPtr revIDLastSave="1" documentId="8_{B2290388-44C3-4927-84C8-922249505224}" xr6:coauthVersionLast="47" xr6:coauthVersionMax="47" xr10:uidLastSave="{A2A98162-C1ED-4B3B-BB58-7E09C6F07E98}"/>
  <bookViews>
    <workbookView xWindow="-108" yWindow="-108" windowWidth="23256" windowHeight="12456" xr2:uid="{00000000-000D-0000-FFFF-FFFF00000000}"/>
  </bookViews>
  <sheets>
    <sheet name="Car Inventory" sheetId="1" r:id="rId1"/>
    <sheet name="Pivot Table" sheetId="5" r:id="rId2"/>
  </sheets>
  <calcPr calcId="191029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15" i="1"/>
  <c r="I31" i="1"/>
  <c r="I47" i="1"/>
  <c r="G8" i="1"/>
  <c r="I8" i="1" s="1"/>
  <c r="G11" i="1"/>
  <c r="I11" i="1" s="1"/>
  <c r="G15" i="1"/>
  <c r="G16" i="1"/>
  <c r="I16" i="1" s="1"/>
  <c r="G17" i="1"/>
  <c r="I17" i="1" s="1"/>
  <c r="G18" i="1"/>
  <c r="I18" i="1" s="1"/>
  <c r="G24" i="1"/>
  <c r="I24" i="1" s="1"/>
  <c r="G27" i="1"/>
  <c r="I27" i="1" s="1"/>
  <c r="G31" i="1"/>
  <c r="G32" i="1"/>
  <c r="I32" i="1" s="1"/>
  <c r="G33" i="1"/>
  <c r="I33" i="1" s="1"/>
  <c r="G34" i="1"/>
  <c r="I34" i="1" s="1"/>
  <c r="G40" i="1"/>
  <c r="I40" i="1" s="1"/>
  <c r="G43" i="1"/>
  <c r="I43" i="1" s="1"/>
  <c r="G47" i="1"/>
  <c r="G48" i="1"/>
  <c r="I48" i="1" s="1"/>
  <c r="G49" i="1"/>
  <c r="I49" i="1" s="1"/>
  <c r="G50" i="1"/>
  <c r="I50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F9" i="1"/>
  <c r="G9" i="1" s="1"/>
  <c r="I9" i="1" s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F17" i="1"/>
  <c r="F18" i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F25" i="1"/>
  <c r="G25" i="1" s="1"/>
  <c r="I25" i="1" s="1"/>
  <c r="F26" i="1"/>
  <c r="G26" i="1" s="1"/>
  <c r="I26" i="1" s="1"/>
  <c r="F27" i="1"/>
  <c r="F28" i="1"/>
  <c r="G28" i="1" s="1"/>
  <c r="I28" i="1" s="1"/>
  <c r="F29" i="1"/>
  <c r="G29" i="1" s="1"/>
  <c r="I29" i="1" s="1"/>
  <c r="F30" i="1"/>
  <c r="G30" i="1" s="1"/>
  <c r="I30" i="1" s="1"/>
  <c r="F31" i="1"/>
  <c r="F32" i="1"/>
  <c r="F33" i="1"/>
  <c r="F34" i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F41" i="1"/>
  <c r="G41" i="1" s="1"/>
  <c r="I41" i="1" s="1"/>
  <c r="F42" i="1"/>
  <c r="G42" i="1" s="1"/>
  <c r="I42" i="1" s="1"/>
  <c r="F43" i="1"/>
  <c r="F44" i="1"/>
  <c r="G44" i="1" s="1"/>
  <c r="I44" i="1" s="1"/>
  <c r="F45" i="1"/>
  <c r="G45" i="1" s="1"/>
  <c r="I45" i="1" s="1"/>
  <c r="F46" i="1"/>
  <c r="G46" i="1" s="1"/>
  <c r="I46" i="1" s="1"/>
  <c r="F47" i="1"/>
  <c r="F48" i="1"/>
  <c r="F49" i="1"/>
  <c r="F50" i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E11" i="1"/>
  <c r="E17" i="1"/>
  <c r="E18" i="1"/>
  <c r="E27" i="1"/>
  <c r="E28" i="1"/>
  <c r="E33" i="1"/>
  <c r="E34" i="1"/>
  <c r="E43" i="1"/>
  <c r="E44" i="1"/>
  <c r="E45" i="1"/>
  <c r="E46" i="1"/>
  <c r="E5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E29" i="1" s="1"/>
  <c r="D30" i="1"/>
  <c r="E30" i="1" s="1"/>
  <c r="D31" i="1"/>
  <c r="E31" i="1" s="1"/>
  <c r="D32" i="1"/>
  <c r="E32" i="1" s="1"/>
  <c r="D33" i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D45" i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D53" i="1"/>
  <c r="E53" i="1" s="1"/>
  <c r="D2" i="1"/>
  <c r="E2" i="1" s="1"/>
  <c r="C6" i="1"/>
  <c r="C12" i="1"/>
  <c r="C13" i="1"/>
  <c r="C24" i="1"/>
  <c r="C29" i="1"/>
  <c r="C30" i="1"/>
  <c r="C40" i="1"/>
  <c r="C41" i="1"/>
  <c r="C46" i="1"/>
  <c r="C47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C25" i="1" s="1"/>
  <c r="B26" i="1"/>
  <c r="C26" i="1" s="1"/>
  <c r="B27" i="1"/>
  <c r="C27" i="1" s="1"/>
  <c r="B28" i="1"/>
  <c r="C28" i="1" s="1"/>
  <c r="B29" i="1"/>
  <c r="B30" i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B41" i="1"/>
  <c r="B42" i="1"/>
  <c r="C42" i="1" s="1"/>
  <c r="B43" i="1"/>
  <c r="C43" i="1" s="1"/>
  <c r="B44" i="1"/>
  <c r="C44" i="1" s="1"/>
  <c r="B45" i="1"/>
  <c r="C45" i="1" s="1"/>
  <c r="B46" i="1"/>
  <c r="B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2" i="1"/>
  <c r="C2" i="1" s="1"/>
</calcChain>
</file>

<file path=xl/sharedStrings.xml><?xml version="1.0" encoding="utf-8"?>
<sst xmlns="http://schemas.openxmlformats.org/spreadsheetml/2006/main" count="223" uniqueCount="124">
  <si>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</si>
  <si>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</si>
  <si>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</si>
  <si>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</si>
  <si>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</si>
  <si>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</si>
  <si>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</si>
  <si>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</si>
  <si>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</si>
  <si>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</si>
  <si>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</si>
  <si>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</si>
  <si>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</si>
  <si>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</si>
  <si>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</si>
  <si>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</si>
  <si>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</si>
  <si>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</si>
  <si>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</si>
  <si>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</si>
  <si>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</si>
  <si>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</si>
  <si>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</si>
  <si>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</si>
  <si>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</si>
  <si>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</si>
  <si>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</si>
  <si>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</si>
  <si>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</si>
  <si>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</si>
  <si>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</si>
  <si>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</si>
  <si>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</si>
  <si>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</si>
  <si>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</si>
  <si>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</si>
  <si>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</si>
  <si>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</si>
  <si>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</si>
  <si>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</si>
  <si>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</si>
  <si>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</si>
  <si>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</si>
  <si>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</si>
  <si>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</si>
  <si>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</si>
  <si>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</si>
  <si>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</si>
  <si>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</si>
  <si>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</si>
  <si>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</si>
  <si>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</si>
  <si>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</si>
  <si>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</si>
  <si>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</si>
  <si>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</si>
  <si>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</si>
  <si>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</si>
  <si>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</si>
  <si>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</si>
  <si>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</si>
  <si>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</si>
  <si>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</si>
  <si>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</si>
  <si>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</si>
  <si>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</si>
  <si>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</si>
  <si>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</si>
  <si>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</si>
  <si>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</si>
  <si>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</si>
  <si>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</si>
  <si>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</si>
  <si>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</si>
  <si>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</si>
  <si>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</si>
  <si>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</si>
  <si>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</si>
  <si>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</si>
  <si>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</si>
  <si>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</si>
  <si>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</si>
  <si>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</si>
  <si>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</si>
  <si>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</si>
  <si>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GM</t>
  </si>
  <si>
    <t>General Motors</t>
  </si>
  <si>
    <t>TY</t>
  </si>
  <si>
    <t>Toyota</t>
  </si>
  <si>
    <t>HO</t>
  </si>
  <si>
    <t>Honda</t>
  </si>
  <si>
    <t>CR</t>
  </si>
  <si>
    <t>Chrysler</t>
  </si>
  <si>
    <t>HY</t>
  </si>
  <si>
    <t>Hyundai</t>
  </si>
  <si>
    <t>CAM</t>
  </si>
  <si>
    <t>CAR</t>
  </si>
  <si>
    <t>Camarey</t>
  </si>
  <si>
    <t>Caraven</t>
  </si>
  <si>
    <t>CIV</t>
  </si>
  <si>
    <t>Civic</t>
  </si>
  <si>
    <t>CMR</t>
  </si>
  <si>
    <t>Camero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</si>
  <si>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</si>
  <si>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</si>
  <si>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</si>
  <si>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</si>
  <si>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</si>
  <si>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</si>
  <si>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</si>
  <si>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</si>
  <si>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</si>
  <si>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</si>
  <si>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CLV</t>
  </si>
  <si>
    <t>Silverado</t>
  </si>
  <si>
    <t>HO01ODY040</t>
  </si>
  <si>
    <t>HO05ODY037</t>
  </si>
  <si>
    <t>FD06FCS006</t>
  </si>
  <si>
    <t>GM09CMR014</t>
  </si>
  <si>
    <t>Row Labels</t>
  </si>
  <si>
    <t>(blank)</t>
  </si>
  <si>
    <t>Grand Total</t>
  </si>
  <si>
    <t>Sum of Miles</t>
  </si>
  <si>
    <t>Warrantee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</si>
</sst>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vs.</a:t>
            </a:r>
            <a:r>
              <a:rPr lang="en-US" baseline="0"/>
              <a:t> Year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Inventory'!$G$2:$G$53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8-44BC-BFBB-EBBA2CFA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46352"/>
        <c:axId val="254347600"/>
      </c:scatterChart>
      <c:valAx>
        <c:axId val="2543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  <a:r>
                  <a:rPr lang="en-US" baseline="0"/>
                  <a:t> (</a:t>
                </a:r>
                <a:r>
                  <a:rPr lang="en-US"/>
                  <a:t>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47600"/>
        <c:crosses val="autoZero"/>
        <c:crossBetween val="midCat"/>
      </c:valAx>
      <c:valAx>
        <c:axId val="254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 CarInventory.xlsx]Pivot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9E0-A13E-C9A3B226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60288"/>
        <c:axId val="406061120"/>
      </c:barChart>
      <c:catAx>
        <c:axId val="4060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1120"/>
        <c:crosses val="autoZero"/>
        <c:auto val="1"/>
        <c:lblAlgn val="ctr"/>
        <c:lblOffset val="100"/>
        <c:noMultiLvlLbl val="0"/>
      </c:catAx>
      <c:valAx>
        <c:axId val="406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12</xdr:row>
      <xdr:rowOff>53340</xdr:rowOff>
    </xdr:from>
    <xdr:to>
      <xdr:col>23</xdr:col>
      <xdr:colOff>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33E35-1115-9BEE-BA7C-817F0BF33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160020</xdr:rowOff>
    </xdr:from>
    <xdr:to>
      <xdr:col>11</xdr:col>
      <xdr:colOff>541020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A4F58-B60C-7C28-4B5B-C29798CF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HTASHAMUL HAQUE" refreshedDate="44991.032274537036" createdVersion="8" refreshedVersion="8" minRefreshableVersion="3" recordCount="53" xr:uid="{00000000-000A-0000-FFFF-FFFF02000000}">
  <cacheSource type="worksheet">
    <worksheetSource ref="A1:N1048576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43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PT Cruiser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PT Cruiser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PT Cruiser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arey"/>
    <s v="96"/>
    <n v="18"/>
    <n v="114660.6"/>
    <n v="6197.8702702702703"/>
    <s v="Green"/>
    <x v="14"/>
    <n v="100000"/>
    <s v="No"/>
    <s v="TY96CAMGRE020"/>
  </r>
  <r>
    <s v="TY98CAM021"/>
    <s v="TY"/>
    <s v="Toyota"/>
    <s v="CAM"/>
    <s v="Cama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a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a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a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amero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amero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amero"/>
    <s v="14"/>
    <n v="0"/>
    <n v="17556.3"/>
    <n v="35112.6"/>
    <s v="Blue"/>
    <x v="6"/>
    <n v="100000"/>
    <s v="Yes"/>
    <s v="TY14CORBLU027"/>
  </r>
  <r>
    <s v="TY12COR028"/>
    <s v="TY"/>
    <s v="Toyota"/>
    <s v="COR"/>
    <s v="Camero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a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sler"/>
    <s v="CAR"/>
    <s v="Caraven"/>
    <s v="99"/>
    <n v="15"/>
    <n v="79420.600000000006"/>
    <n v="5123.9096774193549"/>
    <s v="Green"/>
    <x v="13"/>
    <n v="75000"/>
    <s v="No"/>
    <s v="CR99CARGRE045"/>
  </r>
  <r>
    <s v="CR00CAR046"/>
    <s v="CR"/>
    <s v="Chrysler"/>
    <s v="CAR"/>
    <s v="Caraven"/>
    <s v="00"/>
    <n v="14"/>
    <n v="77243.100000000006"/>
    <n v="5327.1103448275862"/>
    <s v="Black"/>
    <x v="3"/>
    <n v="75000"/>
    <s v="No"/>
    <s v="CR00CARBLA046"/>
  </r>
  <r>
    <s v="CR04CAR047"/>
    <s v="CR"/>
    <s v="Chrysler"/>
    <s v="CAR"/>
    <s v="Caraven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raven"/>
    <s v="04"/>
    <n v="10"/>
    <n v="52699.4"/>
    <n v="5018.9904761904763"/>
    <s v="Red"/>
    <x v="11"/>
    <n v="75000"/>
    <s v="Yes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es"/>
    <s v="HY13ELABLU052"/>
  </r>
  <r>
    <m/>
    <m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3"/>
  <sheetViews>
    <sheetView tabSelected="1" topLeftCell="E40" workbookViewId="0">
      <selection activeCell="W7" sqref="W7"/>
    </sheetView>
  </sheetViews>
  <sheetFormatPr defaultRowHeight="14.4" x14ac:dyDescent="0.3"/>
  <cols>
    <col min="1" max="1" width="14.88671875" customWidth="1"/>
    <col min="8" max="8" width="11.109375" style="3" bestFit="1" customWidth="1"/>
    <col min="9" max="9" width="10.109375" style="3" bestFit="1" customWidth="1"/>
    <col min="12" max="12" width="11.109375" style="3" bestFit="1" customWidth="1"/>
  </cols>
  <sheetData>
    <row r="1" spans="1:20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123</v>
      </c>
      <c r="M1" s="1" t="s">
        <v>11</v>
      </c>
      <c r="N1" s="1" t="s">
        <v>12</v>
      </c>
    </row>
    <row r="2" spans="1:20" x14ac:dyDescent="0.3">
      <c r="A2" t="s">
        <v>13</v>
      </c>
      <c r="B2" t="str">
        <f>LEFT(A2,2)</f>
        <v>FD</v>
      </c>
      <c r="C2" t="str">
        <f>VLOOKUP(B2, P$2:Q$7, 2)</f>
        <v>Ford</v>
      </c>
      <c r="D2" t="str">
        <f>MID(A2,5,3)</f>
        <v>MTG</v>
      </c>
      <c r="E2" t="str">
        <f>VLOOKUP(D2,S$2:T$11, 2)</f>
        <v>Mustang</v>
      </c>
      <c r="F2" t="str">
        <f>MID(A2,3,2)</f>
        <v>06</v>
      </c>
      <c r="G2">
        <f>IF(14-F2&lt;0, 100-F2+14, 14-F2)</f>
        <v>8</v>
      </c>
      <c r="H2" s="3">
        <v>40326.800000000003</v>
      </c>
      <c r="I2" s="3">
        <f>H2/(G2+0.5)</f>
        <v>4744.3294117647065</v>
      </c>
      <c r="J2" t="s">
        <v>14</v>
      </c>
      <c r="K2" t="s">
        <v>15</v>
      </c>
      <c r="L2" s="3">
        <v>50000</v>
      </c>
      <c r="M2" t="str">
        <f>IF(L2&gt;H2,"Yes", "No")</f>
        <v>Yes</v>
      </c>
      <c r="N2" t="str">
        <f>_xlfn.CONCAT(LEFT(A2, 7),UPPER(LEFT(J2,3)), RIGHT(A2,3))</f>
        <v>FD06MTGBLA001</v>
      </c>
      <c r="P2" t="s">
        <v>91</v>
      </c>
      <c r="Q2" t="s">
        <v>92</v>
      </c>
      <c r="S2" t="s">
        <v>95</v>
      </c>
      <c r="T2" t="s">
        <v>97</v>
      </c>
    </row>
    <row r="3" spans="1:20" x14ac:dyDescent="0.3">
      <c r="A3" t="s">
        <v>16</v>
      </c>
      <c r="B3" t="str">
        <f t="shared" ref="B3:B53" si="0">LEFT(A3,2)</f>
        <v>FD</v>
      </c>
      <c r="C3" t="str">
        <f t="shared" ref="C3:C53" si="1">VLOOKUP(B3, P$2:Q$7, 2)</f>
        <v>Ford</v>
      </c>
      <c r="D3" t="str">
        <f t="shared" ref="D3:D53" si="2">MID(A3,5,3)</f>
        <v>MTG</v>
      </c>
      <c r="E3" t="str">
        <f t="shared" ref="E3:E53" si="3">VLOOKUP(D3,S$2:T$11, 2)</f>
        <v>Mustang</v>
      </c>
      <c r="F3" t="str">
        <f t="shared" ref="F3:F53" si="4">MID(A3,3,2)</f>
        <v>06</v>
      </c>
      <c r="G3">
        <f t="shared" ref="G3:G53" si="5">IF(14-F3&lt;0, 100-F3+14, 14-F3)</f>
        <v>8</v>
      </c>
      <c r="H3" s="3">
        <v>44974.8</v>
      </c>
      <c r="I3" s="3">
        <f t="shared" ref="I3:I53" si="6">H3/(G3+0.5)</f>
        <v>5291.1529411764714</v>
      </c>
      <c r="J3" t="s">
        <v>17</v>
      </c>
      <c r="K3" t="s">
        <v>18</v>
      </c>
      <c r="L3" s="3">
        <v>50000</v>
      </c>
      <c r="M3" t="str">
        <f t="shared" ref="M3:M53" si="7">IF(L3&gt;H3,"Yes", "No")</f>
        <v>Yes</v>
      </c>
      <c r="N3" t="str">
        <f t="shared" ref="N3:N53" si="8">_xlfn.CONCAT(LEFT(A3, 7),UPPER(LEFT(J3,3)), RIGHT(A3,3))</f>
        <v>FD06MTGWHI002</v>
      </c>
      <c r="P3" t="s">
        <v>83</v>
      </c>
      <c r="Q3" t="s">
        <v>84</v>
      </c>
      <c r="S3" t="s">
        <v>96</v>
      </c>
      <c r="T3" t="s">
        <v>98</v>
      </c>
    </row>
    <row r="4" spans="1:20" x14ac:dyDescent="0.3">
      <c r="A4" t="s">
        <v>19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 s="3">
        <v>44946.5</v>
      </c>
      <c r="I4" s="3">
        <f t="shared" si="6"/>
        <v>6914.8461538461543</v>
      </c>
      <c r="J4" t="s">
        <v>20</v>
      </c>
      <c r="K4" t="s">
        <v>21</v>
      </c>
      <c r="L4" s="3">
        <v>50000</v>
      </c>
      <c r="M4" t="str">
        <f t="shared" si="7"/>
        <v>Yes</v>
      </c>
      <c r="N4" t="str">
        <f t="shared" si="8"/>
        <v>FD08MTGGRE003</v>
      </c>
      <c r="P4" t="s">
        <v>85</v>
      </c>
      <c r="Q4" t="s">
        <v>86</v>
      </c>
      <c r="S4" t="s">
        <v>99</v>
      </c>
      <c r="T4" t="s">
        <v>100</v>
      </c>
    </row>
    <row r="5" spans="1:20" x14ac:dyDescent="0.3">
      <c r="A5" t="s">
        <v>22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 s="3">
        <v>37558.800000000003</v>
      </c>
      <c r="I5" s="3">
        <f t="shared" si="6"/>
        <v>5778.2769230769236</v>
      </c>
      <c r="J5" t="s">
        <v>14</v>
      </c>
      <c r="K5" t="s">
        <v>23</v>
      </c>
      <c r="L5" s="3">
        <v>50000</v>
      </c>
      <c r="M5" t="str">
        <f t="shared" si="7"/>
        <v>Yes</v>
      </c>
      <c r="N5" t="str">
        <f t="shared" si="8"/>
        <v>FD08MTGBLA004</v>
      </c>
      <c r="P5" t="s">
        <v>89</v>
      </c>
      <c r="Q5" t="s">
        <v>90</v>
      </c>
      <c r="S5" t="s">
        <v>113</v>
      </c>
      <c r="T5" t="s">
        <v>114</v>
      </c>
    </row>
    <row r="6" spans="1:20" x14ac:dyDescent="0.3">
      <c r="A6" t="s">
        <v>24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 s="3">
        <v>36438.5</v>
      </c>
      <c r="I6" s="3">
        <f t="shared" si="6"/>
        <v>5605.9230769230771</v>
      </c>
      <c r="J6" t="s">
        <v>17</v>
      </c>
      <c r="K6" t="s">
        <v>15</v>
      </c>
      <c r="L6" s="3">
        <v>50000</v>
      </c>
      <c r="M6" t="str">
        <f t="shared" si="7"/>
        <v>Yes</v>
      </c>
      <c r="N6" t="str">
        <f t="shared" si="8"/>
        <v>FD08MTGWHI005</v>
      </c>
      <c r="P6" t="s">
        <v>93</v>
      </c>
      <c r="Q6" t="s">
        <v>94</v>
      </c>
      <c r="S6" t="s">
        <v>101</v>
      </c>
      <c r="T6" t="s">
        <v>102</v>
      </c>
    </row>
    <row r="7" spans="1:20" x14ac:dyDescent="0.3">
      <c r="A7" t="s">
        <v>117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 s="3">
        <v>46311.4</v>
      </c>
      <c r="I7" s="3">
        <f t="shared" si="6"/>
        <v>5448.4000000000005</v>
      </c>
      <c r="J7" t="s">
        <v>20</v>
      </c>
      <c r="K7" t="s">
        <v>25</v>
      </c>
      <c r="L7" s="3">
        <v>75000</v>
      </c>
      <c r="M7" t="str">
        <f t="shared" si="7"/>
        <v>Yes</v>
      </c>
      <c r="N7" t="str">
        <f t="shared" si="8"/>
        <v>FD06FCSGRE006</v>
      </c>
      <c r="P7" t="s">
        <v>87</v>
      </c>
      <c r="Q7" t="s">
        <v>88</v>
      </c>
      <c r="S7" t="s">
        <v>103</v>
      </c>
      <c r="T7" t="s">
        <v>104</v>
      </c>
    </row>
    <row r="8" spans="1:20" x14ac:dyDescent="0.3">
      <c r="A8" t="s">
        <v>26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 s="3">
        <v>52229.5</v>
      </c>
      <c r="I8" s="3">
        <f t="shared" si="6"/>
        <v>6144.6470588235297</v>
      </c>
      <c r="J8" t="s">
        <v>20</v>
      </c>
      <c r="K8" t="s">
        <v>21</v>
      </c>
      <c r="L8" s="3">
        <v>75000</v>
      </c>
      <c r="M8" t="str">
        <f t="shared" si="7"/>
        <v>Yes</v>
      </c>
      <c r="N8" t="str">
        <f t="shared" si="8"/>
        <v>FD06FCSGRE007</v>
      </c>
      <c r="S8" t="s">
        <v>105</v>
      </c>
      <c r="T8" t="s">
        <v>106</v>
      </c>
    </row>
    <row r="9" spans="1:20" x14ac:dyDescent="0.3">
      <c r="A9" t="s">
        <v>27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 s="3">
        <v>35137</v>
      </c>
      <c r="I9" s="3">
        <f t="shared" si="6"/>
        <v>6388.545454545455</v>
      </c>
      <c r="J9" t="s">
        <v>14</v>
      </c>
      <c r="K9" t="s">
        <v>28</v>
      </c>
      <c r="L9" s="3">
        <v>75000</v>
      </c>
      <c r="M9" t="str">
        <f t="shared" si="7"/>
        <v>Yes</v>
      </c>
      <c r="N9" t="str">
        <f t="shared" si="8"/>
        <v>FD09FCSBLA008</v>
      </c>
      <c r="S9" t="s">
        <v>107</v>
      </c>
      <c r="T9" t="s">
        <v>108</v>
      </c>
    </row>
    <row r="10" spans="1:20" x14ac:dyDescent="0.3">
      <c r="A10" t="s">
        <v>29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 s="3">
        <v>27637.1</v>
      </c>
      <c r="I10" s="3">
        <f t="shared" si="6"/>
        <v>18424.733333333334</v>
      </c>
      <c r="J10" t="s">
        <v>14</v>
      </c>
      <c r="K10" t="s">
        <v>15</v>
      </c>
      <c r="L10" s="3">
        <v>75000</v>
      </c>
      <c r="M10" t="str">
        <f t="shared" si="7"/>
        <v>Yes</v>
      </c>
      <c r="N10" t="str">
        <f t="shared" si="8"/>
        <v>FD13FCSBLA009</v>
      </c>
      <c r="S10" t="s">
        <v>109</v>
      </c>
      <c r="T10" t="s">
        <v>110</v>
      </c>
    </row>
    <row r="11" spans="1:20" x14ac:dyDescent="0.3">
      <c r="A11" t="s">
        <v>30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 s="3">
        <v>27534.799999999999</v>
      </c>
      <c r="I11" s="3">
        <f t="shared" si="6"/>
        <v>18356.533333333333</v>
      </c>
      <c r="J11" t="s">
        <v>17</v>
      </c>
      <c r="K11" t="s">
        <v>31</v>
      </c>
      <c r="L11" s="3">
        <v>75000</v>
      </c>
      <c r="M11" t="str">
        <f t="shared" si="7"/>
        <v>Yes</v>
      </c>
      <c r="N11" t="str">
        <f t="shared" si="8"/>
        <v>FD13FCSWHI010</v>
      </c>
      <c r="S11" t="s">
        <v>111</v>
      </c>
      <c r="T11" t="s">
        <v>112</v>
      </c>
    </row>
    <row r="12" spans="1:20" x14ac:dyDescent="0.3">
      <c r="A12" t="s">
        <v>32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 s="3">
        <v>19341.7</v>
      </c>
      <c r="I12" s="3">
        <f t="shared" si="6"/>
        <v>7736.68</v>
      </c>
      <c r="J12" t="s">
        <v>17</v>
      </c>
      <c r="K12" t="s">
        <v>33</v>
      </c>
      <c r="L12" s="3">
        <v>75000</v>
      </c>
      <c r="M12" t="str">
        <f t="shared" si="7"/>
        <v>Yes</v>
      </c>
      <c r="N12" t="str">
        <f t="shared" si="8"/>
        <v>FD12FCSWHI011</v>
      </c>
    </row>
    <row r="13" spans="1:20" x14ac:dyDescent="0.3">
      <c r="A13" t="s">
        <v>34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 s="3">
        <v>22521.599999999999</v>
      </c>
      <c r="I13" s="3">
        <f t="shared" si="6"/>
        <v>15014.4</v>
      </c>
      <c r="J13" t="s">
        <v>14</v>
      </c>
      <c r="K13" t="s">
        <v>35</v>
      </c>
      <c r="L13" s="3">
        <v>75000</v>
      </c>
      <c r="M13" t="str">
        <f t="shared" si="7"/>
        <v>Yes</v>
      </c>
      <c r="N13" t="str">
        <f t="shared" si="8"/>
        <v>FD13FCSBLA012</v>
      </c>
    </row>
    <row r="14" spans="1:20" x14ac:dyDescent="0.3">
      <c r="A14" t="s">
        <v>36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 s="3">
        <v>13682.9</v>
      </c>
      <c r="I14" s="3">
        <f t="shared" si="6"/>
        <v>9121.9333333333325</v>
      </c>
      <c r="J14" t="s">
        <v>14</v>
      </c>
      <c r="K14" t="s">
        <v>37</v>
      </c>
      <c r="L14" s="3">
        <v>75000</v>
      </c>
      <c r="M14" t="str">
        <f t="shared" si="7"/>
        <v>Yes</v>
      </c>
      <c r="N14" t="str">
        <f t="shared" si="8"/>
        <v>FD13FCSBLA013</v>
      </c>
    </row>
    <row r="15" spans="1:20" x14ac:dyDescent="0.3">
      <c r="A15" t="s">
        <v>118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 s="3">
        <v>28464.799999999999</v>
      </c>
      <c r="I15" s="3">
        <f t="shared" si="6"/>
        <v>5175.4181818181814</v>
      </c>
      <c r="J15" t="s">
        <v>17</v>
      </c>
      <c r="K15" t="s">
        <v>38</v>
      </c>
      <c r="L15" s="3">
        <v>100000</v>
      </c>
      <c r="M15" t="str">
        <f t="shared" si="7"/>
        <v>Yes</v>
      </c>
      <c r="N15" t="str">
        <f t="shared" si="8"/>
        <v>GM09CMRWHI014</v>
      </c>
    </row>
    <row r="16" spans="1:20" x14ac:dyDescent="0.3">
      <c r="A16" t="s">
        <v>39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 s="3">
        <v>19421.099999999999</v>
      </c>
      <c r="I16" s="3">
        <f t="shared" si="6"/>
        <v>7768.44</v>
      </c>
      <c r="J16" t="s">
        <v>14</v>
      </c>
      <c r="K16" t="s">
        <v>40</v>
      </c>
      <c r="L16" s="3">
        <v>100000</v>
      </c>
      <c r="M16" t="str">
        <f t="shared" si="7"/>
        <v>Yes</v>
      </c>
      <c r="N16" t="str">
        <f t="shared" si="8"/>
        <v>GM12CMRBLA015</v>
      </c>
    </row>
    <row r="17" spans="1:14" x14ac:dyDescent="0.3">
      <c r="A17" t="s">
        <v>41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 s="3">
        <v>14289.6</v>
      </c>
      <c r="I17" s="3">
        <f t="shared" si="6"/>
        <v>28579.200000000001</v>
      </c>
      <c r="J17" t="s">
        <v>17</v>
      </c>
      <c r="K17" t="s">
        <v>42</v>
      </c>
      <c r="L17" s="3">
        <v>100000</v>
      </c>
      <c r="M17" t="str">
        <f t="shared" si="7"/>
        <v>Yes</v>
      </c>
      <c r="N17" t="str">
        <f t="shared" si="8"/>
        <v>GM14CMRWHI016</v>
      </c>
    </row>
    <row r="18" spans="1:14" x14ac:dyDescent="0.3">
      <c r="A18" t="s">
        <v>43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PT Cruiser</v>
      </c>
      <c r="F18" t="str">
        <f t="shared" si="4"/>
        <v>10</v>
      </c>
      <c r="G18">
        <f t="shared" si="5"/>
        <v>4</v>
      </c>
      <c r="H18" s="3">
        <v>31144.400000000001</v>
      </c>
      <c r="I18" s="3">
        <f t="shared" si="6"/>
        <v>6920.9777777777781</v>
      </c>
      <c r="J18" t="s">
        <v>14</v>
      </c>
      <c r="K18" t="s">
        <v>44</v>
      </c>
      <c r="L18" s="3">
        <v>100000</v>
      </c>
      <c r="M18" t="str">
        <f t="shared" si="7"/>
        <v>Yes</v>
      </c>
      <c r="N18" t="str">
        <f t="shared" si="8"/>
        <v>GM10SLVBLA017</v>
      </c>
    </row>
    <row r="19" spans="1:14" x14ac:dyDescent="0.3">
      <c r="A19" t="s">
        <v>45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PT Cruiser</v>
      </c>
      <c r="F19" t="str">
        <f t="shared" si="4"/>
        <v>98</v>
      </c>
      <c r="G19">
        <f t="shared" si="5"/>
        <v>16</v>
      </c>
      <c r="H19" s="3">
        <v>83162.7</v>
      </c>
      <c r="I19" s="3">
        <f t="shared" si="6"/>
        <v>5040.1636363636362</v>
      </c>
      <c r="J19" t="s">
        <v>14</v>
      </c>
      <c r="K19" t="s">
        <v>38</v>
      </c>
      <c r="L19" s="3">
        <v>100000</v>
      </c>
      <c r="M19" t="str">
        <f t="shared" si="7"/>
        <v>Yes</v>
      </c>
      <c r="N19" t="str">
        <f t="shared" si="8"/>
        <v>GM98SLVBLA018</v>
      </c>
    </row>
    <row r="20" spans="1:14" x14ac:dyDescent="0.3">
      <c r="A20" t="s">
        <v>46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PT Cruiser</v>
      </c>
      <c r="F20" t="str">
        <f t="shared" si="4"/>
        <v>00</v>
      </c>
      <c r="G20">
        <f t="shared" si="5"/>
        <v>14</v>
      </c>
      <c r="H20" s="3">
        <v>80685.8</v>
      </c>
      <c r="I20" s="3">
        <f t="shared" si="6"/>
        <v>5564.5379310344833</v>
      </c>
      <c r="J20" t="s">
        <v>47</v>
      </c>
      <c r="K20" t="s">
        <v>35</v>
      </c>
      <c r="L20" s="3">
        <v>100000</v>
      </c>
      <c r="M20" t="str">
        <f t="shared" si="7"/>
        <v>Yes</v>
      </c>
      <c r="N20" t="str">
        <f t="shared" si="8"/>
        <v>GM00SLVBLU019</v>
      </c>
    </row>
    <row r="21" spans="1:14" x14ac:dyDescent="0.3">
      <c r="A21" t="s">
        <v>48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Camarey</v>
      </c>
      <c r="F21" t="str">
        <f t="shared" si="4"/>
        <v>96</v>
      </c>
      <c r="G21">
        <f t="shared" si="5"/>
        <v>18</v>
      </c>
      <c r="H21" s="3">
        <v>114660.6</v>
      </c>
      <c r="I21" s="3">
        <f t="shared" si="6"/>
        <v>6197.8702702702703</v>
      </c>
      <c r="J21" t="s">
        <v>20</v>
      </c>
      <c r="K21" t="s">
        <v>49</v>
      </c>
      <c r="L21" s="3">
        <v>100000</v>
      </c>
      <c r="M21" t="str">
        <f t="shared" si="7"/>
        <v>No</v>
      </c>
      <c r="N21" t="str">
        <f t="shared" si="8"/>
        <v>TY96CAMGRE020</v>
      </c>
    </row>
    <row r="22" spans="1:14" x14ac:dyDescent="0.3">
      <c r="A22" t="s">
        <v>50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Camarey</v>
      </c>
      <c r="F22" t="str">
        <f t="shared" si="4"/>
        <v>98</v>
      </c>
      <c r="G22">
        <f t="shared" si="5"/>
        <v>16</v>
      </c>
      <c r="H22" s="3">
        <v>93382.6</v>
      </c>
      <c r="I22" s="3">
        <f t="shared" si="6"/>
        <v>5659.5515151515156</v>
      </c>
      <c r="J22" t="s">
        <v>14</v>
      </c>
      <c r="K22" t="s">
        <v>51</v>
      </c>
      <c r="L22" s="3">
        <v>100000</v>
      </c>
      <c r="M22" t="str">
        <f t="shared" si="7"/>
        <v>Yes</v>
      </c>
      <c r="N22" t="str">
        <f t="shared" si="8"/>
        <v>TY98CAMBLA021</v>
      </c>
    </row>
    <row r="23" spans="1:14" x14ac:dyDescent="0.3">
      <c r="A23" t="s">
        <v>52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Camarey</v>
      </c>
      <c r="F23" t="str">
        <f t="shared" si="4"/>
        <v>00</v>
      </c>
      <c r="G23">
        <f t="shared" si="5"/>
        <v>14</v>
      </c>
      <c r="H23" s="3">
        <v>85928</v>
      </c>
      <c r="I23" s="3">
        <f t="shared" si="6"/>
        <v>5926.0689655172409</v>
      </c>
      <c r="J23" t="s">
        <v>20</v>
      </c>
      <c r="K23" t="s">
        <v>25</v>
      </c>
      <c r="L23" s="3">
        <v>100000</v>
      </c>
      <c r="M23" t="str">
        <f t="shared" si="7"/>
        <v>Yes</v>
      </c>
      <c r="N23" t="str">
        <f t="shared" si="8"/>
        <v>TY00CAMGRE022</v>
      </c>
    </row>
    <row r="24" spans="1:14" x14ac:dyDescent="0.3">
      <c r="A24" t="s">
        <v>53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Camarey</v>
      </c>
      <c r="F24" t="str">
        <f t="shared" si="4"/>
        <v>02</v>
      </c>
      <c r="G24">
        <f t="shared" si="5"/>
        <v>12</v>
      </c>
      <c r="H24" s="3">
        <v>67829.100000000006</v>
      </c>
      <c r="I24" s="3">
        <f t="shared" si="6"/>
        <v>5426.3280000000004</v>
      </c>
      <c r="J24" t="s">
        <v>14</v>
      </c>
      <c r="K24" t="s">
        <v>15</v>
      </c>
      <c r="L24" s="3">
        <v>100000</v>
      </c>
      <c r="M24" t="str">
        <f t="shared" si="7"/>
        <v>Yes</v>
      </c>
      <c r="N24" t="str">
        <f t="shared" si="8"/>
        <v>TY02CAMBLA023</v>
      </c>
    </row>
    <row r="25" spans="1:14" x14ac:dyDescent="0.3">
      <c r="A25" t="s">
        <v>54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Camarey</v>
      </c>
      <c r="F25" t="str">
        <f t="shared" si="4"/>
        <v>09</v>
      </c>
      <c r="G25">
        <f t="shared" si="5"/>
        <v>5</v>
      </c>
      <c r="H25" s="3">
        <v>48114.2</v>
      </c>
      <c r="I25" s="3">
        <f t="shared" si="6"/>
        <v>8748.0363636363636</v>
      </c>
      <c r="J25" t="s">
        <v>17</v>
      </c>
      <c r="K25" t="s">
        <v>28</v>
      </c>
      <c r="L25" s="3">
        <v>100000</v>
      </c>
      <c r="M25" t="str">
        <f t="shared" si="7"/>
        <v>Yes</v>
      </c>
      <c r="N25" t="str">
        <f t="shared" si="8"/>
        <v>TY09CAMWHI024</v>
      </c>
    </row>
    <row r="26" spans="1:14" x14ac:dyDescent="0.3">
      <c r="A26" t="s">
        <v>55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Camero</v>
      </c>
      <c r="F26" t="str">
        <f t="shared" si="4"/>
        <v>02</v>
      </c>
      <c r="G26">
        <f t="shared" si="5"/>
        <v>12</v>
      </c>
      <c r="H26" s="3">
        <v>64467.4</v>
      </c>
      <c r="I26" s="3">
        <f t="shared" si="6"/>
        <v>5157.3919999999998</v>
      </c>
      <c r="J26" t="s">
        <v>56</v>
      </c>
      <c r="K26" t="s">
        <v>57</v>
      </c>
      <c r="L26" s="3">
        <v>100000</v>
      </c>
      <c r="M26" t="str">
        <f t="shared" si="7"/>
        <v>Yes</v>
      </c>
      <c r="N26" t="str">
        <f t="shared" si="8"/>
        <v>TY02CORRED025</v>
      </c>
    </row>
    <row r="27" spans="1:14" x14ac:dyDescent="0.3">
      <c r="A27" t="s">
        <v>58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Camero</v>
      </c>
      <c r="F27" t="str">
        <f t="shared" si="4"/>
        <v>03</v>
      </c>
      <c r="G27">
        <f t="shared" si="5"/>
        <v>11</v>
      </c>
      <c r="H27" s="3">
        <v>73444.399999999994</v>
      </c>
      <c r="I27" s="3">
        <f t="shared" si="6"/>
        <v>6386.4695652173905</v>
      </c>
      <c r="J27" t="s">
        <v>14</v>
      </c>
      <c r="K27" t="s">
        <v>57</v>
      </c>
      <c r="L27" s="3">
        <v>100000</v>
      </c>
      <c r="M27" t="str">
        <f t="shared" si="7"/>
        <v>Yes</v>
      </c>
      <c r="N27" t="str">
        <f t="shared" si="8"/>
        <v>TY03CORBLA026</v>
      </c>
    </row>
    <row r="28" spans="1:14" x14ac:dyDescent="0.3">
      <c r="A28" t="s">
        <v>59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Camero</v>
      </c>
      <c r="F28" t="str">
        <f t="shared" si="4"/>
        <v>14</v>
      </c>
      <c r="G28">
        <f t="shared" si="5"/>
        <v>0</v>
      </c>
      <c r="H28" s="3">
        <v>17556.3</v>
      </c>
      <c r="I28" s="3">
        <f t="shared" si="6"/>
        <v>35112.6</v>
      </c>
      <c r="J28" t="s">
        <v>47</v>
      </c>
      <c r="K28" t="s">
        <v>31</v>
      </c>
      <c r="L28" s="3">
        <v>100000</v>
      </c>
      <c r="M28" t="str">
        <f t="shared" si="7"/>
        <v>Yes</v>
      </c>
      <c r="N28" t="str">
        <f t="shared" si="8"/>
        <v>TY14CORBLU027</v>
      </c>
    </row>
    <row r="29" spans="1:14" x14ac:dyDescent="0.3">
      <c r="A29" t="s">
        <v>60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Camero</v>
      </c>
      <c r="F29" t="str">
        <f t="shared" si="4"/>
        <v>12</v>
      </c>
      <c r="G29">
        <f t="shared" si="5"/>
        <v>2</v>
      </c>
      <c r="H29" s="3">
        <v>29601.9</v>
      </c>
      <c r="I29" s="3">
        <f t="shared" si="6"/>
        <v>11840.76</v>
      </c>
      <c r="J29" t="s">
        <v>14</v>
      </c>
      <c r="K29" t="s">
        <v>38</v>
      </c>
      <c r="L29" s="3">
        <v>100000</v>
      </c>
      <c r="M29" t="str">
        <f t="shared" si="7"/>
        <v>Yes</v>
      </c>
      <c r="N29" t="str">
        <f t="shared" si="8"/>
        <v>TY12CORBLA028</v>
      </c>
    </row>
    <row r="30" spans="1:14" x14ac:dyDescent="0.3">
      <c r="A30" t="s">
        <v>61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Camarey</v>
      </c>
      <c r="F30" t="str">
        <f t="shared" si="4"/>
        <v>12</v>
      </c>
      <c r="G30">
        <f t="shared" si="5"/>
        <v>2</v>
      </c>
      <c r="H30" s="3">
        <v>22128.2</v>
      </c>
      <c r="I30" s="3">
        <f t="shared" si="6"/>
        <v>8851.2800000000007</v>
      </c>
      <c r="J30" t="s">
        <v>47</v>
      </c>
      <c r="K30" t="s">
        <v>49</v>
      </c>
      <c r="L30" s="3">
        <v>100000</v>
      </c>
      <c r="M30" t="str">
        <f t="shared" si="7"/>
        <v>Yes</v>
      </c>
      <c r="N30" t="str">
        <f t="shared" si="8"/>
        <v>TY12CAMBLU029</v>
      </c>
    </row>
    <row r="31" spans="1:14" x14ac:dyDescent="0.3">
      <c r="A31" t="s">
        <v>62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 s="3">
        <v>82374</v>
      </c>
      <c r="I31" s="3">
        <f t="shared" si="6"/>
        <v>5314.4516129032254</v>
      </c>
      <c r="J31" t="s">
        <v>17</v>
      </c>
      <c r="K31" t="s">
        <v>37</v>
      </c>
      <c r="L31" s="3">
        <v>75000</v>
      </c>
      <c r="M31" t="str">
        <f t="shared" si="7"/>
        <v>No</v>
      </c>
      <c r="N31" t="str">
        <f t="shared" si="8"/>
        <v>HO99CIVWHI030</v>
      </c>
    </row>
    <row r="32" spans="1:14" x14ac:dyDescent="0.3">
      <c r="A32" t="s">
        <v>63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 s="3">
        <v>69891.899999999994</v>
      </c>
      <c r="I32" s="3">
        <f t="shared" si="6"/>
        <v>5177.177777777777</v>
      </c>
      <c r="J32" t="s">
        <v>47</v>
      </c>
      <c r="K32" t="s">
        <v>23</v>
      </c>
      <c r="L32" s="3">
        <v>75000</v>
      </c>
      <c r="M32" t="str">
        <f t="shared" si="7"/>
        <v>Yes</v>
      </c>
      <c r="N32" t="str">
        <f t="shared" si="8"/>
        <v>HO01CIVBLU031</v>
      </c>
    </row>
    <row r="33" spans="1:14" x14ac:dyDescent="0.3">
      <c r="A33" t="s">
        <v>64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 s="3">
        <v>22573</v>
      </c>
      <c r="I33" s="3">
        <f t="shared" si="6"/>
        <v>5016.2222222222226</v>
      </c>
      <c r="J33" t="s">
        <v>47</v>
      </c>
      <c r="K33" t="s">
        <v>42</v>
      </c>
      <c r="L33" s="3">
        <v>75000</v>
      </c>
      <c r="M33" t="str">
        <f t="shared" si="7"/>
        <v>Yes</v>
      </c>
      <c r="N33" t="str">
        <f t="shared" si="8"/>
        <v>HO10CIVBLU032</v>
      </c>
    </row>
    <row r="34" spans="1:14" x14ac:dyDescent="0.3">
      <c r="A34" t="s">
        <v>65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 s="3">
        <v>33477.199999999997</v>
      </c>
      <c r="I34" s="3">
        <f t="shared" si="6"/>
        <v>7439.3777777777768</v>
      </c>
      <c r="J34" t="s">
        <v>14</v>
      </c>
      <c r="K34" t="s">
        <v>51</v>
      </c>
      <c r="L34" s="3">
        <v>75000</v>
      </c>
      <c r="M34" t="str">
        <f t="shared" si="7"/>
        <v>Yes</v>
      </c>
      <c r="N34" t="str">
        <f t="shared" si="8"/>
        <v>HO10CIVBLA033</v>
      </c>
    </row>
    <row r="35" spans="1:14" x14ac:dyDescent="0.3">
      <c r="A35" t="s">
        <v>66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 s="3">
        <v>30555.3</v>
      </c>
      <c r="I35" s="3">
        <f t="shared" si="6"/>
        <v>8730.0857142857149</v>
      </c>
      <c r="J35" t="s">
        <v>14</v>
      </c>
      <c r="K35" t="s">
        <v>21</v>
      </c>
      <c r="L35" s="3">
        <v>75000</v>
      </c>
      <c r="M35" t="str">
        <f t="shared" si="7"/>
        <v>Yes</v>
      </c>
      <c r="N35" t="str">
        <f t="shared" si="8"/>
        <v>HO11CIVBLA034</v>
      </c>
    </row>
    <row r="36" spans="1:14" x14ac:dyDescent="0.3">
      <c r="A36" t="s">
        <v>67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 s="3">
        <v>24513.200000000001</v>
      </c>
      <c r="I36" s="3">
        <f t="shared" si="6"/>
        <v>9805.2800000000007</v>
      </c>
      <c r="J36" t="s">
        <v>14</v>
      </c>
      <c r="K36" t="s">
        <v>44</v>
      </c>
      <c r="L36" s="3">
        <v>75000</v>
      </c>
      <c r="M36" t="str">
        <f t="shared" si="7"/>
        <v>Yes</v>
      </c>
      <c r="N36" t="str">
        <f t="shared" si="8"/>
        <v>HO12CIVBLA035</v>
      </c>
    </row>
    <row r="37" spans="1:14" x14ac:dyDescent="0.3">
      <c r="A37" t="s">
        <v>68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 s="3">
        <v>13867.6</v>
      </c>
      <c r="I37" s="3">
        <f t="shared" si="6"/>
        <v>9245.0666666666675</v>
      </c>
      <c r="J37" t="s">
        <v>14</v>
      </c>
      <c r="K37" t="s">
        <v>49</v>
      </c>
      <c r="L37" s="3">
        <v>75000</v>
      </c>
      <c r="M37" t="str">
        <f t="shared" si="7"/>
        <v>Yes</v>
      </c>
      <c r="N37" t="str">
        <f t="shared" si="8"/>
        <v>HO13CIVBLA036</v>
      </c>
    </row>
    <row r="38" spans="1:14" x14ac:dyDescent="0.3">
      <c r="A38" t="s">
        <v>116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 s="3">
        <v>60389.5</v>
      </c>
      <c r="I38" s="3">
        <f t="shared" si="6"/>
        <v>6356.7894736842109</v>
      </c>
      <c r="J38" t="s">
        <v>17</v>
      </c>
      <c r="K38" t="s">
        <v>28</v>
      </c>
      <c r="L38" s="3">
        <v>100000</v>
      </c>
      <c r="M38" t="str">
        <f t="shared" si="7"/>
        <v>Yes</v>
      </c>
      <c r="N38" t="str">
        <f t="shared" si="8"/>
        <v>HO05ODYWHI037</v>
      </c>
    </row>
    <row r="39" spans="1:14" x14ac:dyDescent="0.3">
      <c r="A39" t="s">
        <v>69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 s="3">
        <v>50854.1</v>
      </c>
      <c r="I39" s="3">
        <f t="shared" si="6"/>
        <v>6780.5466666666662</v>
      </c>
      <c r="J39" t="s">
        <v>14</v>
      </c>
      <c r="K39" t="s">
        <v>51</v>
      </c>
      <c r="L39" s="3">
        <v>100000</v>
      </c>
      <c r="M39" t="str">
        <f t="shared" si="7"/>
        <v>Yes</v>
      </c>
      <c r="N39" t="str">
        <f t="shared" si="8"/>
        <v>HO07ODYBLA038</v>
      </c>
    </row>
    <row r="40" spans="1:14" x14ac:dyDescent="0.3">
      <c r="A40" t="s">
        <v>70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 s="3">
        <v>42504.6</v>
      </c>
      <c r="I40" s="3">
        <f t="shared" si="6"/>
        <v>6539.1692307692301</v>
      </c>
      <c r="J40" t="s">
        <v>17</v>
      </c>
      <c r="K40" t="s">
        <v>37</v>
      </c>
      <c r="L40" s="3">
        <v>100000</v>
      </c>
      <c r="M40" t="str">
        <f t="shared" si="7"/>
        <v>Yes</v>
      </c>
      <c r="N40" t="str">
        <f t="shared" si="8"/>
        <v>HO08ODYWHI039</v>
      </c>
    </row>
    <row r="41" spans="1:14" x14ac:dyDescent="0.3">
      <c r="A41" t="s">
        <v>115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 s="3">
        <v>68658.899999999994</v>
      </c>
      <c r="I41" s="3">
        <f t="shared" si="6"/>
        <v>5085.844444444444</v>
      </c>
      <c r="J41" t="s">
        <v>14</v>
      </c>
      <c r="K41" t="s">
        <v>15</v>
      </c>
      <c r="L41" s="3">
        <v>100000</v>
      </c>
      <c r="M41" t="str">
        <f t="shared" si="7"/>
        <v>Yes</v>
      </c>
      <c r="N41" t="str">
        <f t="shared" si="8"/>
        <v>HO01ODYBLA040</v>
      </c>
    </row>
    <row r="42" spans="1:14" x14ac:dyDescent="0.3">
      <c r="A42" t="s">
        <v>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 s="3">
        <v>3708.1</v>
      </c>
      <c r="I42" s="3">
        <f t="shared" si="6"/>
        <v>7416.2</v>
      </c>
      <c r="J42" t="s">
        <v>14</v>
      </c>
      <c r="K42" t="s">
        <v>18</v>
      </c>
      <c r="L42" s="3">
        <v>100000</v>
      </c>
      <c r="M42" t="str">
        <f t="shared" si="7"/>
        <v>Yes</v>
      </c>
      <c r="N42" t="str">
        <f t="shared" si="8"/>
        <v>HO14ODYBLA041</v>
      </c>
    </row>
    <row r="43" spans="1:14" x14ac:dyDescent="0.3">
      <c r="A43" t="s">
        <v>72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 s="3">
        <v>64542</v>
      </c>
      <c r="I43" s="3">
        <f t="shared" si="6"/>
        <v>6146.8571428571431</v>
      </c>
      <c r="J43" t="s">
        <v>47</v>
      </c>
      <c r="K43" t="s">
        <v>15</v>
      </c>
      <c r="L43" s="3">
        <v>75000</v>
      </c>
      <c r="M43" t="str">
        <f t="shared" si="7"/>
        <v>Yes</v>
      </c>
      <c r="N43" t="str">
        <f t="shared" si="8"/>
        <v>CR04PTCBLU042</v>
      </c>
    </row>
    <row r="44" spans="1:14" x14ac:dyDescent="0.3">
      <c r="A44" t="s">
        <v>73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 s="3">
        <v>42074.2</v>
      </c>
      <c r="I44" s="3">
        <f t="shared" si="6"/>
        <v>5609.8933333333325</v>
      </c>
      <c r="J44" t="s">
        <v>20</v>
      </c>
      <c r="K44" t="s">
        <v>57</v>
      </c>
      <c r="L44" s="3">
        <v>75000</v>
      </c>
      <c r="M44" t="str">
        <f t="shared" si="7"/>
        <v>Yes</v>
      </c>
      <c r="N44" t="str">
        <f t="shared" si="8"/>
        <v>CR07PTCGRE043</v>
      </c>
    </row>
    <row r="45" spans="1:14" x14ac:dyDescent="0.3">
      <c r="A45" t="s">
        <v>74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 s="3">
        <v>27394.2</v>
      </c>
      <c r="I45" s="3">
        <f t="shared" si="6"/>
        <v>7826.9142857142861</v>
      </c>
      <c r="J45" t="s">
        <v>14</v>
      </c>
      <c r="K45" t="s">
        <v>35</v>
      </c>
      <c r="L45" s="3">
        <v>75000</v>
      </c>
      <c r="M45" t="str">
        <f t="shared" si="7"/>
        <v>Yes</v>
      </c>
      <c r="N45" t="str">
        <f t="shared" si="8"/>
        <v>CR11PTCBLA044</v>
      </c>
    </row>
    <row r="46" spans="1:14" x14ac:dyDescent="0.3">
      <c r="A46" t="s">
        <v>75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Caraven</v>
      </c>
      <c r="F46" t="str">
        <f t="shared" si="4"/>
        <v>99</v>
      </c>
      <c r="G46">
        <f t="shared" si="5"/>
        <v>15</v>
      </c>
      <c r="H46" s="3">
        <v>79420.600000000006</v>
      </c>
      <c r="I46" s="3">
        <f t="shared" si="6"/>
        <v>5123.9096774193549</v>
      </c>
      <c r="J46" t="s">
        <v>20</v>
      </c>
      <c r="K46" t="s">
        <v>44</v>
      </c>
      <c r="L46" s="3">
        <v>75000</v>
      </c>
      <c r="M46" t="str">
        <f t="shared" si="7"/>
        <v>No</v>
      </c>
      <c r="N46" t="str">
        <f t="shared" si="8"/>
        <v>CR99CARGRE045</v>
      </c>
    </row>
    <row r="47" spans="1:14" x14ac:dyDescent="0.3">
      <c r="A47" t="s">
        <v>76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Caraven</v>
      </c>
      <c r="F47" t="str">
        <f t="shared" si="4"/>
        <v>00</v>
      </c>
      <c r="G47">
        <f t="shared" si="5"/>
        <v>14</v>
      </c>
      <c r="H47" s="3">
        <v>77243.100000000006</v>
      </c>
      <c r="I47" s="3">
        <f t="shared" si="6"/>
        <v>5327.1103448275862</v>
      </c>
      <c r="J47" t="s">
        <v>14</v>
      </c>
      <c r="K47" t="s">
        <v>23</v>
      </c>
      <c r="L47" s="3">
        <v>75000</v>
      </c>
      <c r="M47" t="str">
        <f t="shared" si="7"/>
        <v>No</v>
      </c>
      <c r="N47" t="str">
        <f t="shared" si="8"/>
        <v>CR00CARBLA046</v>
      </c>
    </row>
    <row r="48" spans="1:14" x14ac:dyDescent="0.3">
      <c r="A48" t="s">
        <v>77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Caraven</v>
      </c>
      <c r="F48" t="str">
        <f t="shared" si="4"/>
        <v>04</v>
      </c>
      <c r="G48">
        <f t="shared" si="5"/>
        <v>10</v>
      </c>
      <c r="H48" s="3">
        <v>72527.199999999997</v>
      </c>
      <c r="I48" s="3">
        <f t="shared" si="6"/>
        <v>6907.3523809523804</v>
      </c>
      <c r="J48" t="s">
        <v>17</v>
      </c>
      <c r="K48" t="s">
        <v>40</v>
      </c>
      <c r="L48" s="3">
        <v>75000</v>
      </c>
      <c r="M48" t="str">
        <f t="shared" si="7"/>
        <v>Yes</v>
      </c>
      <c r="N48" t="str">
        <f t="shared" si="8"/>
        <v>CR04CARWHI047</v>
      </c>
    </row>
    <row r="49" spans="1:14" x14ac:dyDescent="0.3">
      <c r="A49" t="s">
        <v>78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Caraven</v>
      </c>
      <c r="F49" t="str">
        <f t="shared" si="4"/>
        <v>04</v>
      </c>
      <c r="G49">
        <f t="shared" si="5"/>
        <v>10</v>
      </c>
      <c r="H49" s="3">
        <v>52699.4</v>
      </c>
      <c r="I49" s="3">
        <f t="shared" si="6"/>
        <v>5018.9904761904763</v>
      </c>
      <c r="J49" t="s">
        <v>56</v>
      </c>
      <c r="K49" t="s">
        <v>40</v>
      </c>
      <c r="L49" s="3">
        <v>75000</v>
      </c>
      <c r="M49" t="str">
        <f t="shared" si="7"/>
        <v>Yes</v>
      </c>
      <c r="N49" t="str">
        <f t="shared" si="8"/>
        <v>CR04CARRED048</v>
      </c>
    </row>
    <row r="50" spans="1:14" x14ac:dyDescent="0.3">
      <c r="A50" t="s">
        <v>79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 s="3">
        <v>29102.3</v>
      </c>
      <c r="I50" s="3">
        <f t="shared" si="6"/>
        <v>8314.9428571428562</v>
      </c>
      <c r="J50" t="s">
        <v>14</v>
      </c>
      <c r="K50" t="s">
        <v>42</v>
      </c>
      <c r="L50" s="3">
        <v>100000</v>
      </c>
      <c r="M50" t="str">
        <f t="shared" si="7"/>
        <v>Yes</v>
      </c>
      <c r="N50" t="str">
        <f t="shared" si="8"/>
        <v>HY11ELABLA049</v>
      </c>
    </row>
    <row r="51" spans="1:14" x14ac:dyDescent="0.3">
      <c r="A51" t="s">
        <v>80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 s="3">
        <v>22282</v>
      </c>
      <c r="I51" s="3">
        <f t="shared" si="6"/>
        <v>8912.7999999999993</v>
      </c>
      <c r="J51" t="s">
        <v>47</v>
      </c>
      <c r="K51" t="s">
        <v>18</v>
      </c>
      <c r="L51" s="3">
        <v>100000</v>
      </c>
      <c r="M51" t="str">
        <f t="shared" si="7"/>
        <v>Yes</v>
      </c>
      <c r="N51" t="str">
        <f t="shared" si="8"/>
        <v>HY12ELABLU050</v>
      </c>
    </row>
    <row r="52" spans="1:14" x14ac:dyDescent="0.3">
      <c r="A52" t="s">
        <v>81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 s="3">
        <v>20223.900000000001</v>
      </c>
      <c r="I52" s="3">
        <f t="shared" si="6"/>
        <v>13482.6</v>
      </c>
      <c r="J52" t="s">
        <v>14</v>
      </c>
      <c r="K52" t="s">
        <v>31</v>
      </c>
      <c r="L52" s="3">
        <v>100000</v>
      </c>
      <c r="M52" t="str">
        <f t="shared" si="7"/>
        <v>Yes</v>
      </c>
      <c r="N52" t="str">
        <f t="shared" si="8"/>
        <v>HY13ELABLA051</v>
      </c>
    </row>
    <row r="53" spans="1:14" x14ac:dyDescent="0.3">
      <c r="A53" t="s">
        <v>82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 s="3">
        <v>22188.5</v>
      </c>
      <c r="I53" s="3">
        <f t="shared" si="6"/>
        <v>14792.333333333334</v>
      </c>
      <c r="J53" t="s">
        <v>47</v>
      </c>
      <c r="K53" t="s">
        <v>25</v>
      </c>
      <c r="L53" s="3">
        <v>100000</v>
      </c>
      <c r="M53" t="str">
        <f t="shared" si="7"/>
        <v>Yes</v>
      </c>
      <c r="N53" t="str">
        <f t="shared" si="8"/>
        <v>HY13ELABLU052</v>
      </c>
    </row>
  </sheetData>
  <sortState xmlns:xlrd2="http://schemas.microsoft.com/office/spreadsheetml/2017/richdata2" ref="T38:U44">
    <sortCondition ref="T38:T44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2"/>
  <sheetViews>
    <sheetView workbookViewId="0">
      <selection activeCell="N20" sqref="N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119</v>
      </c>
      <c r="B3" t="s">
        <v>122</v>
      </c>
    </row>
    <row r="4" spans="1:2" x14ac:dyDescent="0.3">
      <c r="A4" s="5" t="s">
        <v>40</v>
      </c>
      <c r="B4">
        <v>144647.69999999998</v>
      </c>
    </row>
    <row r="5" spans="1:2" x14ac:dyDescent="0.3">
      <c r="A5" s="5" t="s">
        <v>49</v>
      </c>
      <c r="B5">
        <v>150656.40000000002</v>
      </c>
    </row>
    <row r="6" spans="1:2" x14ac:dyDescent="0.3">
      <c r="A6" s="5" t="s">
        <v>25</v>
      </c>
      <c r="B6">
        <v>154427.9</v>
      </c>
    </row>
    <row r="7" spans="1:2" x14ac:dyDescent="0.3">
      <c r="A7" s="5" t="s">
        <v>57</v>
      </c>
      <c r="B7">
        <v>179986</v>
      </c>
    </row>
    <row r="8" spans="1:2" x14ac:dyDescent="0.3">
      <c r="A8" s="5" t="s">
        <v>28</v>
      </c>
      <c r="B8">
        <v>143640.70000000001</v>
      </c>
    </row>
    <row r="9" spans="1:2" x14ac:dyDescent="0.3">
      <c r="A9" s="5" t="s">
        <v>44</v>
      </c>
      <c r="B9">
        <v>135078.20000000001</v>
      </c>
    </row>
    <row r="10" spans="1:2" x14ac:dyDescent="0.3">
      <c r="A10" s="5" t="s">
        <v>23</v>
      </c>
      <c r="B10">
        <v>184693.8</v>
      </c>
    </row>
    <row r="11" spans="1:2" x14ac:dyDescent="0.3">
      <c r="A11" s="5" t="s">
        <v>21</v>
      </c>
      <c r="B11">
        <v>127731.3</v>
      </c>
    </row>
    <row r="12" spans="1:2" x14ac:dyDescent="0.3">
      <c r="A12" s="5" t="s">
        <v>18</v>
      </c>
      <c r="B12">
        <v>70964.899999999994</v>
      </c>
    </row>
    <row r="13" spans="1:2" x14ac:dyDescent="0.3">
      <c r="A13" s="5" t="s">
        <v>31</v>
      </c>
      <c r="B13">
        <v>65315</v>
      </c>
    </row>
    <row r="14" spans="1:2" x14ac:dyDescent="0.3">
      <c r="A14" s="5" t="s">
        <v>37</v>
      </c>
      <c r="B14">
        <v>138561.5</v>
      </c>
    </row>
    <row r="15" spans="1:2" x14ac:dyDescent="0.3">
      <c r="A15" s="5" t="s">
        <v>38</v>
      </c>
      <c r="B15">
        <v>141229.4</v>
      </c>
    </row>
    <row r="16" spans="1:2" x14ac:dyDescent="0.3">
      <c r="A16" s="5" t="s">
        <v>15</v>
      </c>
      <c r="B16">
        <v>305432.40000000002</v>
      </c>
    </row>
    <row r="17" spans="1:2" x14ac:dyDescent="0.3">
      <c r="A17" s="5" t="s">
        <v>51</v>
      </c>
      <c r="B17">
        <v>177713.9</v>
      </c>
    </row>
    <row r="18" spans="1:2" x14ac:dyDescent="0.3">
      <c r="A18" s="5" t="s">
        <v>42</v>
      </c>
      <c r="B18">
        <v>65964.899999999994</v>
      </c>
    </row>
    <row r="19" spans="1:2" x14ac:dyDescent="0.3">
      <c r="A19" s="5" t="s">
        <v>35</v>
      </c>
      <c r="B19">
        <v>130601.59999999999</v>
      </c>
    </row>
    <row r="20" spans="1:2" x14ac:dyDescent="0.3">
      <c r="A20" s="5" t="s">
        <v>33</v>
      </c>
      <c r="B20">
        <v>19341.7</v>
      </c>
    </row>
    <row r="21" spans="1:2" x14ac:dyDescent="0.3">
      <c r="A21" s="5" t="s">
        <v>120</v>
      </c>
    </row>
    <row r="22" spans="1:2" x14ac:dyDescent="0.3">
      <c r="A22" s="5" t="s">
        <v>121</v>
      </c>
      <c r="B22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cp:lastPrinted>2023-03-05T17:49:43Z</cp:lastPrinted>
  <dcterms:created xsi:type="dcterms:W3CDTF">2023-03-06T04:58:17Z</dcterms:created>
  <dcterms:modified xsi:type="dcterms:W3CDTF">2023-03-06T05:41:00Z</dcterms:modified>
</cp:coreProperties>
</file>