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sha\Documents\Semester Exchange Program\CESI\Prosits\Math\Prosit 3\"/>
    </mc:Choice>
  </mc:AlternateContent>
  <xr:revisionPtr revIDLastSave="0" documentId="13_ncr:1_{41443F6C-9EAC-4465-AB25-9FC3E72436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2"/>
  <c r="E2" i="2"/>
  <c r="I4" i="2"/>
  <c r="C16" i="2"/>
  <c r="J3" i="1"/>
  <c r="K3" i="1"/>
  <c r="K4" i="1"/>
  <c r="K5" i="1"/>
  <c r="K6" i="1"/>
  <c r="K7" i="1"/>
  <c r="K8" i="1"/>
  <c r="K9" i="1"/>
  <c r="J4" i="1"/>
  <c r="J5" i="1"/>
  <c r="J6" i="1"/>
  <c r="J7" i="1"/>
  <c r="J8" i="1"/>
  <c r="J9" i="1"/>
  <c r="B11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B10" i="2"/>
  <c r="R10" i="1"/>
  <c r="H3" i="1"/>
  <c r="I3" i="1" s="1"/>
  <c r="H4" i="1"/>
  <c r="I4" i="1" s="1"/>
  <c r="H5" i="1"/>
  <c r="I5" i="1" s="1"/>
  <c r="H6" i="1"/>
  <c r="I6" i="1" s="1"/>
  <c r="H7" i="1"/>
  <c r="I7" i="1" s="1"/>
  <c r="H9" i="1"/>
  <c r="I9" i="1" s="1"/>
  <c r="H8" i="1"/>
  <c r="I8" i="1" s="1"/>
  <c r="G9" i="1"/>
  <c r="G8" i="1"/>
  <c r="G7" i="1"/>
  <c r="G6" i="1"/>
  <c r="G5" i="1"/>
  <c r="G4" i="1"/>
  <c r="G3" i="1"/>
  <c r="D11" i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11" i="1" l="1"/>
  <c r="R5" i="1" s="1"/>
  <c r="R6" i="1" s="1"/>
</calcChain>
</file>

<file path=xl/sharedStrings.xml><?xml version="1.0" encoding="utf-8"?>
<sst xmlns="http://schemas.openxmlformats.org/spreadsheetml/2006/main" count="64" uniqueCount="50">
  <si>
    <t>No of Trucks</t>
  </si>
  <si>
    <t>Q No</t>
  </si>
  <si>
    <t>Question</t>
  </si>
  <si>
    <t>Calculate Average waiting time</t>
  </si>
  <si>
    <t>Determine the theoretical probabilities for the intervals in the table.</t>
  </si>
  <si>
    <t>Analyze the theoretical vs experimental results, discuss.</t>
  </si>
  <si>
    <t>A truck has been waiting for 30 mins, what is the probability it will be served in the next 20 mins?</t>
  </si>
  <si>
    <t>A truck is just arrived, what is the probability that it is served in the next 20 mins? Discuss wrt Q5.</t>
  </si>
  <si>
    <t>[0,10)</t>
  </si>
  <si>
    <t>[10,20)</t>
  </si>
  <si>
    <t>[20,30)</t>
  </si>
  <si>
    <t>[30,40)</t>
  </si>
  <si>
    <t>[40,50)</t>
  </si>
  <si>
    <t>[50,60)</t>
  </si>
  <si>
    <t>[60,70)</t>
  </si>
  <si>
    <t>Time (mins)</t>
  </si>
  <si>
    <t>Midpoint of time</t>
  </si>
  <si>
    <t>Waiting time contribution</t>
  </si>
  <si>
    <t>A No</t>
  </si>
  <si>
    <t>Answer</t>
  </si>
  <si>
    <t>Average waiting time is approximately 21.04 seconds</t>
  </si>
  <si>
    <t>Let T, random variable representing the waiting time of a truck. What probability distribution does it seem to follow? Why?</t>
  </si>
  <si>
    <t>It seems to follow Exponential Probability Distribution. It describes data that has higher probabilities for small values than large values.                                                                                                                                                                                                                                 - Waiting times are always non-negative,
- The frequency of trucks decreases as waiting times increase,
- The process likely involves independent and random waiting times, typical of an exponential distribution.</t>
  </si>
  <si>
    <t>Exponential PDF</t>
  </si>
  <si>
    <t>fT​(t)=λe−λt,t≥0</t>
  </si>
  <si>
    <t>mu</t>
  </si>
  <si>
    <t>lambda</t>
  </si>
  <si>
    <t>Lower Limit</t>
  </si>
  <si>
    <t>Upper Limit</t>
  </si>
  <si>
    <t>F(T=LL)</t>
  </si>
  <si>
    <t>F(T=UL)</t>
  </si>
  <si>
    <t>CDF</t>
  </si>
  <si>
    <t>f(T=t)=1-e^(-lambda*t)</t>
  </si>
  <si>
    <t>Theoretical probability F(T)</t>
  </si>
  <si>
    <t>Variance</t>
  </si>
  <si>
    <t>Average</t>
  </si>
  <si>
    <t>Dif</t>
  </si>
  <si>
    <t>Dif^2</t>
  </si>
  <si>
    <t>Exponential</t>
  </si>
  <si>
    <t>k</t>
  </si>
  <si>
    <t>Weibull</t>
  </si>
  <si>
    <t>Cumulative</t>
  </si>
  <si>
    <t>shape parameter</t>
  </si>
  <si>
    <t>scale parameter</t>
  </si>
  <si>
    <t>alpha</t>
  </si>
  <si>
    <t>lambda [weibull]</t>
  </si>
  <si>
    <t>beta</t>
  </si>
  <si>
    <t>Formula</t>
  </si>
  <si>
    <t>(k/lambda)*((x/lambda)^(k-1))*e^(-(x/lambda)^k)</t>
  </si>
  <si>
    <t>k/lambda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</si>
</sst>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No of Trucks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[0,10)</c:v>
                </c:pt>
                <c:pt idx="1">
                  <c:v>[10,20)</c:v>
                </c:pt>
                <c:pt idx="2">
                  <c:v>[20,30)</c:v>
                </c:pt>
                <c:pt idx="3">
                  <c:v>[30,40)</c:v>
                </c:pt>
                <c:pt idx="4">
                  <c:v>[40,50)</c:v>
                </c:pt>
                <c:pt idx="5">
                  <c:v>[50,60)</c:v>
                </c:pt>
                <c:pt idx="6">
                  <c:v>[60,70)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53</c:v>
                </c:pt>
                <c:pt idx="1">
                  <c:v>42</c:v>
                </c:pt>
                <c:pt idx="2">
                  <c:v>31</c:v>
                </c:pt>
                <c:pt idx="3">
                  <c:v>20</c:v>
                </c:pt>
                <c:pt idx="4">
                  <c:v>12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2-424F-BA65-594F5EFC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956399808"/>
        <c:axId val="956398368"/>
      </c:barChart>
      <c:lineChart>
        <c:grouping val="standard"/>
        <c:varyColors val="0"/>
        <c:ser>
          <c:idx val="1"/>
          <c:order val="1"/>
          <c:tx>
            <c:strRef>
              <c:f>Sheet1!$I$2</c:f>
              <c:strCache>
                <c:ptCount val="1"/>
                <c:pt idx="0">
                  <c:v>Theoretical probability F(T)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[0,10)</c:v>
                </c:pt>
                <c:pt idx="1">
                  <c:v>[10,20)</c:v>
                </c:pt>
                <c:pt idx="2">
                  <c:v>[20,30)</c:v>
                </c:pt>
                <c:pt idx="3">
                  <c:v>[30,40)</c:v>
                </c:pt>
                <c:pt idx="4">
                  <c:v>[40,50)</c:v>
                </c:pt>
                <c:pt idx="5">
                  <c:v>[50,60)</c:v>
                </c:pt>
                <c:pt idx="6">
                  <c:v>[60,70)</c:v>
                </c:pt>
              </c:strCache>
            </c:strRef>
          </c:cat>
          <c:val>
            <c:numRef>
              <c:f>Sheet1!$I$3:$I$9</c:f>
              <c:numCache>
                <c:formatCode>0.00</c:formatCode>
                <c:ptCount val="7"/>
                <c:pt idx="0">
                  <c:v>0.39346934028736658</c:v>
                </c:pt>
                <c:pt idx="1">
                  <c:v>0.23865121854119109</c:v>
                </c:pt>
                <c:pt idx="2">
                  <c:v>0.14474928102301254</c:v>
                </c:pt>
                <c:pt idx="3">
                  <c:v>8.7794876911817088E-2</c:v>
                </c:pt>
                <c:pt idx="4">
                  <c:v>5.3250284612713861E-2</c:v>
                </c:pt>
                <c:pt idx="5">
                  <c:v>3.229793025603489E-2</c:v>
                </c:pt>
                <c:pt idx="6">
                  <c:v>1.9589684945545471E-2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2-424F-BA65-594F5EFC1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883232"/>
        <c:axId val="1062883712"/>
      </c:lineChart>
      <c:catAx>
        <c:axId val="9563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98368"/>
        <c:crosses val="autoZero"/>
        <c:auto val="1"/>
        <c:lblAlgn val="ctr"/>
        <c:lblOffset val="100"/>
        <c:noMultiLvlLbl val="0"/>
      </c:catAx>
      <c:valAx>
        <c:axId val="9563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99808"/>
        <c:crosses val="autoZero"/>
        <c:crossBetween val="between"/>
      </c:valAx>
      <c:valAx>
        <c:axId val="106288371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83232"/>
        <c:crosses val="max"/>
        <c:crossBetween val="between"/>
      </c:valAx>
      <c:catAx>
        <c:axId val="106288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288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No of Trucks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[0,10)</c:v>
                </c:pt>
                <c:pt idx="1">
                  <c:v>[10,20)</c:v>
                </c:pt>
                <c:pt idx="2">
                  <c:v>[20,30)</c:v>
                </c:pt>
                <c:pt idx="3">
                  <c:v>[30,40)</c:v>
                </c:pt>
                <c:pt idx="4">
                  <c:v>[40,50)</c:v>
                </c:pt>
                <c:pt idx="5">
                  <c:v>[50,60)</c:v>
                </c:pt>
                <c:pt idx="6">
                  <c:v>[60,70)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53</c:v>
                </c:pt>
                <c:pt idx="1">
                  <c:v>42</c:v>
                </c:pt>
                <c:pt idx="2">
                  <c:v>31</c:v>
                </c:pt>
                <c:pt idx="3">
                  <c:v>20</c:v>
                </c:pt>
                <c:pt idx="4">
                  <c:v>12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F-49B5-BB43-833C2F22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10848"/>
        <c:axId val="184102688"/>
      </c:barChart>
      <c:lineChart>
        <c:grouping val="standard"/>
        <c:varyColors val="0"/>
        <c:ser>
          <c:idx val="1"/>
          <c:order val="1"/>
          <c:tx>
            <c:strRef>
              <c:f>Sheet1!$K$2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[0,10)</c:v>
                </c:pt>
                <c:pt idx="1">
                  <c:v>[10,20)</c:v>
                </c:pt>
                <c:pt idx="2">
                  <c:v>[20,30)</c:v>
                </c:pt>
                <c:pt idx="3">
                  <c:v>[30,40)</c:v>
                </c:pt>
                <c:pt idx="4">
                  <c:v>[40,50)</c:v>
                </c:pt>
                <c:pt idx="5">
                  <c:v>[50,60)</c:v>
                </c:pt>
                <c:pt idx="6">
                  <c:v>[60,70)</c:v>
                </c:pt>
              </c:strCache>
            </c:strRef>
          </c:cat>
          <c:val>
            <c:numRef>
              <c:f>Sheet1!$K$3:$K$9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F-49B5-BB43-833C2F22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07968"/>
        <c:axId val="184100768"/>
      </c:lineChart>
      <c:catAx>
        <c:axId val="18411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2688"/>
        <c:crosses val="autoZero"/>
        <c:auto val="1"/>
        <c:lblAlgn val="ctr"/>
        <c:lblOffset val="100"/>
        <c:noMultiLvlLbl val="0"/>
      </c:catAx>
      <c:valAx>
        <c:axId val="1841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0848"/>
        <c:crosses val="autoZero"/>
        <c:crossBetween val="between"/>
      </c:valAx>
      <c:valAx>
        <c:axId val="1841007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7968"/>
        <c:crosses val="max"/>
        <c:crossBetween val="between"/>
      </c:valAx>
      <c:catAx>
        <c:axId val="184107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10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No of Trucks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[0,10)</c:v>
                </c:pt>
                <c:pt idx="1">
                  <c:v>[10,20)</c:v>
                </c:pt>
                <c:pt idx="2">
                  <c:v>[20,30)</c:v>
                </c:pt>
                <c:pt idx="3">
                  <c:v>[30,40)</c:v>
                </c:pt>
                <c:pt idx="4">
                  <c:v>[40,50)</c:v>
                </c:pt>
                <c:pt idx="5">
                  <c:v>[50,60)</c:v>
                </c:pt>
                <c:pt idx="6">
                  <c:v>[60,70)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53</c:v>
                </c:pt>
                <c:pt idx="1">
                  <c:v>42</c:v>
                </c:pt>
                <c:pt idx="2">
                  <c:v>31</c:v>
                </c:pt>
                <c:pt idx="3">
                  <c:v>20</c:v>
                </c:pt>
                <c:pt idx="4">
                  <c:v>12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D-492C-A278-52F7A28D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941248"/>
        <c:axId val="738944128"/>
      </c:barChart>
      <c:lineChart>
        <c:grouping val="standard"/>
        <c:varyColors val="0"/>
        <c:ser>
          <c:idx val="1"/>
          <c:order val="1"/>
          <c:tx>
            <c:strRef>
              <c:f>Sheet1!$J$2</c:f>
              <c:strCache>
                <c:ptCount val="1"/>
                <c:pt idx="0">
                  <c:v>Weibull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Sheet1!$A$3:$A$9</c:f>
              <c:strCache>
                <c:ptCount val="7"/>
                <c:pt idx="0">
                  <c:v>[0,10)</c:v>
                </c:pt>
                <c:pt idx="1">
                  <c:v>[10,20)</c:v>
                </c:pt>
                <c:pt idx="2">
                  <c:v>[20,30)</c:v>
                </c:pt>
                <c:pt idx="3">
                  <c:v>[30,40)</c:v>
                </c:pt>
                <c:pt idx="4">
                  <c:v>[40,50)</c:v>
                </c:pt>
                <c:pt idx="5">
                  <c:v>[50,60)</c:v>
                </c:pt>
                <c:pt idx="6">
                  <c:v>[60,70)</c:v>
                </c:pt>
              </c:strCache>
            </c:strRef>
          </c:cat>
          <c:val>
            <c:numRef>
              <c:f>Sheet1!$J$3:$J$9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D-492C-A278-52F7A28DF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943648"/>
        <c:axId val="738943168"/>
      </c:lineChart>
      <c:catAx>
        <c:axId val="7389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44128"/>
        <c:crosses val="autoZero"/>
        <c:auto val="1"/>
        <c:lblAlgn val="ctr"/>
        <c:lblOffset val="100"/>
        <c:noMultiLvlLbl val="0"/>
      </c:catAx>
      <c:valAx>
        <c:axId val="7389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41248"/>
        <c:crosses val="autoZero"/>
        <c:crossBetween val="between"/>
      </c:valAx>
      <c:valAx>
        <c:axId val="7389431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43648"/>
        <c:crosses val="max"/>
        <c:crossBetween val="between"/>
      </c:valAx>
      <c:catAx>
        <c:axId val="738943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94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213031</xdr:colOff>
      <xdr:row>11</xdr:row>
      <xdr:rowOff>172066</xdr:rowOff>
    </xdr:from>
    <xdr:to>
      <xdr:col>21</xdr:col>
      <xdr:colOff>57353</xdr:colOff>
      <xdr:row>22</xdr:row>
      <xdr:rowOff>613698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00E954-A14A-E0A6-FEFE-D66D919E8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154021</xdr:colOff>
      <xdr:row>23</xdr:row>
      <xdr:rowOff>75389</xdr:rowOff>
    </xdr:from>
    <xdr:to>
      <xdr:col>20</xdr:col>
      <xdr:colOff>324255</xdr:colOff>
      <xdr:row>38</xdr:row>
      <xdr:rowOff>146892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97387A-C5CA-E7F9-5389-98E70FCD4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453956</xdr:colOff>
      <xdr:row>23</xdr:row>
      <xdr:rowOff>56746</xdr:rowOff>
    </xdr:from>
    <xdr:to>
      <xdr:col>26</xdr:col>
      <xdr:colOff>267509</xdr:colOff>
      <xdr:row>32</xdr:row>
      <xdr:rowOff>151590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5D23DD-B3E7-5D08-B4FE-E38BCEBC5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topLeftCell="A2" zoomScale="83" workbookViewId="0">
      <selection activeCell="H3" sqref="H3"/>
    </sheetView>
  </sheetViews>
  <sheetFormatPr defaultRowHeight="14.4" x14ac:dyDescent="0.3"/>
  <cols>
    <col min="1" max="1" width="6.6640625" bestFit="1" customWidth="1"/>
    <col min="2" max="3" width="6.6640625" customWidth="1"/>
    <col min="4" max="4" width="6.21875" bestFit="1" customWidth="1"/>
    <col min="6" max="6" width="11.21875" customWidth="1"/>
    <col min="7" max="7" width="6.88671875" bestFit="1" customWidth="1"/>
    <col min="8" max="8" width="7.33203125" bestFit="1" customWidth="1"/>
    <col min="9" max="9" width="10.109375" customWidth="1"/>
    <col min="10" max="10" width="12.77734375" bestFit="1" customWidth="1"/>
    <col min="11" max="11" width="12" bestFit="1" customWidth="1"/>
    <col min="17" max="17" width="14.21875" bestFit="1" customWidth="1"/>
    <col min="18" max="18" width="13.21875" bestFit="1" customWidth="1"/>
  </cols>
  <sheetData>
    <row r="1" spans="1:25" x14ac:dyDescent="0.3">
      <c r="G1" s="12" t="s">
        <v>38</v>
      </c>
      <c r="H1" s="12"/>
      <c r="I1" s="12"/>
      <c r="J1" s="12" t="s">
        <v>40</v>
      </c>
      <c r="K1" s="12"/>
    </row>
    <row r="2" spans="1:25" s="1" customFormat="1" ht="57.6" x14ac:dyDescent="0.3">
      <c r="A2" s="3" t="s">
        <v>15</v>
      </c>
      <c r="B2" s="3" t="s">
        <v>27</v>
      </c>
      <c r="C2" s="3" t="s">
        <v>28</v>
      </c>
      <c r="D2" s="3" t="s">
        <v>0</v>
      </c>
      <c r="E2" s="3" t="s">
        <v>16</v>
      </c>
      <c r="F2" s="3" t="s">
        <v>17</v>
      </c>
      <c r="G2" s="3" t="s">
        <v>29</v>
      </c>
      <c r="H2" s="3" t="s">
        <v>30</v>
      </c>
      <c r="I2" s="3" t="s">
        <v>33</v>
      </c>
      <c r="J2" s="3" t="s">
        <v>40</v>
      </c>
      <c r="K2" s="3" t="s">
        <v>41</v>
      </c>
    </row>
    <row r="3" spans="1:25" x14ac:dyDescent="0.3">
      <c r="A3" s="2" t="s">
        <v>8</v>
      </c>
      <c r="B3" s="2">
        <v>0</v>
      </c>
      <c r="C3" s="2">
        <v>10</v>
      </c>
      <c r="D3" s="2">
        <v>53</v>
      </c>
      <c r="E3" s="2">
        <f>0+10/2</f>
        <v>5</v>
      </c>
      <c r="F3" s="2">
        <f>E3*D3</f>
        <v>265</v>
      </c>
      <c r="G3" s="10">
        <f>1-EXP(-S6*B3)</f>
        <v>0</v>
      </c>
      <c r="H3" s="10">
        <f>1-EXP(-S6*C3)</f>
        <v>0.39346934028736658</v>
      </c>
      <c r="I3" s="10">
        <f>H3-G3</f>
        <v>0.39346934028736658</v>
      </c>
      <c r="J3" s="2">
        <f>_xlfn.WEIBULL.DIST($D3,$R$4,$X$4,FALSE)</f>
        <v>0</v>
      </c>
      <c r="K3" s="2">
        <f>_xlfn.WEIBULL.DIST($D3,$R$4,$X$4,FALSE)</f>
        <v>0</v>
      </c>
    </row>
    <row r="4" spans="1:25" x14ac:dyDescent="0.3">
      <c r="A4" s="2" t="s">
        <v>9</v>
      </c>
      <c r="B4" s="2">
        <v>10</v>
      </c>
      <c r="C4" s="2">
        <v>20</v>
      </c>
      <c r="D4" s="2">
        <v>42</v>
      </c>
      <c r="E4" s="2">
        <f>(10+20)/2</f>
        <v>15</v>
      </c>
      <c r="F4" s="2">
        <f t="shared" ref="F4:F9" si="0">E4*D4</f>
        <v>630</v>
      </c>
      <c r="G4" s="10">
        <f>1-EXP(-S6*B4)</f>
        <v>0.39346934028736658</v>
      </c>
      <c r="H4" s="10">
        <f>1-EXP(-S6*C4)</f>
        <v>0.63212055882855767</v>
      </c>
      <c r="I4" s="10">
        <f t="shared" ref="I4:I9" si="1">H4-G4</f>
        <v>0.23865121854119109</v>
      </c>
      <c r="J4" s="2">
        <f t="shared" ref="J4:K9" si="2">_xlfn.WEIBULL.DIST($D4,$R$4,$X$4,FALSE)</f>
        <v>0</v>
      </c>
      <c r="K4" s="2">
        <f t="shared" si="2"/>
        <v>0</v>
      </c>
      <c r="Q4" t="s">
        <v>39</v>
      </c>
      <c r="R4">
        <v>1.95</v>
      </c>
      <c r="S4" t="s">
        <v>44</v>
      </c>
      <c r="V4" t="s">
        <v>45</v>
      </c>
      <c r="X4">
        <v>0.05</v>
      </c>
      <c r="Y4" t="s">
        <v>46</v>
      </c>
    </row>
    <row r="5" spans="1:25" x14ac:dyDescent="0.3">
      <c r="A5" s="2" t="s">
        <v>10</v>
      </c>
      <c r="B5" s="2">
        <v>20</v>
      </c>
      <c r="C5" s="2">
        <v>30</v>
      </c>
      <c r="D5" s="2">
        <v>31</v>
      </c>
      <c r="E5" s="2">
        <f>(20+30)/2</f>
        <v>25</v>
      </c>
      <c r="F5" s="2">
        <f t="shared" si="0"/>
        <v>775</v>
      </c>
      <c r="G5" s="10">
        <f>1-EXP(-S6*B5)</f>
        <v>0.63212055882855767</v>
      </c>
      <c r="H5" s="10">
        <f>1-EXP(-S6*C5)</f>
        <v>0.77686983985157021</v>
      </c>
      <c r="I5" s="10">
        <f t="shared" si="1"/>
        <v>0.14474928102301254</v>
      </c>
      <c r="J5" s="2">
        <f t="shared" si="2"/>
        <v>0</v>
      </c>
      <c r="K5" s="2">
        <f t="shared" si="2"/>
        <v>0</v>
      </c>
      <c r="Q5" t="s">
        <v>25</v>
      </c>
      <c r="R5">
        <f>F11/D11</f>
        <v>21.035502958579883</v>
      </c>
      <c r="S5">
        <v>21.04</v>
      </c>
    </row>
    <row r="6" spans="1:25" x14ac:dyDescent="0.3">
      <c r="A6" s="2" t="s">
        <v>11</v>
      </c>
      <c r="B6" s="2">
        <v>30</v>
      </c>
      <c r="C6" s="2">
        <v>40</v>
      </c>
      <c r="D6" s="2">
        <v>20</v>
      </c>
      <c r="E6" s="2">
        <f>(30+40)/2</f>
        <v>35</v>
      </c>
      <c r="F6" s="2">
        <f t="shared" si="0"/>
        <v>700</v>
      </c>
      <c r="G6" s="10">
        <f>1-EXP(-S6*B6)</f>
        <v>0.77686983985157021</v>
      </c>
      <c r="H6" s="10">
        <f>1-EXP(-S6*C6)</f>
        <v>0.8646647167633873</v>
      </c>
      <c r="I6" s="10">
        <f t="shared" si="1"/>
        <v>8.7794876911817088E-2</v>
      </c>
      <c r="J6" s="2">
        <f t="shared" si="2"/>
        <v>0</v>
      </c>
      <c r="K6" s="2">
        <f t="shared" si="2"/>
        <v>0</v>
      </c>
      <c r="Q6" t="s">
        <v>26</v>
      </c>
      <c r="R6">
        <f>1/R5</f>
        <v>4.7538677918424747E-2</v>
      </c>
      <c r="S6">
        <v>0.05</v>
      </c>
    </row>
    <row r="7" spans="1:25" x14ac:dyDescent="0.3">
      <c r="A7" s="2" t="s">
        <v>12</v>
      </c>
      <c r="B7" s="2">
        <v>40</v>
      </c>
      <c r="C7" s="2">
        <v>50</v>
      </c>
      <c r="D7" s="2">
        <v>12</v>
      </c>
      <c r="E7" s="2">
        <f>(40+50)/2</f>
        <v>45</v>
      </c>
      <c r="F7" s="2">
        <f t="shared" si="0"/>
        <v>540</v>
      </c>
      <c r="G7" s="10">
        <f>1-EXP(-S6*B7)</f>
        <v>0.8646647167633873</v>
      </c>
      <c r="H7" s="10">
        <f>1-EXP(-S6*C7)</f>
        <v>0.91791500137610116</v>
      </c>
      <c r="I7" s="10">
        <f t="shared" si="1"/>
        <v>5.3250284612713861E-2</v>
      </c>
      <c r="J7" s="2">
        <f t="shared" si="2"/>
        <v>0</v>
      </c>
      <c r="K7" s="2">
        <f t="shared" si="2"/>
        <v>0</v>
      </c>
      <c r="Q7" t="s">
        <v>23</v>
      </c>
      <c r="R7" t="s">
        <v>24</v>
      </c>
    </row>
    <row r="8" spans="1:25" x14ac:dyDescent="0.3">
      <c r="A8" s="6" t="s">
        <v>13</v>
      </c>
      <c r="B8" s="6">
        <v>50</v>
      </c>
      <c r="C8" s="6">
        <v>60</v>
      </c>
      <c r="D8" s="2">
        <v>7</v>
      </c>
      <c r="E8" s="7">
        <f>(50+60)/2</f>
        <v>55</v>
      </c>
      <c r="F8" s="2">
        <f t="shared" si="0"/>
        <v>385</v>
      </c>
      <c r="G8" s="10">
        <f>1-EXP(-S6*B8)</f>
        <v>0.91791500137610116</v>
      </c>
      <c r="H8" s="10">
        <f>1-EXP(-S6*C8)</f>
        <v>0.95021293163213605</v>
      </c>
      <c r="I8" s="10">
        <f t="shared" si="1"/>
        <v>3.229793025603489E-2</v>
      </c>
      <c r="J8" s="2">
        <f t="shared" si="2"/>
        <v>0</v>
      </c>
      <c r="K8" s="2">
        <f t="shared" si="2"/>
        <v>0</v>
      </c>
      <c r="Q8" t="s">
        <v>31</v>
      </c>
      <c r="R8" t="s">
        <v>32</v>
      </c>
    </row>
    <row r="9" spans="1:25" x14ac:dyDescent="0.3">
      <c r="A9" s="6" t="s">
        <v>14</v>
      </c>
      <c r="B9" s="6">
        <v>60</v>
      </c>
      <c r="C9" s="6">
        <v>70</v>
      </c>
      <c r="D9" s="2">
        <v>4</v>
      </c>
      <c r="E9" s="8">
        <f>(60+70)/2</f>
        <v>65</v>
      </c>
      <c r="F9" s="2">
        <f t="shared" si="0"/>
        <v>260</v>
      </c>
      <c r="G9" s="10">
        <f>1-EXP(-S6*B9)</f>
        <v>0.95021293163213605</v>
      </c>
      <c r="H9" s="10">
        <f>1-EXP(-S6*C9)</f>
        <v>0.96980261657768152</v>
      </c>
      <c r="I9" s="10">
        <f t="shared" si="1"/>
        <v>1.9589684945545471E-2</v>
      </c>
      <c r="J9" s="2">
        <f t="shared" si="2"/>
        <v>0</v>
      </c>
      <c r="K9" s="2">
        <f t="shared" si="2"/>
        <v>0</v>
      </c>
    </row>
    <row r="10" spans="1:25" x14ac:dyDescent="0.3">
      <c r="D10" s="2"/>
      <c r="F10" s="9"/>
      <c r="Q10" t="s">
        <v>34</v>
      </c>
      <c r="R10">
        <f>_xlfn.VAR.P(D3:D9)</f>
        <v>294.69387755102042</v>
      </c>
    </row>
    <row r="11" spans="1:25" x14ac:dyDescent="0.3">
      <c r="D11" s="2">
        <f>SUM(D3:D9)</f>
        <v>169</v>
      </c>
      <c r="F11" s="2">
        <f>SUM(F3:F9)</f>
        <v>3555</v>
      </c>
    </row>
    <row r="13" spans="1:25" x14ac:dyDescent="0.3">
      <c r="A13" s="4" t="s">
        <v>1</v>
      </c>
      <c r="B13" s="4"/>
      <c r="C13" s="4"/>
      <c r="D13" s="11" t="s">
        <v>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25" x14ac:dyDescent="0.3">
      <c r="A14" s="5">
        <v>1</v>
      </c>
      <c r="B14" s="5"/>
      <c r="C14" s="5"/>
      <c r="D14" s="11" t="s">
        <v>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25" x14ac:dyDescent="0.3">
      <c r="A15" s="5">
        <v>2</v>
      </c>
      <c r="B15" s="5"/>
      <c r="C15" s="5"/>
      <c r="D15" s="11" t="s">
        <v>21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25" x14ac:dyDescent="0.3">
      <c r="A16" s="5">
        <v>3</v>
      </c>
      <c r="B16" s="5"/>
      <c r="C16" s="5"/>
      <c r="D16" s="11" t="s">
        <v>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5">
        <v>4</v>
      </c>
      <c r="B17" s="5"/>
      <c r="C17" s="5"/>
      <c r="D17" s="11" t="s">
        <v>5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5">
        <v>5</v>
      </c>
      <c r="B18" s="5"/>
      <c r="C18" s="5"/>
      <c r="D18" s="11" t="s">
        <v>6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x14ac:dyDescent="0.3">
      <c r="A19" s="5">
        <v>6</v>
      </c>
      <c r="B19" s="5"/>
      <c r="C19" s="5"/>
      <c r="D19" s="11" t="s">
        <v>7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1" spans="1:15" x14ac:dyDescent="0.3">
      <c r="A21" s="2" t="s">
        <v>18</v>
      </c>
      <c r="B21" s="2"/>
      <c r="C21" s="2"/>
      <c r="D21" s="11" t="s">
        <v>19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3">
      <c r="A22" s="5">
        <v>1</v>
      </c>
      <c r="B22" s="5"/>
      <c r="C22" s="5"/>
      <c r="D22" s="13" t="s">
        <v>20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76.8" customHeight="1" x14ac:dyDescent="0.3">
      <c r="A23" s="5">
        <v>2</v>
      </c>
      <c r="B23" s="5"/>
      <c r="C23" s="5"/>
      <c r="D23" s="13" t="s">
        <v>22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x14ac:dyDescent="0.3">
      <c r="A24" s="5">
        <v>3</v>
      </c>
      <c r="B24" s="5"/>
      <c r="C24" s="5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x14ac:dyDescent="0.3">
      <c r="A25" s="5">
        <v>4</v>
      </c>
      <c r="B25" s="5"/>
      <c r="C25" s="5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x14ac:dyDescent="0.3">
      <c r="A26" s="5">
        <v>5</v>
      </c>
      <c r="B26" s="5"/>
      <c r="C26" s="5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x14ac:dyDescent="0.3">
      <c r="A27" s="5">
        <v>6</v>
      </c>
      <c r="B27" s="5"/>
      <c r="C27" s="5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</sheetData>
  <mergeCells count="16">
    <mergeCell ref="D25:O25"/>
    <mergeCell ref="D26:O26"/>
    <mergeCell ref="D27:O27"/>
    <mergeCell ref="D21:O21"/>
    <mergeCell ref="G1:I1"/>
    <mergeCell ref="J1:K1"/>
    <mergeCell ref="D19:O19"/>
    <mergeCell ref="D22:O22"/>
    <mergeCell ref="D23:O23"/>
    <mergeCell ref="D24:O24"/>
    <mergeCell ref="D13:O13"/>
    <mergeCell ref="D14:O14"/>
    <mergeCell ref="D15:O15"/>
    <mergeCell ref="D16:O16"/>
    <mergeCell ref="D17:O17"/>
    <mergeCell ref="D18:O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BD68-916A-4E9D-ACB8-2FD7AB68D021}">
  <dimension ref="A1:I16"/>
  <sheetViews>
    <sheetView workbookViewId="0">
      <selection activeCell="G9" sqref="G9"/>
    </sheetView>
  </sheetViews>
  <sheetFormatPr defaultRowHeight="14.4" x14ac:dyDescent="0.3"/>
  <cols>
    <col min="1" max="1" width="14.88671875" bestFit="1" customWidth="1"/>
    <col min="2" max="2" width="12" bestFit="1" customWidth="1"/>
    <col min="5" max="5" width="11" bestFit="1" customWidth="1"/>
  </cols>
  <sheetData>
    <row r="1" spans="1:9" x14ac:dyDescent="0.3">
      <c r="A1" s="3" t="s">
        <v>15</v>
      </c>
      <c r="B1" s="3" t="s">
        <v>0</v>
      </c>
      <c r="C1" t="s">
        <v>36</v>
      </c>
      <c r="D1" t="s">
        <v>37</v>
      </c>
      <c r="E1" t="s">
        <v>40</v>
      </c>
    </row>
    <row r="2" spans="1:9" x14ac:dyDescent="0.3">
      <c r="A2" s="2" t="s">
        <v>8</v>
      </c>
      <c r="B2" s="2">
        <v>53</v>
      </c>
      <c r="C2">
        <f>B2-$B$10</f>
        <v>28.857142857142858</v>
      </c>
      <c r="D2">
        <f>C2^2</f>
        <v>832.73469387755108</v>
      </c>
      <c r="E2" t="e">
        <f>$C$16*((B2/$C$13)^($C$14-1))*EXP(-(B2/$C$13)^$C$14)</f>
        <v>#NUM!</v>
      </c>
    </row>
    <row r="3" spans="1:9" x14ac:dyDescent="0.3">
      <c r="A3" s="2" t="s">
        <v>9</v>
      </c>
      <c r="B3" s="2">
        <v>42</v>
      </c>
      <c r="C3">
        <f t="shared" ref="C3:C8" si="0">B3-$B$10</f>
        <v>17.857142857142858</v>
      </c>
      <c r="D3">
        <f t="shared" ref="D3:D8" si="1">C3^2</f>
        <v>318.87755102040819</v>
      </c>
      <c r="I3">
        <f>16/2</f>
        <v>8</v>
      </c>
    </row>
    <row r="4" spans="1:9" x14ac:dyDescent="0.3">
      <c r="A4" s="2" t="s">
        <v>10</v>
      </c>
      <c r="B4" s="2">
        <v>31</v>
      </c>
      <c r="C4">
        <f t="shared" si="0"/>
        <v>6.8571428571428577</v>
      </c>
      <c r="D4">
        <f t="shared" si="1"/>
        <v>47.020408163265316</v>
      </c>
      <c r="I4">
        <f>2^3</f>
        <v>8</v>
      </c>
    </row>
    <row r="5" spans="1:9" x14ac:dyDescent="0.3">
      <c r="A5" s="2" t="s">
        <v>11</v>
      </c>
      <c r="B5" s="2">
        <v>20</v>
      </c>
      <c r="C5">
        <f t="shared" si="0"/>
        <v>-4.1428571428571423</v>
      </c>
      <c r="D5">
        <f t="shared" si="1"/>
        <v>17.163265306122444</v>
      </c>
    </row>
    <row r="6" spans="1:9" x14ac:dyDescent="0.3">
      <c r="A6" s="2" t="s">
        <v>12</v>
      </c>
      <c r="B6" s="2">
        <v>12</v>
      </c>
      <c r="C6">
        <f t="shared" si="0"/>
        <v>-12.142857142857142</v>
      </c>
      <c r="D6">
        <f t="shared" si="1"/>
        <v>147.44897959183672</v>
      </c>
    </row>
    <row r="7" spans="1:9" x14ac:dyDescent="0.3">
      <c r="A7" s="6" t="s">
        <v>13</v>
      </c>
      <c r="B7" s="2">
        <v>7</v>
      </c>
      <c r="C7">
        <f t="shared" si="0"/>
        <v>-17.142857142857142</v>
      </c>
      <c r="D7">
        <f t="shared" si="1"/>
        <v>293.87755102040813</v>
      </c>
    </row>
    <row r="8" spans="1:9" x14ac:dyDescent="0.3">
      <c r="A8" s="6" t="s">
        <v>14</v>
      </c>
      <c r="B8" s="2">
        <v>4</v>
      </c>
      <c r="C8">
        <f t="shared" si="0"/>
        <v>-20.142857142857142</v>
      </c>
      <c r="D8">
        <f t="shared" si="1"/>
        <v>405.73469387755102</v>
      </c>
    </row>
    <row r="10" spans="1:9" x14ac:dyDescent="0.3">
      <c r="A10" t="s">
        <v>35</v>
      </c>
      <c r="B10">
        <f>AVERAGE(B2:B8)</f>
        <v>24.142857142857142</v>
      </c>
    </row>
    <row r="11" spans="1:9" x14ac:dyDescent="0.3">
      <c r="A11" t="s">
        <v>34</v>
      </c>
      <c r="B11">
        <f>AVERAGE(D2:D8)</f>
        <v>294.69387755102036</v>
      </c>
    </row>
    <row r="13" spans="1:9" x14ac:dyDescent="0.3">
      <c r="A13" t="s">
        <v>42</v>
      </c>
      <c r="B13" t="s">
        <v>26</v>
      </c>
      <c r="C13">
        <v>2</v>
      </c>
    </row>
    <row r="14" spans="1:9" x14ac:dyDescent="0.3">
      <c r="A14" t="s">
        <v>43</v>
      </c>
      <c r="B14" t="s">
        <v>39</v>
      </c>
      <c r="C14">
        <v>1.5</v>
      </c>
      <c r="E14" t="s">
        <v>47</v>
      </c>
      <c r="F14" t="s">
        <v>48</v>
      </c>
    </row>
    <row r="16" spans="1:9" x14ac:dyDescent="0.3">
      <c r="B16" t="s">
        <v>49</v>
      </c>
      <c r="C16">
        <f>C14/C13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Tisha Mazumdar</dc:creator>
  <cp:lastModifiedBy>Tisha Mazumdar</cp:lastModifiedBy>
  <dcterms:created xsi:type="dcterms:W3CDTF">2015-06-05T18:17:20Z</dcterms:created>
  <dcterms:modified xsi:type="dcterms:W3CDTF">2024-09-27T13:48:53Z</dcterms:modified>
</cp:coreProperties>
</file>