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mc:AlternateContent xmlns:mc="http://schemas.openxmlformats.org/markup-compatibility/2006">
    <mc:Choice Requires="x15">
      <x15ac:absPath xmlns:x15ac="http://schemas.microsoft.com/office/spreadsheetml/2010/11/ac" url="D:\Dropbox\Deakin Study\MIS770\Tasks\Assignment 2 - to be completed\"/>
    </mc:Choice>
  </mc:AlternateContent>
  <xr:revisionPtr revIDLastSave="0" documentId="13_ncr:1_{0BD43FC3-6E05-4BB0-A5DA-B170FACDDEED}" xr6:coauthVersionLast="44" xr6:coauthVersionMax="44" xr10:uidLastSave="{00000000-0000-0000-0000-000000000000}"/>
  <bookViews>
    <workbookView xWindow="-120" yWindow="-120" windowWidth="20730" windowHeight="11160" tabRatio="724" activeTab="2" xr2:uid="{00000000-000D-0000-FFFF-FFFF00000000}"/>
  </bookViews>
  <sheets>
    <sheet name="Variables" sheetId="2" r:id="rId1"/>
    <sheet name="Data Set" sheetId="1" r:id="rId2"/>
    <sheet name="Q1" sheetId="3" r:id="rId3"/>
    <sheet name="Q2" sheetId="4" r:id="rId4"/>
    <sheet name="Q3" sheetId="5" r:id="rId5"/>
    <sheet name="Q4" sheetId="6" r:id="rId6"/>
    <sheet name="Q5" sheetId="7" r:id="rId7"/>
    <sheet name="Q6" sheetId="8" r:id="rId8"/>
    <sheet name="CI - Template" sheetId="9" r:id="rId9"/>
    <sheet name="HT - Template" sheetId="10" r:id="rId10"/>
    <sheet name="SS - Template" sheetId="11" r:id="rId11"/>
  </sheets>
  <externalReferences>
    <externalReference r:id="rId12"/>
    <externalReference r:id="rId13"/>
  </externalReferences>
  <definedNames>
    <definedName name="_Bins1" localSheetId="8">ROUND((MOD(ROW(OFFSET([1]Working!$AA$1,0,0,_NumClasses1-1,1)),1)+[1]Analysis!$B$4)+(ROW(OFFSET([1]Working!$AA$1,0,0,_NumClasses1-1,1))-1)*_Spacing1,0)</definedName>
    <definedName name="_Bins1" localSheetId="9">ROUND((MOD(ROW(OFFSET([1]Working!$AA$1,0,0,_NumClasses1-1,1)),1)+[1]Analysis!$B$4)+(ROW(OFFSET([1]Working!$AA$1,0,0,_NumClasses1-1,1))-1)*_Spacing1,0)</definedName>
    <definedName name="_Bins1" localSheetId="10">ROUND((MOD(ROW(OFFSET([1]Working!$AA$1,0,0,_NumClasses1-1,1)),1)+[1]Analysis!$B$4)+(ROW(OFFSET([1]Working!$AA$1,0,0,_NumClasses1-1,1))-1)*_Spacing1,0)</definedName>
    <definedName name="_Bins1">ROUND((MOD(ROW(OFFSET([1]Working!$AA$1,0,0,_NumClasses1-1,1)),1)+[1]Analysis!$B$4)+(ROW(OFFSET([1]Working!$AA$1,0,0,_NumClasses1-1,1))-1)*_Spacing1,0)</definedName>
    <definedName name="_Bins1_Displaced" localSheetId="8">ROUND((MOD(ROW(OFFSET([1]Working!$AA$1,0,0,_NumClasses1-1,1)),1)+[1]Analysis!$B$4)+(ROW(OFFSET([1]Working!$AA$1,0,0,_NumClasses1-1,1))-2)*_Spacing1,0)</definedName>
    <definedName name="_Bins1_Displaced" localSheetId="9">ROUND((MOD(ROW(OFFSET([1]Working!$AA$1,0,0,_NumClasses1-1,1)),1)+[1]Analysis!$B$4)+(ROW(OFFSET([1]Working!$AA$1,0,0,_NumClasses1-1,1))-2)*_Spacing1,0)</definedName>
    <definedName name="_Bins1_Displaced" localSheetId="10">ROUND((MOD(ROW(OFFSET([1]Working!$AA$1,0,0,_NumClasses1-1,1)),1)+[1]Analysis!$B$4)+(ROW(OFFSET([1]Working!$AA$1,0,0,_NumClasses1-1,1))-2)*_Spacing1,0)</definedName>
    <definedName name="_Bins1_Displaced">ROUND((MOD(ROW(OFFSET([1]Working!$AA$1,0,0,_NumClasses1-1,1)),1)+[1]Analysis!$B$4)+(ROW(OFFSET([1]Working!$AA$1,0,0,_NumClasses1-1,1))-2)*_Spacing1,0)</definedName>
    <definedName name="_Conditions3">[1]Analysis!$C$128:$F$128</definedName>
    <definedName name="_xlnm._FilterDatabase" localSheetId="1" hidden="1">'Data Set'!$A$1:$U$401</definedName>
    <definedName name="_Frequency1" localSheetId="8">FREQUENCY(_HousePrices,'CI - Template'!_Bins1)</definedName>
    <definedName name="_Frequency1" localSheetId="9">FREQUENCY(_HousePrices,'HT - Template'!_Bins1)</definedName>
    <definedName name="_Frequency1" localSheetId="10">FREQUENCY(_HousePrices,'SS - Template'!_Bins1)</definedName>
    <definedName name="_Frequency1">FREQUENCY(_HousePrices,_Bins1)</definedName>
    <definedName name="_HorLabels1" localSheetId="8">IF(ROW(OFFSET([1]Working!$AA$1,0,0,_NumClasses1,1))=1,"Up to "&amp;[1]Analysis!$B$4,IF(ROW(OFFSET([1]Working!$AA$1,0,0,_NumClasses1,1))=_NumClasses1,"Greater than "&amp;[1]Analysis!$B$5,"Greater than " &amp;'CI - Template'!_Bins1_Displaced&amp;" to "&amp;'CI - Template'!_Bins1))</definedName>
    <definedName name="_HorLabels1" localSheetId="9">IF(ROW(OFFSET([1]Working!$AA$1,0,0,_NumClasses1,1))=1,"Up to "&amp;[1]Analysis!$B$4,IF(ROW(OFFSET([1]Working!$AA$1,0,0,_NumClasses1,1))=_NumClasses1,"Greater than "&amp;[1]Analysis!$B$5,"Greater than " &amp;'HT - Template'!_Bins1_Displaced&amp;" to "&amp;'HT - Template'!_Bins1))</definedName>
    <definedName name="_HorLabels1" localSheetId="10">IF(ROW(OFFSET([1]Working!$AA$1,0,0,_NumClasses1,1))=1,"Up to "&amp;[1]Analysis!$B$4,IF(ROW(OFFSET([1]Working!$AA$1,0,0,_NumClasses1,1))=_NumClasses1,"Greater than "&amp;[1]Analysis!$B$5,"Greater than " &amp;'SS - Template'!_Bins1_Displaced&amp;" to "&amp;'SS - Template'!_Bins1))</definedName>
    <definedName name="_HorLabels1">IF(ROW(OFFSET([1]Working!$AA$1,0,0,_NumClasses1,1))=1,"Up to "&amp;[1]Analysis!$B$4,IF(ROW(OFFSET([1]Working!$AA$1,0,0,_NumClasses1,1))=_NumClasses1,"Greater than "&amp;[1]Analysis!$B$5,"Greater than " &amp;_Bins1_Displaced&amp;" to "&amp;_Bins1))</definedName>
    <definedName name="_HousePrices">[1]NewData!$B$2:$B$121</definedName>
    <definedName name="_HousePrices1A">IF([1]NewData!$T$2:$T$121=1,[1]NewData!$B$2:$B$121,"")</definedName>
    <definedName name="_HousePrices1B">IF([1]NewData!$T$2:$T$121=2,[1]NewData!$B$2:$B$121,"")</definedName>
    <definedName name="_HousePrices1C">IF([1]NewData!$T$2:$T$121=3,[1]NewData!$B$2:$B$121,"")</definedName>
    <definedName name="_HousePrices3_Excellent">IF([1]NewData!$W$2:$W$121=4,[1]NewData!$B$2:$B$121,"")</definedName>
    <definedName name="_HousePrices3_Good">IF([1]NewData!$W$2:$W$121=3,[1]NewData!$B$2:$B$121,"")</definedName>
    <definedName name="_HousePrices3_Poor">IF([1]NewData!$W$2:$W$121=2,[1]NewData!$B$2:$B$121,"")</definedName>
    <definedName name="_HousePrices3_VeryPoor">IF([1]NewData!$W$2:$W$121=1,[1]NewData!$B$2:$B$121,"")</definedName>
    <definedName name="_HousePrices4_Owner">IF([1]NewData!$X$2:$X$121=3,[1]NewData!$B$2:$B$121,"")</definedName>
    <definedName name="_HousePrices4_Rented">IF([1]NewData!$X$2:$X$121=2,[1]NewData!$B$2:$B$121,"")</definedName>
    <definedName name="_HousePrices4_Vacant">IF([1]NewData!$X$2:$X$121=1,[1]NewData!$B$2:$B$121,"")</definedName>
    <definedName name="_Mean2BySuburb">[1]Analysis!$C$57:$E$57</definedName>
    <definedName name="_Mean3ByCondition">[1]Analysis!$C$130:$F$130</definedName>
    <definedName name="_Mean4ByRentalStatus">[1]Analysis!$C$191:$E$191</definedName>
    <definedName name="_NumClasses1">MAX(1,[1]Analysis!$B$6)</definedName>
    <definedName name="_RelFrequency1" localSheetId="8">'CI - Template'!_Frequency1/[1]Analysis!$B$9*100</definedName>
    <definedName name="_RelFrequency1" localSheetId="9">'HT - Template'!_Frequency1/[1]Analysis!$B$9*100</definedName>
    <definedName name="_RelFrequency1" localSheetId="10">'SS - Template'!_Frequency1/[1]Analysis!$B$9*100</definedName>
    <definedName name="_RelFrequency1">_Frequency1/[1]Analysis!$B$9*100</definedName>
    <definedName name="_RelFrequency2A" localSheetId="8">FREQUENCY(_HousePrices1A,'CI - Template'!_Bins1)/[1]Analysis!$C$56*100</definedName>
    <definedName name="_RelFrequency2A" localSheetId="9">FREQUENCY(_HousePrices1A,'HT - Template'!_Bins1)/[1]Analysis!$C$56*100</definedName>
    <definedName name="_RelFrequency2A" localSheetId="10">FREQUENCY(_HousePrices1A,'SS - Template'!_Bins1)/[1]Analysis!$C$56*100</definedName>
    <definedName name="_RelFrequency2A">FREQUENCY(_HousePrices1A,_Bins1)/[1]Analysis!$C$56*100</definedName>
    <definedName name="_RelFrequency2B" localSheetId="8">FREQUENCY(_HousePrices1B,'CI - Template'!_Bins1)/[1]Analysis!$D$56*100</definedName>
    <definedName name="_RelFrequency2B" localSheetId="9">FREQUENCY(_HousePrices1B,'HT - Template'!_Bins1)/[1]Analysis!$D$56*100</definedName>
    <definedName name="_RelFrequency2B" localSheetId="10">FREQUENCY(_HousePrices1B,'SS - Template'!_Bins1)/[1]Analysis!$D$56*100</definedName>
    <definedName name="_RelFrequency2B">FREQUENCY(_HousePrices1B,_Bins1)/[1]Analysis!$D$56*100</definedName>
    <definedName name="_RelFrequency2C" localSheetId="8">FREQUENCY(_HousePrices1C,'CI - Template'!_Bins1)/[1]Analysis!$E$56*100</definedName>
    <definedName name="_RelFrequency2C" localSheetId="9">FREQUENCY(_HousePrices1C,'HT - Template'!_Bins1)/[1]Analysis!$E$56*100</definedName>
    <definedName name="_RelFrequency2C" localSheetId="10">FREQUENCY(_HousePrices1C,'SS - Template'!_Bins1)/[1]Analysis!$E$56*100</definedName>
    <definedName name="_RelFrequency2C">FREQUENCY(_HousePrices1C,_Bins1)/[1]Analysis!$E$56*100</definedName>
    <definedName name="_RelFrequency3b_Excellent" localSheetId="8">FREQUENCY(_HousePrices3_Excellent,'CI - Template'!_Bins1)/[1]Analysis!$F$129*100</definedName>
    <definedName name="_RelFrequency3b_Excellent" localSheetId="9">FREQUENCY(_HousePrices3_Excellent,'HT - Template'!_Bins1)/[1]Analysis!$F$129*100</definedName>
    <definedName name="_RelFrequency3b_Excellent" localSheetId="10">FREQUENCY(_HousePrices3_Excellent,'SS - Template'!_Bins1)/[1]Analysis!$F$129*100</definedName>
    <definedName name="_RelFrequency3b_Excellent">FREQUENCY(_HousePrices3_Excellent,_Bins1)/[1]Analysis!$F$129*100</definedName>
    <definedName name="_RelFrequency3b_Good" localSheetId="8">FREQUENCY(_HousePrices3_Good,'CI - Template'!_Bins1)/[1]Analysis!$E$129*100</definedName>
    <definedName name="_RelFrequency3b_Good" localSheetId="9">FREQUENCY(_HousePrices3_Good,'HT - Template'!_Bins1)/[1]Analysis!$E$129*100</definedName>
    <definedName name="_RelFrequency3b_Good" localSheetId="10">FREQUENCY(_HousePrices3_Good,'SS - Template'!_Bins1)/[1]Analysis!$E$129*100</definedName>
    <definedName name="_RelFrequency3b_Good">FREQUENCY(_HousePrices3_Good,_Bins1)/[1]Analysis!$E$129*100</definedName>
    <definedName name="_RelFrequency3b_Poor" localSheetId="8">FREQUENCY(_HousePrices3_Poor,'CI - Template'!_Bins1)/[1]Analysis!$D$129*100</definedName>
    <definedName name="_RelFrequency3b_Poor" localSheetId="9">FREQUENCY(_HousePrices3_Poor,'HT - Template'!_Bins1)/[1]Analysis!$D$129*100</definedName>
    <definedName name="_RelFrequency3b_Poor" localSheetId="10">FREQUENCY(_HousePrices3_Poor,'SS - Template'!_Bins1)/[1]Analysis!$D$129*100</definedName>
    <definedName name="_RelFrequency3b_Poor">FREQUENCY(_HousePrices3_Poor,_Bins1)/[1]Analysis!$D$129*100</definedName>
    <definedName name="_RelFrequency3b_VeryPoor" localSheetId="8">FREQUENCY(_HousePrices3_VeryPoor,'CI - Template'!_Bins1)/[1]Analysis!$C$129*100</definedName>
    <definedName name="_RelFrequency3b_VeryPoor" localSheetId="9">FREQUENCY(_HousePrices3_VeryPoor,'HT - Template'!_Bins1)/[1]Analysis!$C$129*100</definedName>
    <definedName name="_RelFrequency3b_VeryPoor" localSheetId="10">FREQUENCY(_HousePrices3_VeryPoor,'SS - Template'!_Bins1)/[1]Analysis!$C$129*100</definedName>
    <definedName name="_RelFrequency3b_VeryPoor">FREQUENCY(_HousePrices3_VeryPoor,_Bins1)/[1]Analysis!$C$129*100</definedName>
    <definedName name="_RelFrequency4_Owner" localSheetId="8">FREQUENCY(_HousePrices4_Owner,'CI - Template'!_Bins1)/[1]Analysis!$E$190*100</definedName>
    <definedName name="_RelFrequency4_Owner" localSheetId="9">FREQUENCY(_HousePrices4_Owner,'HT - Template'!_Bins1)/[1]Analysis!$E$190*100</definedName>
    <definedName name="_RelFrequency4_Owner" localSheetId="10">FREQUENCY(_HousePrices4_Owner,'SS - Template'!_Bins1)/[1]Analysis!$E$190*100</definedName>
    <definedName name="_RelFrequency4_Owner">FREQUENCY(_HousePrices4_Owner,_Bins1)/[1]Analysis!$E$190*100</definedName>
    <definedName name="_RelFrequency4_Rented" localSheetId="8">FREQUENCY(_HousePrices4_Rented,'CI - Template'!_Bins1)/[1]Analysis!$D$190*100</definedName>
    <definedName name="_RelFrequency4_Rented" localSheetId="9">FREQUENCY(_HousePrices4_Rented,'HT - Template'!_Bins1)/[1]Analysis!$D$190*100</definedName>
    <definedName name="_RelFrequency4_Rented" localSheetId="10">FREQUENCY(_HousePrices4_Rented,'SS - Template'!_Bins1)/[1]Analysis!$D$190*100</definedName>
    <definedName name="_RelFrequency4_Rented">FREQUENCY(_HousePrices4_Rented,_Bins1)/[1]Analysis!$D$190*100</definedName>
    <definedName name="_RelFrequency4_Vacant" localSheetId="8">FREQUENCY(_HousePrices4_Vacant,'CI - Template'!_Bins1)/[1]Analysis!$C$190*100</definedName>
    <definedName name="_RelFrequency4_Vacant" localSheetId="9">FREQUENCY(_HousePrices4_Vacant,'HT - Template'!_Bins1)/[1]Analysis!$C$190*100</definedName>
    <definedName name="_RelFrequency4_Vacant" localSheetId="10">FREQUENCY(_HousePrices4_Vacant,'SS - Template'!_Bins1)/[1]Analysis!$C$190*100</definedName>
    <definedName name="_RelFrequency4_Vacant">FREQUENCY(_HousePrices4_Vacant,_Bins1)/[1]Analysis!$C$190*100</definedName>
    <definedName name="_RentalStatus4">[1]Analysis!$C$189:$E$189</definedName>
    <definedName name="_Spacing1">([1]Analysis!$B$5-[1]Analysis!$B$4)/([1]Analysis!$B$6-2)</definedName>
    <definedName name="_Suburbs2">[1]Analysis!$C$55:$E$55</definedName>
    <definedName name="_xlchart.v1.0" hidden="1">'Data Set'!$B$1</definedName>
    <definedName name="_xlchart.v1.1" hidden="1">'Data Set'!$B$2:$B$401</definedName>
    <definedName name="AA">#REF!</definedName>
    <definedName name="AAA">#REF!</definedName>
    <definedName name="aaaaa">#REF!</definedName>
    <definedName name="aaaaaa">#REF!</definedName>
    <definedName name="AAD">#REF!</definedName>
    <definedName name="ab">#REF!</definedName>
    <definedName name="ABS">#REF!</definedName>
    <definedName name="advb">#REF!</definedName>
    <definedName name="ae">#REF!</definedName>
    <definedName name="Age">#REF!</definedName>
    <definedName name="aq">#REF!</definedName>
    <definedName name="as">#REF!</definedName>
    <definedName name="asd">#REF!</definedName>
    <definedName name="ase">#REF!</definedName>
    <definedName name="at">#REF!</definedName>
    <definedName name="AtConrobar">#REF!</definedName>
    <definedName name="bjs">#REF!</definedName>
    <definedName name="bnm">#REF!</definedName>
    <definedName name="co">#REF!</definedName>
    <definedName name="CorpCult">#REF!</definedName>
    <definedName name="cvb">#REF!</definedName>
    <definedName name="da">#REF!</definedName>
    <definedName name="Dataset">#REF!</definedName>
    <definedName name="datasetH">#REF!</definedName>
    <definedName name="DaysAbsent">#REF!</definedName>
    <definedName name="dddddd">#REF!</definedName>
    <definedName name="ddddq">#REF!</definedName>
    <definedName name="ddds">#REF!</definedName>
    <definedName name="Department">#REF!</definedName>
    <definedName name="DepartmentNum">#REF!</definedName>
    <definedName name="DEPT">#REF!</definedName>
    <definedName name="dfg">#REF!</definedName>
    <definedName name="dfgs">#REF!</definedName>
    <definedName name="dh">#REF!</definedName>
    <definedName name="dhj">#REF!</definedName>
    <definedName name="DPN">#REF!</definedName>
    <definedName name="dvb">#REF!</definedName>
    <definedName name="dvbb">#REF!</definedName>
    <definedName name="ED">#REF!</definedName>
    <definedName name="EducYrs">#REF!</definedName>
    <definedName name="edy">#REF!</definedName>
    <definedName name="ef">#REF!</definedName>
    <definedName name="ery">#REF!</definedName>
    <definedName name="fdg">#REF!</definedName>
    <definedName name="fds">#REF!</definedName>
    <definedName name="fdt">#REF!</definedName>
    <definedName name="fff">#REF!</definedName>
    <definedName name="ffff">#REF!</definedName>
    <definedName name="fffff">#REF!</definedName>
    <definedName name="ffffg">#REF!</definedName>
    <definedName name="fg">#REF!</definedName>
    <definedName name="fgh">#REF!</definedName>
    <definedName name="Gender">#REF!</definedName>
    <definedName name="gggd">#REF!</definedName>
    <definedName name="ggh">#REF!</definedName>
    <definedName name="ghj">#REF!</definedName>
    <definedName name="GN">#REF!</definedName>
    <definedName name="gnh">#REF!</definedName>
    <definedName name="HBN">#REF!</definedName>
    <definedName name="hhh">#REF!</definedName>
    <definedName name="HomeBrand" localSheetId="8">'[2]Stores-Data'!#REF!</definedName>
    <definedName name="HomeBrand" localSheetId="9">'[2]Stores-Data'!#REF!</definedName>
    <definedName name="HomeBrand" localSheetId="10">'[2]Stores-Data'!#REF!</definedName>
    <definedName name="HomeBrand">'[2]Stores-Data'!#REF!</definedName>
    <definedName name="jbdf">#REF!</definedName>
    <definedName name="JBS">#REF!</definedName>
    <definedName name="JJ">#REF!</definedName>
    <definedName name="JJJ">#REF!</definedName>
    <definedName name="jjy">#REF!</definedName>
    <definedName name="jls">#REF!</definedName>
    <definedName name="jnur">#REF!</definedName>
    <definedName name="JobSat">#REF!</definedName>
    <definedName name="JobSecure">#REF!</definedName>
    <definedName name="JobSecureNum">#REF!</definedName>
    <definedName name="JS">#REF!</definedName>
    <definedName name="jst">#REF!</definedName>
    <definedName name="juyt">#REF!</definedName>
    <definedName name="khj">#REF!</definedName>
    <definedName name="khl">#REF!</definedName>
    <definedName name="kilometres" localSheetId="8">#REF!</definedName>
    <definedName name="kilometres" localSheetId="9">#REF!</definedName>
    <definedName name="kilometres" localSheetId="10">#REF!</definedName>
    <definedName name="kilometres">#REF!</definedName>
    <definedName name="KK">#REF!</definedName>
    <definedName name="KKK">#REF!</definedName>
    <definedName name="kkkky">#REF!</definedName>
    <definedName name="kkkt">#REF!</definedName>
    <definedName name="kmg">#REF!</definedName>
    <definedName name="KML">#REF!</definedName>
    <definedName name="npd">#REF!</definedName>
    <definedName name="olm">#REF!</definedName>
    <definedName name="pde">#REF!</definedName>
    <definedName name="pet">#REF!</definedName>
    <definedName name="pfgt">#REF!</definedName>
    <definedName name="pol">#REF!</definedName>
    <definedName name="Position">#REF!</definedName>
    <definedName name="PP">#REF!</definedName>
    <definedName name="ppppp">#REF!</definedName>
    <definedName name="_xlnm.Print_Area" localSheetId="8">'CI - Template'!$G$7:$J$23</definedName>
    <definedName name="PROD">#REF!</definedName>
    <definedName name="Productivity">#REF!</definedName>
    <definedName name="qqqq">#REF!</definedName>
    <definedName name="qw">#REF!</definedName>
    <definedName name="sda">#REF!</definedName>
    <definedName name="UOvTime">#REF!</definedName>
    <definedName name="upo">#REF!</definedName>
    <definedName name="utyi">#REF!</definedName>
    <definedName name="UU">#REF!</definedName>
    <definedName name="UUU">#REF!</definedName>
    <definedName name="UUUUUU">#REF!</definedName>
    <definedName name="uyt">#REF!</definedName>
    <definedName name="WK">#REF!</definedName>
    <definedName name="WkSalary">#REF!</definedName>
    <definedName name="wre">#REF!</definedName>
    <definedName name="wwww">#REF!</definedName>
  </definedNames>
  <calcPr calcId="191029"/>
  <pivotCaches>
    <pivotCache cacheId="0" r:id="rId14"/>
    <pivotCache cacheId="1" r:id="rId15"/>
    <pivotCache cacheId="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5" l="1"/>
  <c r="E24" i="5"/>
  <c r="E31" i="5"/>
  <c r="G14" i="6"/>
  <c r="G16" i="6" l="1"/>
  <c r="K23" i="8" l="1"/>
  <c r="H23" i="8"/>
  <c r="K28" i="8"/>
  <c r="K29" i="8" s="1"/>
  <c r="K32" i="8" s="1"/>
  <c r="K12" i="8"/>
  <c r="H28" i="8"/>
  <c r="H12" i="8"/>
  <c r="K7" i="8"/>
  <c r="H7" i="8"/>
  <c r="H29" i="8" l="1"/>
  <c r="H32" i="8" s="1"/>
  <c r="K13" i="8"/>
  <c r="K16" i="8" s="1"/>
  <c r="H13" i="8"/>
  <c r="H16" i="8" s="1"/>
  <c r="E23" i="8"/>
  <c r="E28" i="8" l="1"/>
  <c r="E29" i="8" s="1"/>
  <c r="E32" i="8" s="1"/>
  <c r="E12" i="8"/>
  <c r="G42" i="6"/>
  <c r="G36" i="6" s="1"/>
  <c r="G41" i="6"/>
  <c r="G40" i="6"/>
  <c r="G31" i="6"/>
  <c r="G32" i="6"/>
  <c r="F30" i="6"/>
  <c r="G6" i="6"/>
  <c r="G17" i="6"/>
  <c r="F4" i="6"/>
  <c r="D11" i="6" s="1"/>
  <c r="E6" i="5"/>
  <c r="E11" i="5" s="1"/>
  <c r="E12" i="5" s="1"/>
  <c r="E5" i="5"/>
  <c r="E4" i="5"/>
  <c r="A2" i="7"/>
  <c r="B2" i="7"/>
  <c r="C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270" i="7"/>
  <c r="B270" i="7"/>
  <c r="C270" i="7"/>
  <c r="A271" i="7"/>
  <c r="B271" i="7"/>
  <c r="C271" i="7"/>
  <c r="A272" i="7"/>
  <c r="B272" i="7"/>
  <c r="C272" i="7"/>
  <c r="A273" i="7"/>
  <c r="B273" i="7"/>
  <c r="C273" i="7"/>
  <c r="A274" i="7"/>
  <c r="B274" i="7"/>
  <c r="C274" i="7"/>
  <c r="A275" i="7"/>
  <c r="B275" i="7"/>
  <c r="C275" i="7"/>
  <c r="A276" i="7"/>
  <c r="B276" i="7"/>
  <c r="C276" i="7"/>
  <c r="A277" i="7"/>
  <c r="B277" i="7"/>
  <c r="C277" i="7"/>
  <c r="A278" i="7"/>
  <c r="B278" i="7"/>
  <c r="C278" i="7"/>
  <c r="A279" i="7"/>
  <c r="B279" i="7"/>
  <c r="C279" i="7"/>
  <c r="A280" i="7"/>
  <c r="B280" i="7"/>
  <c r="C280" i="7"/>
  <c r="A281" i="7"/>
  <c r="B281" i="7"/>
  <c r="C281" i="7"/>
  <c r="A282" i="7"/>
  <c r="B282" i="7"/>
  <c r="C282" i="7"/>
  <c r="A283" i="7"/>
  <c r="B283" i="7"/>
  <c r="C283" i="7"/>
  <c r="A284" i="7"/>
  <c r="B284" i="7"/>
  <c r="C284" i="7"/>
  <c r="A285" i="7"/>
  <c r="B285" i="7"/>
  <c r="C285" i="7"/>
  <c r="A286" i="7"/>
  <c r="B286" i="7"/>
  <c r="C286" i="7"/>
  <c r="A287" i="7"/>
  <c r="B287" i="7"/>
  <c r="C287" i="7"/>
  <c r="A288" i="7"/>
  <c r="B288" i="7"/>
  <c r="C288" i="7"/>
  <c r="A289" i="7"/>
  <c r="B289" i="7"/>
  <c r="C289" i="7"/>
  <c r="A290" i="7"/>
  <c r="B290" i="7"/>
  <c r="C290" i="7"/>
  <c r="A291" i="7"/>
  <c r="B291" i="7"/>
  <c r="C291" i="7"/>
  <c r="A292" i="7"/>
  <c r="B292" i="7"/>
  <c r="C292" i="7"/>
  <c r="A293" i="7"/>
  <c r="B293" i="7"/>
  <c r="C293" i="7"/>
  <c r="A294" i="7"/>
  <c r="B294" i="7"/>
  <c r="C294" i="7"/>
  <c r="A295" i="7"/>
  <c r="B295" i="7"/>
  <c r="C295" i="7"/>
  <c r="A296" i="7"/>
  <c r="B296" i="7"/>
  <c r="C296" i="7"/>
  <c r="A297" i="7"/>
  <c r="B297" i="7"/>
  <c r="C297" i="7"/>
  <c r="A298" i="7"/>
  <c r="B298" i="7"/>
  <c r="C298" i="7"/>
  <c r="A299" i="7"/>
  <c r="B299" i="7"/>
  <c r="C299" i="7"/>
  <c r="A300" i="7"/>
  <c r="B300" i="7"/>
  <c r="C300" i="7"/>
  <c r="A301" i="7"/>
  <c r="B301" i="7"/>
  <c r="C301" i="7"/>
  <c r="A302" i="7"/>
  <c r="B302" i="7"/>
  <c r="C302" i="7"/>
  <c r="A303" i="7"/>
  <c r="B303" i="7"/>
  <c r="C303" i="7"/>
  <c r="A304" i="7"/>
  <c r="B304" i="7"/>
  <c r="C304" i="7"/>
  <c r="A305" i="7"/>
  <c r="B305" i="7"/>
  <c r="C305" i="7"/>
  <c r="A306" i="7"/>
  <c r="B306" i="7"/>
  <c r="C306" i="7"/>
  <c r="A307" i="7"/>
  <c r="B307" i="7"/>
  <c r="C307" i="7"/>
  <c r="A308" i="7"/>
  <c r="B308" i="7"/>
  <c r="C308" i="7"/>
  <c r="A309" i="7"/>
  <c r="B309" i="7"/>
  <c r="C309" i="7"/>
  <c r="A310" i="7"/>
  <c r="B310" i="7"/>
  <c r="C310" i="7"/>
  <c r="A311" i="7"/>
  <c r="B311" i="7"/>
  <c r="C311" i="7"/>
  <c r="A312" i="7"/>
  <c r="B312" i="7"/>
  <c r="C312" i="7"/>
  <c r="A313" i="7"/>
  <c r="B313" i="7"/>
  <c r="C313" i="7"/>
  <c r="A314" i="7"/>
  <c r="B314" i="7"/>
  <c r="C314" i="7"/>
  <c r="A315" i="7"/>
  <c r="B315" i="7"/>
  <c r="C315" i="7"/>
  <c r="A316" i="7"/>
  <c r="B316" i="7"/>
  <c r="C316" i="7"/>
  <c r="A317" i="7"/>
  <c r="B317" i="7"/>
  <c r="C317" i="7"/>
  <c r="A318" i="7"/>
  <c r="B318" i="7"/>
  <c r="C318" i="7"/>
  <c r="A319" i="7"/>
  <c r="B319" i="7"/>
  <c r="C319" i="7"/>
  <c r="A320" i="7"/>
  <c r="B320" i="7"/>
  <c r="C320" i="7"/>
  <c r="A321" i="7"/>
  <c r="B321" i="7"/>
  <c r="C321" i="7"/>
  <c r="A322" i="7"/>
  <c r="B322" i="7"/>
  <c r="C322" i="7"/>
  <c r="A323" i="7"/>
  <c r="B323" i="7"/>
  <c r="C323" i="7"/>
  <c r="A324" i="7"/>
  <c r="B324" i="7"/>
  <c r="C324" i="7"/>
  <c r="A325" i="7"/>
  <c r="B325" i="7"/>
  <c r="C325" i="7"/>
  <c r="A326" i="7"/>
  <c r="B326" i="7"/>
  <c r="C326" i="7"/>
  <c r="A327" i="7"/>
  <c r="B327" i="7"/>
  <c r="C327" i="7"/>
  <c r="A328" i="7"/>
  <c r="B328" i="7"/>
  <c r="C328" i="7"/>
  <c r="A329" i="7"/>
  <c r="B329" i="7"/>
  <c r="C329" i="7"/>
  <c r="A330" i="7"/>
  <c r="B330" i="7"/>
  <c r="C330" i="7"/>
  <c r="A331" i="7"/>
  <c r="B331" i="7"/>
  <c r="C331" i="7"/>
  <c r="A332" i="7"/>
  <c r="B332" i="7"/>
  <c r="C332" i="7"/>
  <c r="A333" i="7"/>
  <c r="B333" i="7"/>
  <c r="C333" i="7"/>
  <c r="A334" i="7"/>
  <c r="B334" i="7"/>
  <c r="C334" i="7"/>
  <c r="A335" i="7"/>
  <c r="B335" i="7"/>
  <c r="C335" i="7"/>
  <c r="A336" i="7"/>
  <c r="B336" i="7"/>
  <c r="C336" i="7"/>
  <c r="A337" i="7"/>
  <c r="B337" i="7"/>
  <c r="C337" i="7"/>
  <c r="A338" i="7"/>
  <c r="B338" i="7"/>
  <c r="C338" i="7"/>
  <c r="A339" i="7"/>
  <c r="B339" i="7"/>
  <c r="C339" i="7"/>
  <c r="A340" i="7"/>
  <c r="B340" i="7"/>
  <c r="C340" i="7"/>
  <c r="A341" i="7"/>
  <c r="B341" i="7"/>
  <c r="C341" i="7"/>
  <c r="A342" i="7"/>
  <c r="B342" i="7"/>
  <c r="C342" i="7"/>
  <c r="A343" i="7"/>
  <c r="B343" i="7"/>
  <c r="C343" i="7"/>
  <c r="A344" i="7"/>
  <c r="B344" i="7"/>
  <c r="C344" i="7"/>
  <c r="A345" i="7"/>
  <c r="B345" i="7"/>
  <c r="C345" i="7"/>
  <c r="A346" i="7"/>
  <c r="B346" i="7"/>
  <c r="C346" i="7"/>
  <c r="A347" i="7"/>
  <c r="B347" i="7"/>
  <c r="C347" i="7"/>
  <c r="A348" i="7"/>
  <c r="B348" i="7"/>
  <c r="C348" i="7"/>
  <c r="A349" i="7"/>
  <c r="B349" i="7"/>
  <c r="C349" i="7"/>
  <c r="A350" i="7"/>
  <c r="B350" i="7"/>
  <c r="C350" i="7"/>
  <c r="A351" i="7"/>
  <c r="B351" i="7"/>
  <c r="C351" i="7"/>
  <c r="A352" i="7"/>
  <c r="B352" i="7"/>
  <c r="C352" i="7"/>
  <c r="A353" i="7"/>
  <c r="B353" i="7"/>
  <c r="C353" i="7"/>
  <c r="A354" i="7"/>
  <c r="B354" i="7"/>
  <c r="C354" i="7"/>
  <c r="A355" i="7"/>
  <c r="B355" i="7"/>
  <c r="C355" i="7"/>
  <c r="A356" i="7"/>
  <c r="B356" i="7"/>
  <c r="C356" i="7"/>
  <c r="A357" i="7"/>
  <c r="B357" i="7"/>
  <c r="C357" i="7"/>
  <c r="A358" i="7"/>
  <c r="B358" i="7"/>
  <c r="C358" i="7"/>
  <c r="A359" i="7"/>
  <c r="B359" i="7"/>
  <c r="C359" i="7"/>
  <c r="A360" i="7"/>
  <c r="B360" i="7"/>
  <c r="C360" i="7"/>
  <c r="A361" i="7"/>
  <c r="B361" i="7"/>
  <c r="C361" i="7"/>
  <c r="A362" i="7"/>
  <c r="B362" i="7"/>
  <c r="C362" i="7"/>
  <c r="A363" i="7"/>
  <c r="B363" i="7"/>
  <c r="C363" i="7"/>
  <c r="A364" i="7"/>
  <c r="B364" i="7"/>
  <c r="C364" i="7"/>
  <c r="A365" i="7"/>
  <c r="B365" i="7"/>
  <c r="C365" i="7"/>
  <c r="A366" i="7"/>
  <c r="B366" i="7"/>
  <c r="C366" i="7"/>
  <c r="A367" i="7"/>
  <c r="B367" i="7"/>
  <c r="C367" i="7"/>
  <c r="A368" i="7"/>
  <c r="B368" i="7"/>
  <c r="C368" i="7"/>
  <c r="A369" i="7"/>
  <c r="B369" i="7"/>
  <c r="C369" i="7"/>
  <c r="A370" i="7"/>
  <c r="B370" i="7"/>
  <c r="C370" i="7"/>
  <c r="A371" i="7"/>
  <c r="B371" i="7"/>
  <c r="C371" i="7"/>
  <c r="A372" i="7"/>
  <c r="B372" i="7"/>
  <c r="C372" i="7"/>
  <c r="A373" i="7"/>
  <c r="B373" i="7"/>
  <c r="C373" i="7"/>
  <c r="A374" i="7"/>
  <c r="B374" i="7"/>
  <c r="C374" i="7"/>
  <c r="A375" i="7"/>
  <c r="B375" i="7"/>
  <c r="C375" i="7"/>
  <c r="A376" i="7"/>
  <c r="B376" i="7"/>
  <c r="C376" i="7"/>
  <c r="A377" i="7"/>
  <c r="B377" i="7"/>
  <c r="C377" i="7"/>
  <c r="A378" i="7"/>
  <c r="B378" i="7"/>
  <c r="C378" i="7"/>
  <c r="A379" i="7"/>
  <c r="B379" i="7"/>
  <c r="C379" i="7"/>
  <c r="A380" i="7"/>
  <c r="B380" i="7"/>
  <c r="C380" i="7"/>
  <c r="A381" i="7"/>
  <c r="B381" i="7"/>
  <c r="C381" i="7"/>
  <c r="A382" i="7"/>
  <c r="B382" i="7"/>
  <c r="C382" i="7"/>
  <c r="A383" i="7"/>
  <c r="B383" i="7"/>
  <c r="C383" i="7"/>
  <c r="A384" i="7"/>
  <c r="B384" i="7"/>
  <c r="C384" i="7"/>
  <c r="A385" i="7"/>
  <c r="B385" i="7"/>
  <c r="C385" i="7"/>
  <c r="A386" i="7"/>
  <c r="B386" i="7"/>
  <c r="C386" i="7"/>
  <c r="A387" i="7"/>
  <c r="B387" i="7"/>
  <c r="C387" i="7"/>
  <c r="A388" i="7"/>
  <c r="B388" i="7"/>
  <c r="C388" i="7"/>
  <c r="A389" i="7"/>
  <c r="B389" i="7"/>
  <c r="C389" i="7"/>
  <c r="A390" i="7"/>
  <c r="B390" i="7"/>
  <c r="C390" i="7"/>
  <c r="A391" i="7"/>
  <c r="B391" i="7"/>
  <c r="C391" i="7"/>
  <c r="A392" i="7"/>
  <c r="B392" i="7"/>
  <c r="C392" i="7"/>
  <c r="A393" i="7"/>
  <c r="B393" i="7"/>
  <c r="C393" i="7"/>
  <c r="A394" i="7"/>
  <c r="B394" i="7"/>
  <c r="C394" i="7"/>
  <c r="A395" i="7"/>
  <c r="B395" i="7"/>
  <c r="C395" i="7"/>
  <c r="A396" i="7"/>
  <c r="B396" i="7"/>
  <c r="C396" i="7"/>
  <c r="A397" i="7"/>
  <c r="B397" i="7"/>
  <c r="C397" i="7"/>
  <c r="A398" i="7"/>
  <c r="B398" i="7"/>
  <c r="C398" i="7"/>
  <c r="A399" i="7"/>
  <c r="B399" i="7"/>
  <c r="C399" i="7"/>
  <c r="A400" i="7"/>
  <c r="B400" i="7"/>
  <c r="C400" i="7"/>
  <c r="A401" i="7"/>
  <c r="B401" i="7"/>
  <c r="C401" i="7"/>
  <c r="C1" i="7"/>
  <c r="B1" i="7"/>
  <c r="A1" i="7"/>
  <c r="E7" i="8"/>
  <c r="E13" i="8" l="1"/>
  <c r="E16" i="8" s="1"/>
  <c r="F38" i="7"/>
  <c r="G38" i="7"/>
  <c r="H38" i="7"/>
  <c r="I38" i="7"/>
  <c r="G37" i="6"/>
  <c r="G46" i="6" s="1"/>
  <c r="D49" i="6" s="1"/>
  <c r="G44" i="6"/>
  <c r="G45" i="6" s="1"/>
  <c r="D37" i="6"/>
  <c r="D38" i="6"/>
  <c r="G38" i="6"/>
  <c r="D10" i="6"/>
  <c r="G11" i="6"/>
  <c r="G18" i="6"/>
  <c r="G10" i="6"/>
  <c r="G19" i="6" s="1"/>
  <c r="D22" i="6" s="1"/>
  <c r="E10" i="5"/>
  <c r="E13" i="5" s="1"/>
  <c r="E16" i="5" s="1"/>
  <c r="B19" i="5"/>
  <c r="E25" i="5" s="1"/>
  <c r="E30" i="5" s="1"/>
  <c r="E32" i="5" l="1"/>
  <c r="E33" i="5" s="1"/>
  <c r="E36" i="5" s="1"/>
  <c r="E37" i="5"/>
  <c r="E17" i="5"/>
  <c r="H15" i="11" l="1"/>
  <c r="H16" i="11" s="1"/>
  <c r="H19" i="11" s="1"/>
  <c r="C15" i="11"/>
  <c r="C16" i="11" s="1"/>
  <c r="C19" i="11" s="1"/>
  <c r="E25" i="10"/>
  <c r="M23" i="10"/>
  <c r="E17" i="10"/>
  <c r="M13" i="10"/>
  <c r="E13" i="10"/>
  <c r="E18" i="10" s="1"/>
  <c r="M11" i="10"/>
  <c r="M24" i="10" s="1"/>
  <c r="L11" i="10"/>
  <c r="M18" i="10" s="1"/>
  <c r="E11" i="10"/>
  <c r="D11" i="10"/>
  <c r="C18" i="9"/>
  <c r="C19" i="9" s="1"/>
  <c r="M17" i="9"/>
  <c r="H17" i="9"/>
  <c r="H18" i="9" s="1"/>
  <c r="H19" i="9" s="1"/>
  <c r="M16" i="9"/>
  <c r="H16" i="9"/>
  <c r="C16" i="9"/>
  <c r="M17" i="10" l="1"/>
  <c r="M25" i="10"/>
  <c r="M26" i="10" s="1"/>
  <c r="J29" i="10" s="1"/>
  <c r="E26" i="10"/>
  <c r="E27" i="10" s="1"/>
  <c r="B30" i="10" s="1"/>
  <c r="H23" i="9"/>
  <c r="H22" i="9"/>
  <c r="C22" i="9"/>
  <c r="C23" i="9"/>
  <c r="M18" i="9"/>
  <c r="M19" i="9" s="1"/>
  <c r="E19" i="10"/>
  <c r="J17" i="10"/>
  <c r="J18" i="10"/>
  <c r="B18" i="10"/>
  <c r="B19" i="10"/>
  <c r="M23" i="9" l="1"/>
  <c r="M22" i="9"/>
</calcChain>
</file>

<file path=xl/sharedStrings.xml><?xml version="1.0" encoding="utf-8"?>
<sst xmlns="http://schemas.openxmlformats.org/spreadsheetml/2006/main" count="6526" uniqueCount="273">
  <si>
    <t>Gender</t>
  </si>
  <si>
    <t>State</t>
  </si>
  <si>
    <t>Seriousness</t>
  </si>
  <si>
    <t>Count</t>
  </si>
  <si>
    <t>Age</t>
  </si>
  <si>
    <t>Income</t>
  </si>
  <si>
    <t>Locality</t>
  </si>
  <si>
    <t>Education</t>
  </si>
  <si>
    <t>Politics</t>
  </si>
  <si>
    <t>Support</t>
  </si>
  <si>
    <t>Lead Role</t>
  </si>
  <si>
    <t>Cause</t>
  </si>
  <si>
    <t>Awareness</t>
  </si>
  <si>
    <t>Affected</t>
  </si>
  <si>
    <t>Concerned</t>
  </si>
  <si>
    <t>Female</t>
  </si>
  <si>
    <t>QLD</t>
  </si>
  <si>
    <t>Urban</t>
  </si>
  <si>
    <t>Yes</t>
  </si>
  <si>
    <t>Very Satisfied</t>
  </si>
  <si>
    <t>Rural</t>
  </si>
  <si>
    <t>Postgrad Degree</t>
  </si>
  <si>
    <t>Coalition</t>
  </si>
  <si>
    <t>Australian Govt</t>
  </si>
  <si>
    <t>Mostly Human</t>
  </si>
  <si>
    <t>Little Knowledge</t>
  </si>
  <si>
    <t>Severly Affected</t>
  </si>
  <si>
    <t>Slightly Concerned</t>
  </si>
  <si>
    <t>No Plan/Do Not Want</t>
  </si>
  <si>
    <t>Gas</t>
  </si>
  <si>
    <t>Magazines</t>
  </si>
  <si>
    <t>Male</t>
  </si>
  <si>
    <t>TAS</t>
  </si>
  <si>
    <t>TAFE</t>
  </si>
  <si>
    <t>Labour</t>
  </si>
  <si>
    <t>Mostly Natural</t>
  </si>
  <si>
    <t>Very Aware</t>
  </si>
  <si>
    <t>Not Concerned</t>
  </si>
  <si>
    <t>Already Installed</t>
  </si>
  <si>
    <t>Hydro</t>
  </si>
  <si>
    <t>Social Media</t>
  </si>
  <si>
    <t>NSW</t>
  </si>
  <si>
    <t>Dissatisfied</t>
  </si>
  <si>
    <t>Bachelor</t>
  </si>
  <si>
    <t>Unsure</t>
  </si>
  <si>
    <t>Not Affected</t>
  </si>
  <si>
    <t>Somewhat Concerned</t>
  </si>
  <si>
    <t>Solar</t>
  </si>
  <si>
    <t>Other</t>
  </si>
  <si>
    <t>VIC</t>
  </si>
  <si>
    <t>Very Dissatisfied</t>
  </si>
  <si>
    <t>High School</t>
  </si>
  <si>
    <t>No Climate Change</t>
  </si>
  <si>
    <t>Somewhat Affected</t>
  </si>
  <si>
    <t>Extremely Concerned</t>
  </si>
  <si>
    <t>Newspapers</t>
  </si>
  <si>
    <t>Plan to Install</t>
  </si>
  <si>
    <t>Oil</t>
  </si>
  <si>
    <t>Internet</t>
  </si>
  <si>
    <t>Unsure/Unfamilar</t>
  </si>
  <si>
    <t>Very Concerned</t>
  </si>
  <si>
    <t>Coal</t>
  </si>
  <si>
    <t>No</t>
  </si>
  <si>
    <t>Greens</t>
  </si>
  <si>
    <t>Standard Error</t>
  </si>
  <si>
    <t>Satisfied</t>
  </si>
  <si>
    <t>State Govts</t>
  </si>
  <si>
    <t>Wind</t>
  </si>
  <si>
    <t>Aware</t>
  </si>
  <si>
    <t>Install if I Could</t>
  </si>
  <si>
    <t>PhD</t>
  </si>
  <si>
    <t>TV</t>
  </si>
  <si>
    <t>Individuals/Families</t>
  </si>
  <si>
    <t>Industry/Companys</t>
  </si>
  <si>
    <t>WA</t>
  </si>
  <si>
    <t>Pre High School</t>
  </si>
  <si>
    <t>No Interest/Awareness</t>
  </si>
  <si>
    <t>NT</t>
  </si>
  <si>
    <t>Local Govts</t>
  </si>
  <si>
    <t>SA</t>
  </si>
  <si>
    <t>ACT</t>
  </si>
  <si>
    <t>Nuclear</t>
  </si>
  <si>
    <t>Research Journals</t>
  </si>
  <si>
    <t>Explanation</t>
  </si>
  <si>
    <t>Options</t>
  </si>
  <si>
    <t>Your Age in Years</t>
  </si>
  <si>
    <t>Gender you most identify with</t>
  </si>
  <si>
    <t>{Male, Female}</t>
  </si>
  <si>
    <t>Your income in Dollars</t>
  </si>
  <si>
    <t>State in which you normally reside</t>
  </si>
  <si>
    <t>{NSW, Vic, Qld, WA, SA, Tas, ACT, NT}</t>
  </si>
  <si>
    <t>If you live in a city or the country</t>
  </si>
  <si>
    <t>{Urban, Rural}</t>
  </si>
  <si>
    <t>The highest level of Education achieved</t>
  </si>
  <si>
    <t>{Pre High School, High School, TAFE Certificate, Bachelor Degree, Postgrad Degree, PhD}</t>
  </si>
  <si>
    <t>Which political party you most associate yourself with</t>
  </si>
  <si>
    <t>{Coalition, Labour, Green, Minor Parties}</t>
  </si>
  <si>
    <t>Belief that Australia should financially support developing countries in their efforts to address Climate Change</t>
  </si>
  <si>
    <t>{Yes, No}</t>
  </si>
  <si>
    <t>How happy you are with the Australian Government's current policies on Climate Change</t>
  </si>
  <si>
    <t>{Very Dissatisfied, Dissatisfied, Unsure/Unfamiliar, Satisfied, Very Satisfied}</t>
  </si>
  <si>
    <t>Who should take the most responsibility in addressing Climate Change</t>
  </si>
  <si>
    <t>{Australian government, State governments, Local government, Industry/Companies, Individuals/Families}</t>
  </si>
  <si>
    <t>Who/what you think is most responsible for Climate Change</t>
  </si>
  <si>
    <t>{Mostly Human, Mostly Natural, There is no Climate Change, Unsure/Undecided}</t>
  </si>
  <si>
    <t>Awareness you have regarding Climate Change</t>
  </si>
  <si>
    <t>{Very Aware, Moderately Aware, Have a little knowledge, Have no Interest/Awareness}</t>
  </si>
  <si>
    <t>The extent you believe you have been affected by Climate Change</t>
  </si>
  <si>
    <t>{Severely affected, Somewhat affected, Not affected}</t>
  </si>
  <si>
    <t>Seriousness of Climate Change on Australian society (1 - Not Serious, 10 - Extremely Serious)</t>
  </si>
  <si>
    <t>{1, 2, 3, 4, 5, 6, 7, 8, 9, 10}</t>
  </si>
  <si>
    <t>Your concern with current situation regarding Climate Change</t>
  </si>
  <si>
    <t>{Not concerned, Slightly concerned, Somewhat concerned, Very concerned, Extremely concerned}</t>
  </si>
  <si>
    <t>Willingness to Install Solar Panels</t>
  </si>
  <si>
    <t>{Already Installed, Plan to Install, Would Install if I could, No plan to install/Do not want}</t>
  </si>
  <si>
    <t>Which Energy Source you believe should be Australia's largest contributor to national Electricity generation</t>
  </si>
  <si>
    <t>{Solar, Hydro, Wind, Coal, Gas, Oil, Nuclear, Other Renewable}</t>
  </si>
  <si>
    <t>Your preferred News Source to learn about Climate Change</t>
  </si>
  <si>
    <t>{Internet, Newspapers, Magazines, Research Journals, TV, Social Media, Other}</t>
  </si>
  <si>
    <t>Variable Name</t>
  </si>
  <si>
    <t xml:space="preserve"> -</t>
  </si>
  <si>
    <r>
      <t xml:space="preserve">Instructions </t>
    </r>
    <r>
      <rPr>
        <b/>
        <sz val="16"/>
        <color rgb="FFFF0000"/>
        <rFont val="Calibri"/>
        <family val="2"/>
      </rPr>
      <t>(Note: These are Template - copy to your Q1 - Q6 tabs as necessary)</t>
    </r>
  </si>
  <si>
    <r>
      <t xml:space="preserve">1. Cells shaded in </t>
    </r>
    <r>
      <rPr>
        <b/>
        <sz val="11"/>
        <color rgb="FF0070C0"/>
        <rFont val="Calibri"/>
        <family val="2"/>
        <scheme val="minor"/>
      </rPr>
      <t>blue</t>
    </r>
    <r>
      <rPr>
        <sz val="11"/>
        <rFont val="Calibri"/>
        <family val="2"/>
        <scheme val="minor"/>
      </rPr>
      <t xml:space="preserve"> are for inputs (it is important that you do not change any other cells)</t>
    </r>
  </si>
  <si>
    <r>
      <t xml:space="preserve">2. Cells shaded in </t>
    </r>
    <r>
      <rPr>
        <b/>
        <sz val="11"/>
        <color rgb="FF00B050"/>
        <rFont val="Calibri"/>
        <family val="2"/>
        <scheme val="minor"/>
      </rPr>
      <t>green</t>
    </r>
    <r>
      <rPr>
        <sz val="11"/>
        <rFont val="Calibri"/>
        <family val="2"/>
        <scheme val="minor"/>
      </rPr>
      <t xml:space="preserve"> represent final results or important calculations</t>
    </r>
  </si>
  <si>
    <t>3. Non-shaded cells show intermediate results</t>
  </si>
  <si>
    <t>Confidence Interval for mean (σ known)</t>
  </si>
  <si>
    <t>Confidence Interval for mean (σ unknown)</t>
  </si>
  <si>
    <t>Confidence Interval for proportion (π)</t>
  </si>
  <si>
    <t>Data</t>
  </si>
  <si>
    <r>
      <rPr>
        <i/>
        <sz val="11"/>
        <rFont val="Calibri"/>
        <family val="2"/>
      </rPr>
      <t>Population</t>
    </r>
    <r>
      <rPr>
        <sz val="11"/>
        <rFont val="Calibri"/>
        <family val="2"/>
        <scheme val="minor"/>
      </rPr>
      <t xml:space="preserve"> Standard Deviation (σ)</t>
    </r>
  </si>
  <si>
    <r>
      <rPr>
        <i/>
        <sz val="11"/>
        <rFont val="Calibri"/>
        <family val="2"/>
      </rPr>
      <t>Sample</t>
    </r>
    <r>
      <rPr>
        <sz val="11"/>
        <rFont val="Calibri"/>
        <family val="2"/>
        <scheme val="minor"/>
      </rPr>
      <t xml:space="preserve"> Standard Deviation (s)</t>
    </r>
  </si>
  <si>
    <t>Sample Size</t>
  </si>
  <si>
    <t>Sample Mean (X)</t>
  </si>
  <si>
    <t>Count of Successes</t>
  </si>
  <si>
    <t>Confidence Level</t>
  </si>
  <si>
    <t>(Use %)</t>
  </si>
  <si>
    <t>Intermediate Calculations</t>
  </si>
  <si>
    <t>Standard Error of the Mean</t>
  </si>
  <si>
    <t>=C10/SQRT(C12)</t>
  </si>
  <si>
    <t>=H10/SQRT(H12)</t>
  </si>
  <si>
    <t>Sample Proportion</t>
  </si>
  <si>
    <t>=M11/M10</t>
  </si>
  <si>
    <t>Degrees of Freedom</t>
  </si>
  <si>
    <t>=H12-1</t>
  </si>
  <si>
    <t>Z Value</t>
  </si>
  <si>
    <t>=NORMSINV(1-(1-M12)/2)</t>
  </si>
  <si>
    <t>=NORMSINV(1-(1-C13)/2)</t>
  </si>
  <si>
    <r>
      <t>t</t>
    </r>
    <r>
      <rPr>
        <sz val="11"/>
        <rFont val="Calibri"/>
        <family val="2"/>
        <scheme val="minor"/>
      </rPr>
      <t xml:space="preserve"> Value</t>
    </r>
  </si>
  <si>
    <t>=TINV(1-H13,H17)</t>
  </si>
  <si>
    <t>Standard Error of the Proportion</t>
  </si>
  <si>
    <t>=SQRT(M16*(1-M16)/M10)</t>
  </si>
  <si>
    <t>Margin of Error</t>
  </si>
  <si>
    <t>=ABS(C18*C16)</t>
  </si>
  <si>
    <t>=ABS(H18*H16)</t>
  </si>
  <si>
    <t>=ABS(M17*M18)</t>
  </si>
  <si>
    <t>Confidence Interval</t>
  </si>
  <si>
    <t>Interval Lower Limit</t>
  </si>
  <si>
    <t>=C11-C19</t>
  </si>
  <si>
    <t>=H11-H19</t>
  </si>
  <si>
    <t>=M16-M19</t>
  </si>
  <si>
    <t>Interval Upper Limit</t>
  </si>
  <si>
    <t>=C11+C19</t>
  </si>
  <si>
    <t>=H11+H19</t>
  </si>
  <si>
    <t>=M16+M19</t>
  </si>
  <si>
    <t>4. In cells D7 and J7 the ONLY valid values are '&lt;', '&gt;' or '&lt;&gt;'. Note that '&lt;&gt;' represents not equal.</t>
  </si>
  <si>
    <t>Hypothesis Test for µ (Mean)</t>
  </si>
  <si>
    <t>Hypothesis Test for π (Proportion)</t>
  </si>
  <si>
    <t>Hypotheses</t>
  </si>
  <si>
    <t>Null Hypothesis</t>
  </si>
  <si>
    <t xml:space="preserve"> µ</t>
  </si>
  <si>
    <t>=IF(D12="&gt;","≤",IF(D12="&lt;","≥","="))</t>
  </si>
  <si>
    <t>=IF(E12="","",E12)</t>
  </si>
  <si>
    <t>π</t>
  </si>
  <si>
    <t>=IF(K12="&gt;","≤",IF(K12="&lt;","≥","="))</t>
  </si>
  <si>
    <t>=IF(L12="","",L12)</t>
  </si>
  <si>
    <t>Alternative Hypothesis</t>
  </si>
  <si>
    <t>&lt;&gt;</t>
  </si>
  <si>
    <t>&gt;</t>
  </si>
  <si>
    <t>Test Type</t>
  </si>
  <si>
    <t>=IF(D12="&lt;","Lower",IF(D12="&gt;","Upper","Two"))</t>
  </si>
  <si>
    <t>=IF(K12="&lt;","Lower",IF(K12="&gt;","Upper","Two"))</t>
  </si>
  <si>
    <t>Level of significance</t>
  </si>
  <si>
    <t>α</t>
  </si>
  <si>
    <t>(Use decimal)</t>
  </si>
  <si>
    <t>Critical Region</t>
  </si>
  <si>
    <t>=E23-1</t>
  </si>
  <si>
    <t>=IF(L13="Two",NORMSINV(L15/2),IF(L13="Lower",NORMSINV(L15),NORMSINV(1-L15)))</t>
  </si>
  <si>
    <t>=IF(E13="Two",-(TINV(E15,E17)),IF(E13="Lower",-(TINV(E15*2,E17)),TINV(E15*2,E17)))</t>
  </si>
  <si>
    <t>=IF(K11="=",-L17,"")</t>
  </si>
  <si>
    <t>=IF(D11="=",-E18,"")</t>
  </si>
  <si>
    <t>Sample Data</t>
  </si>
  <si>
    <t>Sample Standard Deviation</t>
  </si>
  <si>
    <t>Count of 'Successes'</t>
  </si>
  <si>
    <t>Sample Mean</t>
  </si>
  <si>
    <t>Sample proportion, p</t>
  </si>
  <si>
    <t>=L21/L20</t>
  </si>
  <si>
    <t>=SQRT(L11*(1-L11)/L20)</t>
  </si>
  <si>
    <t>=E21/SQRT(E23)</t>
  </si>
  <si>
    <t>Z Sample Statistic</t>
  </si>
  <si>
    <t>=(L23-L11)/L24</t>
  </si>
  <si>
    <r>
      <t>t</t>
    </r>
    <r>
      <rPr>
        <sz val="11"/>
        <rFont val="Calibri"/>
        <family val="2"/>
        <scheme val="minor"/>
      </rPr>
      <t xml:space="preserve"> Sample Statistic</t>
    </r>
  </si>
  <si>
    <t>=(E22-E11)/E25</t>
  </si>
  <si>
    <t>p-value</t>
  </si>
  <si>
    <t>=IF(L13="Two",2*(1-NORMSDIST(ABS(L25))),IF(L25*L17&gt;0,1-NORMSDIST(ABS(L25)),NORMSDIST(ABS(L25))))</t>
  </si>
  <si>
    <t>=IF(D11="=",TDIST(ABS(E26),E17,2),IF(E26*E18&gt;0,TDIST(ABS(E26),E17,1),1-TDIST(ABS(E26),E17,1)))</t>
  </si>
  <si>
    <t>Decision</t>
  </si>
  <si>
    <t>=IF(L26&lt;L15,"Reject Null Hypothesis", "Fail to reject Null Hypothesis")</t>
  </si>
  <si>
    <t>=IF(E27&lt;E15,"Reject Null Hypothesis", "Fail to reject Null Hypothesis")</t>
  </si>
  <si>
    <t>Sample size for a Mean</t>
  </si>
  <si>
    <t>Sample size for a Proportion</t>
  </si>
  <si>
    <t>Population Standard Deviation</t>
  </si>
  <si>
    <t>Estimate of True Proportion</t>
  </si>
  <si>
    <t>Sampling Error</t>
  </si>
  <si>
    <r>
      <rPr>
        <i/>
        <sz val="11"/>
        <rFont val="Calibri"/>
        <family val="2"/>
        <scheme val="minor"/>
      </rPr>
      <t>Z</t>
    </r>
    <r>
      <rPr>
        <sz val="11"/>
        <rFont val="Calibri"/>
        <family val="2"/>
        <scheme val="minor"/>
      </rPr>
      <t xml:space="preserve"> value</t>
    </r>
  </si>
  <si>
    <t>=NORM.S.INV((1+C12)/2)</t>
  </si>
  <si>
    <t>=NORM.S.INV((1+H12)/2)</t>
  </si>
  <si>
    <t>Calculated Sample Size</t>
  </si>
  <si>
    <t>=((C15*C10)/C11)^2</t>
  </si>
  <si>
    <t>=(H15^2*H10*(1-H10))/H11^2</t>
  </si>
  <si>
    <t>Result</t>
  </si>
  <si>
    <t>Sample Size Needed</t>
  </si>
  <si>
    <t>=ROUNDUP(C16,0)</t>
  </si>
  <si>
    <t>=ROUNDUP(H16,0)</t>
  </si>
  <si>
    <t>Solar_Panals</t>
  </si>
  <si>
    <t>Govt_Policy</t>
  </si>
  <si>
    <t>Gov_Policy</t>
  </si>
  <si>
    <t>Lead_Role</t>
  </si>
  <si>
    <t>Energy_Source</t>
  </si>
  <si>
    <t>News_Source</t>
  </si>
  <si>
    <t>Monthly_Payment</t>
  </si>
  <si>
    <t>Up_Front_Payment</t>
  </si>
  <si>
    <t>Amount willing to pay monthly ($) in order to have net zero electricity bills through renewable energy (e.g. Solar panels with battery)</t>
  </si>
  <si>
    <t>Amount willing to pay up front ($) in order to have net zero electricity bills through renewable energy (e.g. Solar panels with battery)</t>
  </si>
  <si>
    <t>Descriptive Statistics</t>
  </si>
  <si>
    <t>Mean</t>
  </si>
  <si>
    <t>Median</t>
  </si>
  <si>
    <t>Mode</t>
  </si>
  <si>
    <t>Standard Deviation</t>
  </si>
  <si>
    <t>Sample Variance</t>
  </si>
  <si>
    <t>Kurtosis</t>
  </si>
  <si>
    <t>Skewness</t>
  </si>
  <si>
    <t>Range</t>
  </si>
  <si>
    <t>Minimum</t>
  </si>
  <si>
    <t>Maximum</t>
  </si>
  <si>
    <t>Sum</t>
  </si>
  <si>
    <t>Row Labels</t>
  </si>
  <si>
    <t>Grand Total</t>
  </si>
  <si>
    <t>Column Labels</t>
  </si>
  <si>
    <t>Count of Monthly_Payment</t>
  </si>
  <si>
    <t>Find the proportion of Australians who 'Support'</t>
  </si>
  <si>
    <t>Count of Solar_Panals</t>
  </si>
  <si>
    <t>Descriptive Statistic</t>
  </si>
  <si>
    <t>Covariance</t>
  </si>
  <si>
    <t>Coefficient Correlation</t>
  </si>
  <si>
    <t>Figure 1</t>
  </si>
  <si>
    <t>Figure 2:</t>
  </si>
  <si>
    <t>Figure 1 shows a strong positive line between [Monthly_Payment] vs. [Income]</t>
  </si>
  <si>
    <t>Covariance presents a large number between [Monthly_Payment] vs [Income] which explains a positive direction of the relationship.</t>
  </si>
  <si>
    <t>Coefficient Correlation distinguishes the strong positive relationship of [Monthly_Payment] and [Income] from a very weak positive relationship of [Monthly_Payment] and [Age].</t>
  </si>
  <si>
    <t>The total amount of [Monthly Payment] is $92682.00</t>
  </si>
  <si>
    <t>Count of Awareness</t>
  </si>
  <si>
    <t>0-299</t>
  </si>
  <si>
    <t>300-599</t>
  </si>
  <si>
    <t>600-899</t>
  </si>
  <si>
    <t>900-1199</t>
  </si>
  <si>
    <t>1200-1500</t>
  </si>
  <si>
    <t>Yellow high lighted means interesting figures to be discussed in memo.</t>
  </si>
  <si>
    <t>In percentage:</t>
  </si>
  <si>
    <t>Since the value of test statistic is higher than critical value, we can reject the H0 (The industry group is true about the propotion of Australian who have installed or plan to install solar panels is more than 25%). In addition, the p-value is smaller than alpha which help clarify that H0 can be rejected. This is based on 5% of sinigfication level.</t>
  </si>
  <si>
    <t xml:space="preserve">Since the value of test statistic is lower than critical value and p-value is also greater than alpha, there is no sufficient evident to disprove the claim of the national daily newspaper that the average of [up-front-payment] is less than $21500.
This is based on 5% of sinigfication level. </t>
  </si>
  <si>
    <t>Figure 2 shows a random spread (no relationship) between [Monthly_Payment] vs. [Age]</t>
  </si>
  <si>
    <t>It also reveals a low number between [Monthly_Payment] vs. [Age] which explains low streng and almost no direction of relationship</t>
  </si>
  <si>
    <t>this chart gives additional overview about monthly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</si>
</sst>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_-&quot;$&quot;* #,##0_-;\-&quot;$&quot;* #,##0_-;_-&quot;$&quot;* &quot;-&quot;??_-;_-@_-"/>
    <numFmt numFmtId="166" formatCode="&quot;$&quot;#,##0.00"/>
    <numFmt numFmtId="167" formatCode="&quot;$&quot;#,##0"/>
    <numFmt numFmtId="168" formatCode="0.0000"/>
    <numFmt numFmtId="169"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6"/>
      <name val="Calibri"/>
      <family val="2"/>
      <scheme val="minor"/>
    </font>
    <font>
      <b/>
      <sz val="16"/>
      <name val="Calibri"/>
      <family val="2"/>
      <scheme val="minor"/>
    </font>
    <font>
      <b/>
      <sz val="16"/>
      <color rgb="FFFF0000"/>
      <name val="Calibri"/>
      <family val="2"/>
    </font>
    <font>
      <sz val="11"/>
      <name val="Calibri"/>
      <family val="2"/>
      <scheme val="minor"/>
    </font>
    <font>
      <b/>
      <sz val="11"/>
      <color rgb="FF0070C0"/>
      <name val="Calibri"/>
      <family val="2"/>
      <scheme val="minor"/>
    </font>
    <font>
      <b/>
      <sz val="11"/>
      <color rgb="FF00B050"/>
      <name val="Calibri"/>
      <family val="2"/>
      <scheme val="minor"/>
    </font>
    <font>
      <b/>
      <sz val="11"/>
      <name val="Calibri"/>
      <family val="2"/>
      <scheme val="minor"/>
    </font>
    <font>
      <i/>
      <sz val="11"/>
      <name val="Calibri"/>
      <family val="2"/>
    </font>
    <font>
      <i/>
      <sz val="1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i/>
      <sz val="11"/>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s>
  <borders count="31">
    <border>
      <left/>
      <right/>
      <top/>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1" fillId="0" borderId="0"/>
  </cellStyleXfs>
  <cellXfs count="167">
    <xf numFmtId="0" fontId="0" fillId="0" borderId="0" xfId="0"/>
    <xf numFmtId="0" fontId="2" fillId="2" borderId="0" xfId="0" applyFont="1" applyFill="1" applyAlignment="1">
      <alignment horizontal="center"/>
    </xf>
    <xf numFmtId="165" fontId="2" fillId="2" borderId="0" xfId="1" applyNumberFormat="1" applyFont="1" applyFill="1" applyAlignment="1">
      <alignment horizontal="center"/>
    </xf>
    <xf numFmtId="0" fontId="0" fillId="0" borderId="0" xfId="0" applyAlignment="1">
      <alignment horizontal="right"/>
    </xf>
    <xf numFmtId="0" fontId="0" fillId="0" borderId="0" xfId="0" applyAlignment="1">
      <alignment horizontal="center"/>
    </xf>
    <xf numFmtId="166" fontId="0" fillId="0" borderId="0" xfId="0" applyNumberFormat="1"/>
    <xf numFmtId="167" fontId="0" fillId="0" borderId="0" xfId="0" applyNumberFormat="1"/>
    <xf numFmtId="0" fontId="0" fillId="0" borderId="0" xfId="0" applyAlignment="1">
      <alignment horizontal="left"/>
    </xf>
    <xf numFmtId="165" fontId="0" fillId="0" borderId="0" xfId="1" applyNumberFormat="1" applyFont="1" applyAlignment="1">
      <alignment horizontal="right"/>
    </xf>
    <xf numFmtId="166" fontId="0" fillId="0" borderId="0" xfId="0" applyNumberFormat="1" applyAlignment="1">
      <alignment horizontal="left"/>
    </xf>
    <xf numFmtId="0" fontId="4" fillId="0" borderId="0" xfId="3" applyFont="1"/>
    <xf numFmtId="0" fontId="5" fillId="0" borderId="0" xfId="3" applyFont="1"/>
    <xf numFmtId="0" fontId="4" fillId="0" borderId="0" xfId="3" applyFont="1" applyFill="1"/>
    <xf numFmtId="0" fontId="7" fillId="0" borderId="0" xfId="3" applyFont="1"/>
    <xf numFmtId="0" fontId="7" fillId="0" borderId="0" xfId="3" applyFont="1" applyFill="1"/>
    <xf numFmtId="0" fontId="7" fillId="0" borderId="0" xfId="4" applyFont="1" applyFill="1"/>
    <xf numFmtId="0" fontId="7" fillId="4" borderId="0" xfId="4" applyFont="1" applyFill="1"/>
    <xf numFmtId="0" fontId="7" fillId="0" borderId="0" xfId="3" applyFont="1" applyFill="1" applyBorder="1"/>
    <xf numFmtId="10" fontId="10" fillId="0" borderId="0" xfId="5" applyNumberFormat="1" applyFont="1" applyFill="1" applyBorder="1" applyAlignment="1" applyProtection="1">
      <alignment horizontal="center"/>
      <protection locked="0"/>
    </xf>
    <xf numFmtId="0" fontId="7" fillId="0" borderId="0" xfId="4" applyFont="1"/>
    <xf numFmtId="0" fontId="7" fillId="0" borderId="0" xfId="3" applyFont="1" applyFill="1" applyBorder="1" applyAlignment="1">
      <alignment horizontal="center"/>
    </xf>
    <xf numFmtId="0" fontId="10" fillId="0" borderId="10" xfId="3" applyFont="1" applyBorder="1" applyAlignment="1">
      <alignment horizontal="center"/>
    </xf>
    <xf numFmtId="0" fontId="10" fillId="0" borderId="11" xfId="3" applyFont="1" applyBorder="1" applyAlignment="1">
      <alignment horizontal="center"/>
    </xf>
    <xf numFmtId="0" fontId="7" fillId="0" borderId="12" xfId="3" applyFont="1" applyBorder="1" applyAlignment="1">
      <alignment horizontal="center"/>
    </xf>
    <xf numFmtId="0" fontId="7" fillId="0" borderId="13" xfId="3" applyFont="1" applyBorder="1" applyAlignment="1">
      <alignment horizontal="center"/>
    </xf>
    <xf numFmtId="0" fontId="7" fillId="0" borderId="12" xfId="3" applyFont="1" applyFill="1" applyBorder="1"/>
    <xf numFmtId="0" fontId="10" fillId="6" borderId="13" xfId="3" applyFont="1" applyFill="1" applyBorder="1" applyProtection="1">
      <protection locked="0"/>
    </xf>
    <xf numFmtId="0" fontId="7" fillId="0" borderId="0" xfId="3" applyFont="1" applyFill="1" applyBorder="1" applyProtection="1">
      <protection locked="0"/>
    </xf>
    <xf numFmtId="9" fontId="10" fillId="6" borderId="13" xfId="6" applyFont="1" applyFill="1" applyBorder="1"/>
    <xf numFmtId="9" fontId="7" fillId="0" borderId="0" xfId="6" applyFont="1" applyFill="1" applyBorder="1" applyProtection="1">
      <protection locked="0"/>
    </xf>
    <xf numFmtId="9" fontId="10" fillId="6" borderId="13" xfId="6" applyFont="1" applyFill="1" applyBorder="1" applyProtection="1">
      <protection locked="0"/>
    </xf>
    <xf numFmtId="9" fontId="7" fillId="0" borderId="13" xfId="6" applyFont="1" applyFill="1" applyBorder="1"/>
    <xf numFmtId="0" fontId="10" fillId="0" borderId="10" xfId="3" applyFont="1" applyFill="1" applyBorder="1"/>
    <xf numFmtId="9" fontId="10" fillId="0" borderId="11" xfId="6" applyFont="1" applyFill="1" applyBorder="1" applyProtection="1">
      <protection locked="0"/>
    </xf>
    <xf numFmtId="0" fontId="7" fillId="0" borderId="13" xfId="3" applyFont="1" applyFill="1" applyBorder="1"/>
    <xf numFmtId="168" fontId="7" fillId="0" borderId="13" xfId="3" applyNumberFormat="1" applyFont="1" applyFill="1" applyBorder="1"/>
    <xf numFmtId="168" fontId="7" fillId="0" borderId="0" xfId="3" quotePrefix="1" applyNumberFormat="1" applyFont="1" applyFill="1" applyBorder="1"/>
    <xf numFmtId="169" fontId="7" fillId="0" borderId="13" xfId="5" applyNumberFormat="1" applyFont="1" applyFill="1" applyBorder="1"/>
    <xf numFmtId="0" fontId="7" fillId="0" borderId="0" xfId="3" quotePrefix="1" applyFont="1"/>
    <xf numFmtId="0" fontId="7" fillId="0" borderId="0" xfId="3" quotePrefix="1" applyFont="1" applyFill="1" applyBorder="1"/>
    <xf numFmtId="168" fontId="7" fillId="0" borderId="13" xfId="3" applyNumberFormat="1" applyFont="1" applyFill="1" applyBorder="1" applyAlignment="1"/>
    <xf numFmtId="0" fontId="7" fillId="0" borderId="0" xfId="3" quotePrefix="1" applyFont="1" applyFill="1"/>
    <xf numFmtId="168" fontId="7" fillId="0" borderId="0" xfId="3" quotePrefix="1" applyNumberFormat="1" applyFont="1" applyFill="1" applyBorder="1" applyAlignment="1"/>
    <xf numFmtId="0" fontId="12" fillId="0" borderId="12" xfId="3" applyFont="1" applyFill="1" applyBorder="1"/>
    <xf numFmtId="0" fontId="7" fillId="0" borderId="16" xfId="3" applyFont="1" applyFill="1" applyBorder="1"/>
    <xf numFmtId="0" fontId="7" fillId="0" borderId="17" xfId="3" applyFont="1" applyFill="1" applyBorder="1"/>
    <xf numFmtId="2" fontId="10" fillId="7" borderId="13" xfId="3" applyNumberFormat="1" applyFont="1" applyFill="1" applyBorder="1"/>
    <xf numFmtId="2" fontId="7" fillId="0" borderId="0" xfId="3" quotePrefix="1" applyNumberFormat="1" applyFont="1" applyFill="1" applyBorder="1"/>
    <xf numFmtId="10" fontId="10" fillId="7" borderId="13" xfId="6" applyNumberFormat="1" applyFont="1" applyFill="1" applyBorder="1"/>
    <xf numFmtId="0" fontId="7" fillId="0" borderId="18" xfId="3" applyFont="1" applyFill="1" applyBorder="1"/>
    <xf numFmtId="2" fontId="10" fillId="7" borderId="19" xfId="3" applyNumberFormat="1" applyFont="1" applyFill="1" applyBorder="1"/>
    <xf numFmtId="10" fontId="10" fillId="7" borderId="19" xfId="6" applyNumberFormat="1" applyFont="1" applyFill="1" applyBorder="1"/>
    <xf numFmtId="0" fontId="7" fillId="4" borderId="0" xfId="7" applyFont="1" applyFill="1"/>
    <xf numFmtId="0" fontId="7" fillId="0" borderId="0" xfId="7" applyFont="1" applyFill="1"/>
    <xf numFmtId="0" fontId="7" fillId="0" borderId="21" xfId="3" applyFont="1" applyFill="1" applyBorder="1" applyAlignment="1">
      <alignment horizontal="left"/>
    </xf>
    <xf numFmtId="0" fontId="7" fillId="0" borderId="21" xfId="3" applyFont="1" applyFill="1" applyBorder="1" applyAlignment="1">
      <alignment horizontal="center"/>
    </xf>
    <xf numFmtId="0" fontId="7" fillId="0" borderId="13" xfId="3" applyFont="1" applyFill="1" applyBorder="1" applyAlignment="1" applyProtection="1">
      <alignment horizontal="center"/>
      <protection locked="0"/>
    </xf>
    <xf numFmtId="9" fontId="7" fillId="0" borderId="13" xfId="5" applyFont="1" applyFill="1" applyBorder="1" applyAlignment="1" applyProtection="1">
      <alignment horizontal="center"/>
      <protection locked="0"/>
    </xf>
    <xf numFmtId="0" fontId="7" fillId="6" borderId="21" xfId="3" applyFont="1" applyFill="1" applyBorder="1" applyAlignment="1">
      <alignment horizontal="center"/>
    </xf>
    <xf numFmtId="0" fontId="10" fillId="6" borderId="13" xfId="3" applyFont="1" applyFill="1" applyBorder="1" applyAlignment="1" applyProtection="1">
      <alignment horizontal="center"/>
      <protection locked="0"/>
    </xf>
    <xf numFmtId="9" fontId="10" fillId="6" borderId="13" xfId="6" applyFont="1" applyFill="1" applyBorder="1" applyAlignment="1">
      <alignment horizontal="center"/>
    </xf>
    <xf numFmtId="0" fontId="7" fillId="0" borderId="14" xfId="3" applyFont="1" applyFill="1" applyBorder="1" applyAlignment="1"/>
    <xf numFmtId="0" fontId="7" fillId="0" borderId="20" xfId="3" applyFont="1" applyFill="1" applyBorder="1" applyAlignment="1"/>
    <xf numFmtId="0" fontId="7" fillId="7" borderId="13" xfId="3" applyFont="1" applyFill="1" applyBorder="1" applyAlignment="1">
      <alignment horizontal="center"/>
    </xf>
    <xf numFmtId="0" fontId="7" fillId="0" borderId="10" xfId="3" applyFont="1" applyBorder="1"/>
    <xf numFmtId="0" fontId="7" fillId="0" borderId="0" xfId="3" applyFont="1" applyBorder="1"/>
    <xf numFmtId="2" fontId="10" fillId="6" borderId="13" xfId="3" applyNumberFormat="1" applyFont="1" applyFill="1" applyBorder="1" applyProtection="1">
      <protection locked="0"/>
    </xf>
    <xf numFmtId="0" fontId="7" fillId="0" borderId="15" xfId="3" applyFont="1" applyFill="1" applyBorder="1"/>
    <xf numFmtId="168" fontId="7" fillId="7" borderId="17" xfId="3" applyNumberFormat="1" applyFont="1" applyFill="1" applyBorder="1" applyAlignment="1"/>
    <xf numFmtId="0" fontId="7" fillId="0" borderId="0" xfId="3" quotePrefix="1" applyFont="1" applyBorder="1"/>
    <xf numFmtId="10" fontId="7" fillId="0" borderId="13" xfId="6" applyNumberFormat="1" applyFont="1" applyFill="1" applyBorder="1"/>
    <xf numFmtId="168" fontId="7" fillId="0" borderId="15" xfId="3" applyNumberFormat="1" applyFont="1" applyFill="1" applyBorder="1"/>
    <xf numFmtId="168" fontId="7" fillId="7" borderId="15" xfId="3" applyNumberFormat="1" applyFont="1" applyFill="1" applyBorder="1"/>
    <xf numFmtId="0" fontId="1" fillId="4" borderId="0" xfId="7" applyFont="1" applyFill="1"/>
    <xf numFmtId="0" fontId="1" fillId="0" borderId="0" xfId="7" applyFont="1"/>
    <xf numFmtId="0" fontId="1" fillId="0" borderId="0" xfId="7" applyFont="1" applyFill="1"/>
    <xf numFmtId="0" fontId="10" fillId="0" borderId="0" xfId="3" applyFont="1" applyFill="1" applyBorder="1" applyAlignment="1">
      <alignment horizontal="center"/>
    </xf>
    <xf numFmtId="2" fontId="10" fillId="6" borderId="13" xfId="3" applyNumberFormat="1" applyFont="1" applyFill="1" applyBorder="1" applyAlignment="1" applyProtection="1">
      <alignment horizontal="center"/>
      <protection locked="0"/>
    </xf>
    <xf numFmtId="2" fontId="10" fillId="0" borderId="0" xfId="3" applyNumberFormat="1" applyFont="1" applyFill="1" applyBorder="1" applyAlignment="1" applyProtection="1">
      <alignment horizontal="center"/>
      <protection locked="0"/>
    </xf>
    <xf numFmtId="0" fontId="10" fillId="0" borderId="0" xfId="3" applyFont="1" applyFill="1" applyBorder="1" applyAlignment="1" applyProtection="1">
      <alignment horizontal="center"/>
      <protection locked="0"/>
    </xf>
    <xf numFmtId="9" fontId="10" fillId="6" borderId="13" xfId="6" applyFont="1" applyFill="1" applyBorder="1" applyAlignment="1" applyProtection="1">
      <alignment horizontal="center"/>
      <protection locked="0"/>
    </xf>
    <xf numFmtId="9" fontId="10" fillId="0" borderId="0" xfId="6" applyFont="1" applyFill="1" applyBorder="1" applyAlignment="1" applyProtection="1">
      <alignment horizontal="center"/>
      <protection locked="0"/>
    </xf>
    <xf numFmtId="9" fontId="10" fillId="0" borderId="0" xfId="6" applyFont="1" applyFill="1" applyBorder="1" applyProtection="1">
      <protection locked="0"/>
    </xf>
    <xf numFmtId="168" fontId="7" fillId="0" borderId="0" xfId="3" applyNumberFormat="1" applyFont="1" applyFill="1" applyBorder="1"/>
    <xf numFmtId="168" fontId="7" fillId="0" borderId="0" xfId="3" quotePrefix="1" applyNumberFormat="1" applyFont="1" applyFill="1" applyBorder="1" applyAlignment="1">
      <alignment horizontal="left"/>
    </xf>
    <xf numFmtId="0" fontId="1" fillId="0" borderId="0" xfId="7" quotePrefix="1" applyFont="1"/>
    <xf numFmtId="0" fontId="7" fillId="0" borderId="0" xfId="3" applyFont="1" applyFill="1" applyBorder="1" applyAlignment="1">
      <alignment horizontal="left"/>
    </xf>
    <xf numFmtId="0" fontId="10" fillId="0" borderId="0" xfId="3" applyFont="1" applyFill="1" applyBorder="1" applyAlignment="1">
      <alignment horizontal="left"/>
    </xf>
    <xf numFmtId="0" fontId="10" fillId="0" borderId="18" xfId="3" applyFont="1" applyFill="1" applyBorder="1"/>
    <xf numFmtId="1" fontId="10" fillId="7" borderId="19" xfId="3" applyNumberFormat="1" applyFont="1" applyFill="1" applyBorder="1" applyAlignment="1">
      <alignment horizontal="center"/>
    </xf>
    <xf numFmtId="1" fontId="10" fillId="0" borderId="0" xfId="3" applyNumberFormat="1" applyFont="1" applyFill="1" applyBorder="1" applyAlignment="1">
      <alignment horizontal="center"/>
    </xf>
    <xf numFmtId="1" fontId="7" fillId="0" borderId="0" xfId="3" quotePrefix="1" applyNumberFormat="1" applyFont="1" applyFill="1" applyBorder="1" applyAlignment="1">
      <alignment horizontal="left"/>
    </xf>
    <xf numFmtId="166" fontId="0" fillId="0" borderId="0" xfId="0" applyNumberFormat="1" applyFill="1"/>
    <xf numFmtId="0" fontId="0" fillId="0" borderId="0" xfId="0" applyFill="1" applyAlignment="1">
      <alignment horizontal="center"/>
    </xf>
    <xf numFmtId="9" fontId="10" fillId="6" borderId="13" xfId="2" applyFont="1" applyFill="1" applyBorder="1" applyAlignment="1" applyProtection="1">
      <alignment horizontal="center"/>
      <protection locked="0"/>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4" fillId="0" borderId="0" xfId="0" applyFont="1"/>
    <xf numFmtId="0" fontId="15" fillId="3" borderId="4" xfId="0" applyFont="1" applyFill="1" applyBorder="1" applyAlignment="1">
      <alignment vertical="center" wrapText="1"/>
    </xf>
    <xf numFmtId="0" fontId="15" fillId="0" borderId="5" xfId="0" applyFont="1" applyBorder="1" applyAlignment="1">
      <alignment vertical="center" wrapText="1"/>
    </xf>
    <xf numFmtId="0" fontId="7" fillId="0" borderId="21" xfId="3" applyFont="1" applyFill="1" applyBorder="1" applyAlignment="1">
      <alignment horizontal="left"/>
    </xf>
    <xf numFmtId="0" fontId="0" fillId="0" borderId="21" xfId="0" applyBorder="1"/>
    <xf numFmtId="0" fontId="0" fillId="8" borderId="21" xfId="0" applyFill="1" applyBorder="1"/>
    <xf numFmtId="0" fontId="0" fillId="0" borderId="0" xfId="0" applyFill="1" applyBorder="1" applyAlignment="1"/>
    <xf numFmtId="0" fontId="0" fillId="0" borderId="26" xfId="0" applyFill="1" applyBorder="1" applyAlignment="1"/>
    <xf numFmtId="0" fontId="16" fillId="0" borderId="1" xfId="0" applyFont="1" applyFill="1" applyBorder="1" applyAlignment="1">
      <alignment horizontal="centerContinuous"/>
    </xf>
    <xf numFmtId="0" fontId="0" fillId="0" borderId="0" xfId="0" pivotButton="1"/>
    <xf numFmtId="0" fontId="0" fillId="0" borderId="0" xfId="0" applyNumberFormat="1"/>
    <xf numFmtId="10" fontId="0" fillId="0" borderId="0" xfId="0" applyNumberFormat="1"/>
    <xf numFmtId="0" fontId="0" fillId="0" borderId="0" xfId="0" applyAlignment="1">
      <alignment horizontal="center"/>
    </xf>
    <xf numFmtId="0" fontId="0" fillId="0" borderId="26" xfId="0" applyBorder="1"/>
    <xf numFmtId="0" fontId="0" fillId="0" borderId="0" xfId="0" applyAlignment="1">
      <alignment wrapText="1"/>
    </xf>
    <xf numFmtId="0" fontId="0" fillId="0" borderId="21" xfId="0" applyBorder="1" applyAlignment="1">
      <alignment wrapText="1"/>
    </xf>
    <xf numFmtId="2" fontId="0" fillId="0" borderId="21" xfId="0" applyNumberFormat="1" applyBorder="1"/>
    <xf numFmtId="0" fontId="0" fillId="9" borderId="0" xfId="0" applyFill="1"/>
    <xf numFmtId="165" fontId="0" fillId="0" borderId="21" xfId="1" applyNumberFormat="1" applyFont="1" applyBorder="1" applyAlignment="1">
      <alignment horizontal="right"/>
    </xf>
    <xf numFmtId="0" fontId="0" fillId="10" borderId="21" xfId="0" applyFill="1" applyBorder="1"/>
    <xf numFmtId="165" fontId="0" fillId="10" borderId="21" xfId="1" applyNumberFormat="1" applyFont="1" applyFill="1" applyBorder="1" applyAlignment="1">
      <alignment horizontal="right"/>
    </xf>
    <xf numFmtId="0" fontId="0" fillId="11" borderId="0" xfId="0" applyFill="1" applyBorder="1" applyAlignment="1"/>
    <xf numFmtId="0" fontId="0" fillId="7" borderId="26" xfId="0" applyFill="1" applyBorder="1" applyAlignment="1"/>
    <xf numFmtId="0" fontId="0" fillId="0" borderId="0" xfId="0" applyAlignment="1">
      <alignment horizontal="left"/>
    </xf>
    <xf numFmtId="0" fontId="7" fillId="12" borderId="12" xfId="3" applyFont="1" applyFill="1" applyBorder="1"/>
    <xf numFmtId="10" fontId="0" fillId="12" borderId="0" xfId="0" applyNumberFormat="1" applyFill="1"/>
    <xf numFmtId="0" fontId="0" fillId="12" borderId="0" xfId="0" applyNumberFormat="1" applyFill="1"/>
    <xf numFmtId="0" fontId="0" fillId="11" borderId="0" xfId="0" applyNumberFormat="1" applyFill="1"/>
    <xf numFmtId="9" fontId="0" fillId="0" borderId="0" xfId="2" applyFont="1"/>
    <xf numFmtId="10" fontId="7" fillId="8" borderId="21" xfId="2" applyNumberFormat="1" applyFont="1" applyFill="1" applyBorder="1"/>
    <xf numFmtId="0" fontId="0" fillId="12" borderId="0" xfId="0" applyFill="1" applyAlignment="1">
      <alignment horizontal="left"/>
    </xf>
    <xf numFmtId="0" fontId="10" fillId="5" borderId="6" xfId="3" applyFont="1" applyFill="1" applyBorder="1" applyAlignment="1">
      <alignment horizontal="center"/>
    </xf>
    <xf numFmtId="0" fontId="10" fillId="5" borderId="7" xfId="3" applyFont="1" applyFill="1" applyBorder="1" applyAlignment="1">
      <alignment horizontal="center"/>
    </xf>
    <xf numFmtId="0" fontId="10" fillId="5" borderId="14" xfId="3" applyFont="1" applyFill="1" applyBorder="1" applyAlignment="1">
      <alignment horizontal="center"/>
    </xf>
    <xf numFmtId="0" fontId="10" fillId="5" borderId="15" xfId="3" applyFont="1" applyFill="1" applyBorder="1" applyAlignment="1">
      <alignment horizontal="center"/>
    </xf>
    <xf numFmtId="0" fontId="10" fillId="5" borderId="8" xfId="3" applyFont="1" applyFill="1" applyBorder="1" applyAlignment="1">
      <alignment horizontal="center"/>
    </xf>
    <xf numFmtId="0" fontId="10" fillId="5" borderId="9" xfId="3" applyFont="1" applyFill="1" applyBorder="1" applyAlignment="1">
      <alignment horizontal="center"/>
    </xf>
    <xf numFmtId="0" fontId="10" fillId="5" borderId="12" xfId="3" applyFont="1" applyFill="1" applyBorder="1" applyAlignment="1">
      <alignment horizontal="center"/>
    </xf>
    <xf numFmtId="0" fontId="10" fillId="5" borderId="13" xfId="3" applyFont="1" applyFill="1" applyBorder="1" applyAlignment="1">
      <alignment horizontal="center"/>
    </xf>
    <xf numFmtId="0" fontId="7" fillId="0" borderId="12" xfId="3" applyFont="1" applyFill="1" applyBorder="1" applyAlignment="1">
      <alignment horizontal="left"/>
    </xf>
    <xf numFmtId="0" fontId="7" fillId="0" borderId="21" xfId="3" applyFont="1" applyFill="1" applyBorder="1" applyAlignment="1">
      <alignment horizontal="left"/>
    </xf>
    <xf numFmtId="0" fontId="10" fillId="5" borderId="1" xfId="3" applyFont="1" applyFill="1" applyBorder="1" applyAlignment="1">
      <alignment horizontal="center"/>
    </xf>
    <xf numFmtId="0" fontId="10" fillId="0" borderId="14" xfId="3" applyFont="1" applyBorder="1" applyAlignment="1">
      <alignment horizontal="center"/>
    </xf>
    <xf numFmtId="0" fontId="10" fillId="0" borderId="20" xfId="3" applyFont="1" applyBorder="1" applyAlignment="1">
      <alignment horizontal="center"/>
    </xf>
    <xf numFmtId="0" fontId="10" fillId="0" borderId="15" xfId="3" applyFont="1" applyBorder="1" applyAlignment="1">
      <alignment horizontal="center"/>
    </xf>
    <xf numFmtId="0" fontId="10" fillId="5" borderId="20" xfId="3" applyFont="1" applyFill="1" applyBorder="1" applyAlignment="1">
      <alignment horizontal="center"/>
    </xf>
    <xf numFmtId="0" fontId="7" fillId="7" borderId="23" xfId="3" applyFont="1" applyFill="1" applyBorder="1" applyAlignment="1">
      <alignment horizontal="left"/>
    </xf>
    <xf numFmtId="0" fontId="7" fillId="7" borderId="24" xfId="3" applyFont="1" applyFill="1" applyBorder="1" applyAlignment="1">
      <alignment horizontal="left"/>
    </xf>
    <xf numFmtId="0" fontId="7" fillId="7" borderId="25" xfId="3" applyFont="1" applyFill="1" applyBorder="1" applyAlignment="1">
      <alignment horizontal="left"/>
    </xf>
    <xf numFmtId="0" fontId="7" fillId="0" borderId="14" xfId="3" applyFont="1" applyFill="1" applyBorder="1" applyAlignment="1">
      <alignment horizontal="left"/>
    </xf>
    <xf numFmtId="0" fontId="7" fillId="0" borderId="20" xfId="3" applyFont="1" applyFill="1" applyBorder="1" applyAlignment="1">
      <alignment horizontal="left"/>
    </xf>
    <xf numFmtId="0" fontId="7" fillId="0" borderId="22" xfId="3" applyFont="1" applyFill="1" applyBorder="1" applyAlignment="1">
      <alignment horizontal="left"/>
    </xf>
    <xf numFmtId="0" fontId="7" fillId="0" borderId="14" xfId="3" applyFont="1" applyFill="1" applyBorder="1" applyAlignment="1">
      <alignment horizontal="center"/>
    </xf>
    <xf numFmtId="0" fontId="7" fillId="0" borderId="20" xfId="3" applyFont="1" applyFill="1" applyBorder="1" applyAlignment="1">
      <alignment horizontal="center"/>
    </xf>
    <xf numFmtId="0" fontId="7" fillId="0" borderId="15" xfId="3" applyFont="1" applyFill="1" applyBorder="1" applyAlignment="1">
      <alignment horizontal="center"/>
    </xf>
    <xf numFmtId="0" fontId="12" fillId="0" borderId="21" xfId="3" applyFont="1" applyFill="1" applyBorder="1" applyAlignment="1">
      <alignment horizontal="left"/>
    </xf>
    <xf numFmtId="0" fontId="0" fillId="0" borderId="0" xfId="0" applyAlignment="1">
      <alignment horizontal="left" vertical="top" wrapText="1"/>
    </xf>
    <xf numFmtId="0" fontId="0" fillId="0" borderId="0" xfId="0" applyAlignment="1">
      <alignment horizontal="left" vertical="top"/>
    </xf>
    <xf numFmtId="0" fontId="12" fillId="0" borderId="14" xfId="3" applyFont="1" applyFill="1" applyBorder="1" applyAlignment="1">
      <alignment horizontal="left"/>
    </xf>
    <xf numFmtId="0" fontId="12" fillId="0" borderId="20" xfId="3" applyFont="1" applyFill="1" applyBorder="1" applyAlignment="1">
      <alignment horizontal="left"/>
    </xf>
    <xf numFmtId="0" fontId="12" fillId="0" borderId="22" xfId="3" applyFont="1" applyFill="1" applyBorder="1" applyAlignment="1">
      <alignment horizontal="left"/>
    </xf>
    <xf numFmtId="0" fontId="0" fillId="0" borderId="0" xfId="0" applyAlignment="1">
      <alignment horizontal="left"/>
    </xf>
    <xf numFmtId="0" fontId="0" fillId="10" borderId="21" xfId="0" applyFill="1" applyBorder="1" applyAlignment="1">
      <alignment horizontal="center"/>
    </xf>
    <xf numFmtId="0" fontId="17" fillId="12" borderId="27" xfId="0" applyFont="1" applyFill="1" applyBorder="1" applyAlignment="1">
      <alignment horizontal="center"/>
    </xf>
    <xf numFmtId="0" fontId="17" fillId="12" borderId="28" xfId="0" applyFont="1" applyFill="1" applyBorder="1" applyAlignment="1">
      <alignment horizontal="center"/>
    </xf>
    <xf numFmtId="0" fontId="17" fillId="12" borderId="29" xfId="0" applyFont="1" applyFill="1" applyBorder="1" applyAlignment="1">
      <alignment horizontal="center"/>
    </xf>
    <xf numFmtId="9" fontId="0" fillId="0" borderId="27" xfId="0" applyNumberFormat="1" applyBorder="1" applyAlignment="1">
      <alignment horizontal="center"/>
    </xf>
    <xf numFmtId="0" fontId="0" fillId="0" borderId="29" xfId="0" applyBorder="1" applyAlignment="1">
      <alignment horizontal="center"/>
    </xf>
    <xf numFmtId="9" fontId="0" fillId="0" borderId="30" xfId="0" applyNumberFormat="1" applyBorder="1" applyAlignment="1">
      <alignment horizontal="center"/>
    </xf>
    <xf numFmtId="0" fontId="0" fillId="0" borderId="3" xfId="0" applyBorder="1" applyAlignment="1">
      <alignment horizontal="center"/>
    </xf>
  </cellXfs>
  <cellStyles count="8">
    <cellStyle name="Currency" xfId="1" builtinId="4"/>
    <cellStyle name="Normal" xfId="0" builtinId="0"/>
    <cellStyle name="Normal 2" xfId="4" xr:uid="{00000000-0005-0000-0000-000002000000}"/>
    <cellStyle name="Normal 2 2" xfId="7" xr:uid="{00000000-0005-0000-0000-000003000000}"/>
    <cellStyle name="Normal 3 2" xfId="3" xr:uid="{00000000-0005-0000-0000-000004000000}"/>
    <cellStyle name="Percent" xfId="2" builtinId="5"/>
    <cellStyle name="Percent 2" xfId="5" xr:uid="{00000000-0005-0000-0000-000006000000}"/>
    <cellStyle name="Percent 3 2" xfId="6" xr:uid="{00000000-0005-0000-0000-000007000000}"/>
  </cellStyles>
  <dxfs count="10">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 Scatter Plot between [Monthly_Payment] and [Income]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scatterChart>
        <c:scatterStyle val="lineMarker"/>
        <c:varyColors val="0"/>
        <c:ser>
          <c:idx val="0"/>
          <c:order val="0"/>
          <c:tx>
            <c:strRef>
              <c:f>'Q5'!$B$1</c:f>
              <c:strCache>
                <c:ptCount val="1"/>
                <c:pt idx="0">
                  <c:v> Income </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'Q5'!$A$2:$A$401</c:f>
              <c:numCache>
                <c:formatCode>General</c:formatCode>
                <c:ptCount val="400"/>
                <c:pt idx="0">
                  <c:v>468</c:v>
                </c:pt>
                <c:pt idx="1">
                  <c:v>430</c:v>
                </c:pt>
                <c:pt idx="2">
                  <c:v>10</c:v>
                </c:pt>
                <c:pt idx="3">
                  <c:v>278</c:v>
                </c:pt>
                <c:pt idx="4">
                  <c:v>311</c:v>
                </c:pt>
                <c:pt idx="5">
                  <c:v>408</c:v>
                </c:pt>
                <c:pt idx="6">
                  <c:v>292</c:v>
                </c:pt>
                <c:pt idx="7">
                  <c:v>303</c:v>
                </c:pt>
                <c:pt idx="8">
                  <c:v>104</c:v>
                </c:pt>
                <c:pt idx="9">
                  <c:v>69</c:v>
                </c:pt>
                <c:pt idx="10">
                  <c:v>709</c:v>
                </c:pt>
                <c:pt idx="11">
                  <c:v>21</c:v>
                </c:pt>
                <c:pt idx="12">
                  <c:v>51</c:v>
                </c:pt>
                <c:pt idx="13">
                  <c:v>53</c:v>
                </c:pt>
                <c:pt idx="14">
                  <c:v>320</c:v>
                </c:pt>
                <c:pt idx="15">
                  <c:v>392</c:v>
                </c:pt>
                <c:pt idx="16">
                  <c:v>355</c:v>
                </c:pt>
                <c:pt idx="17">
                  <c:v>66</c:v>
                </c:pt>
                <c:pt idx="18">
                  <c:v>533</c:v>
                </c:pt>
                <c:pt idx="19">
                  <c:v>680</c:v>
                </c:pt>
                <c:pt idx="20">
                  <c:v>22</c:v>
                </c:pt>
                <c:pt idx="21">
                  <c:v>917</c:v>
                </c:pt>
                <c:pt idx="22">
                  <c:v>56</c:v>
                </c:pt>
                <c:pt idx="23">
                  <c:v>25</c:v>
                </c:pt>
                <c:pt idx="24">
                  <c:v>17</c:v>
                </c:pt>
                <c:pt idx="25">
                  <c:v>89</c:v>
                </c:pt>
                <c:pt idx="26">
                  <c:v>31</c:v>
                </c:pt>
                <c:pt idx="27">
                  <c:v>30</c:v>
                </c:pt>
                <c:pt idx="28">
                  <c:v>158</c:v>
                </c:pt>
                <c:pt idx="29">
                  <c:v>67</c:v>
                </c:pt>
                <c:pt idx="30">
                  <c:v>100</c:v>
                </c:pt>
                <c:pt idx="31">
                  <c:v>387</c:v>
                </c:pt>
                <c:pt idx="32">
                  <c:v>147</c:v>
                </c:pt>
                <c:pt idx="33">
                  <c:v>294</c:v>
                </c:pt>
                <c:pt idx="34">
                  <c:v>0</c:v>
                </c:pt>
                <c:pt idx="35">
                  <c:v>943</c:v>
                </c:pt>
                <c:pt idx="36">
                  <c:v>908</c:v>
                </c:pt>
                <c:pt idx="37">
                  <c:v>0</c:v>
                </c:pt>
                <c:pt idx="38">
                  <c:v>2</c:v>
                </c:pt>
                <c:pt idx="39">
                  <c:v>10</c:v>
                </c:pt>
                <c:pt idx="40">
                  <c:v>756</c:v>
                </c:pt>
                <c:pt idx="41">
                  <c:v>49</c:v>
                </c:pt>
                <c:pt idx="42">
                  <c:v>130</c:v>
                </c:pt>
                <c:pt idx="43">
                  <c:v>285</c:v>
                </c:pt>
                <c:pt idx="44">
                  <c:v>0</c:v>
                </c:pt>
                <c:pt idx="45">
                  <c:v>0</c:v>
                </c:pt>
                <c:pt idx="46">
                  <c:v>288</c:v>
                </c:pt>
                <c:pt idx="47">
                  <c:v>917</c:v>
                </c:pt>
                <c:pt idx="48">
                  <c:v>263</c:v>
                </c:pt>
                <c:pt idx="49">
                  <c:v>54</c:v>
                </c:pt>
                <c:pt idx="50">
                  <c:v>10</c:v>
                </c:pt>
                <c:pt idx="51">
                  <c:v>925</c:v>
                </c:pt>
                <c:pt idx="52">
                  <c:v>344</c:v>
                </c:pt>
                <c:pt idx="53">
                  <c:v>17</c:v>
                </c:pt>
                <c:pt idx="54">
                  <c:v>44</c:v>
                </c:pt>
                <c:pt idx="55">
                  <c:v>26</c:v>
                </c:pt>
                <c:pt idx="56">
                  <c:v>26</c:v>
                </c:pt>
                <c:pt idx="57">
                  <c:v>99</c:v>
                </c:pt>
                <c:pt idx="58">
                  <c:v>92</c:v>
                </c:pt>
                <c:pt idx="59">
                  <c:v>165</c:v>
                </c:pt>
                <c:pt idx="60">
                  <c:v>563</c:v>
                </c:pt>
                <c:pt idx="61">
                  <c:v>343</c:v>
                </c:pt>
                <c:pt idx="62">
                  <c:v>590</c:v>
                </c:pt>
                <c:pt idx="63">
                  <c:v>366</c:v>
                </c:pt>
                <c:pt idx="64">
                  <c:v>39</c:v>
                </c:pt>
                <c:pt idx="65">
                  <c:v>28</c:v>
                </c:pt>
                <c:pt idx="66">
                  <c:v>146</c:v>
                </c:pt>
                <c:pt idx="67">
                  <c:v>27</c:v>
                </c:pt>
                <c:pt idx="68">
                  <c:v>434</c:v>
                </c:pt>
                <c:pt idx="69">
                  <c:v>31</c:v>
                </c:pt>
                <c:pt idx="70">
                  <c:v>84</c:v>
                </c:pt>
                <c:pt idx="71">
                  <c:v>765</c:v>
                </c:pt>
                <c:pt idx="72">
                  <c:v>343</c:v>
                </c:pt>
                <c:pt idx="73">
                  <c:v>21</c:v>
                </c:pt>
                <c:pt idx="74">
                  <c:v>198</c:v>
                </c:pt>
                <c:pt idx="75">
                  <c:v>31</c:v>
                </c:pt>
                <c:pt idx="76">
                  <c:v>44</c:v>
                </c:pt>
                <c:pt idx="77">
                  <c:v>342</c:v>
                </c:pt>
                <c:pt idx="78">
                  <c:v>292</c:v>
                </c:pt>
                <c:pt idx="79">
                  <c:v>159</c:v>
                </c:pt>
                <c:pt idx="80">
                  <c:v>58</c:v>
                </c:pt>
                <c:pt idx="81">
                  <c:v>43</c:v>
                </c:pt>
                <c:pt idx="82">
                  <c:v>134</c:v>
                </c:pt>
                <c:pt idx="83">
                  <c:v>0</c:v>
                </c:pt>
                <c:pt idx="84">
                  <c:v>72</c:v>
                </c:pt>
                <c:pt idx="85">
                  <c:v>691</c:v>
                </c:pt>
                <c:pt idx="86">
                  <c:v>482</c:v>
                </c:pt>
                <c:pt idx="87">
                  <c:v>36</c:v>
                </c:pt>
                <c:pt idx="88">
                  <c:v>354</c:v>
                </c:pt>
                <c:pt idx="89">
                  <c:v>28</c:v>
                </c:pt>
                <c:pt idx="90">
                  <c:v>84</c:v>
                </c:pt>
                <c:pt idx="91">
                  <c:v>384</c:v>
                </c:pt>
                <c:pt idx="92">
                  <c:v>12</c:v>
                </c:pt>
                <c:pt idx="93">
                  <c:v>295</c:v>
                </c:pt>
                <c:pt idx="94">
                  <c:v>442</c:v>
                </c:pt>
                <c:pt idx="95">
                  <c:v>601</c:v>
                </c:pt>
                <c:pt idx="96">
                  <c:v>413</c:v>
                </c:pt>
                <c:pt idx="97">
                  <c:v>72</c:v>
                </c:pt>
                <c:pt idx="98">
                  <c:v>34</c:v>
                </c:pt>
                <c:pt idx="99">
                  <c:v>29</c:v>
                </c:pt>
                <c:pt idx="100">
                  <c:v>253</c:v>
                </c:pt>
                <c:pt idx="101">
                  <c:v>629</c:v>
                </c:pt>
                <c:pt idx="102">
                  <c:v>148</c:v>
                </c:pt>
                <c:pt idx="103">
                  <c:v>0</c:v>
                </c:pt>
                <c:pt idx="104">
                  <c:v>141</c:v>
                </c:pt>
                <c:pt idx="105">
                  <c:v>16</c:v>
                </c:pt>
                <c:pt idx="106">
                  <c:v>94</c:v>
                </c:pt>
                <c:pt idx="107">
                  <c:v>357</c:v>
                </c:pt>
                <c:pt idx="108">
                  <c:v>19</c:v>
                </c:pt>
                <c:pt idx="109">
                  <c:v>383</c:v>
                </c:pt>
                <c:pt idx="110">
                  <c:v>891</c:v>
                </c:pt>
                <c:pt idx="111">
                  <c:v>34</c:v>
                </c:pt>
                <c:pt idx="112">
                  <c:v>138</c:v>
                </c:pt>
                <c:pt idx="113">
                  <c:v>74</c:v>
                </c:pt>
                <c:pt idx="114">
                  <c:v>38</c:v>
                </c:pt>
                <c:pt idx="115">
                  <c:v>0</c:v>
                </c:pt>
                <c:pt idx="116">
                  <c:v>928</c:v>
                </c:pt>
                <c:pt idx="117">
                  <c:v>39</c:v>
                </c:pt>
                <c:pt idx="118">
                  <c:v>434</c:v>
                </c:pt>
                <c:pt idx="119">
                  <c:v>479</c:v>
                </c:pt>
                <c:pt idx="120">
                  <c:v>275</c:v>
                </c:pt>
                <c:pt idx="121">
                  <c:v>131</c:v>
                </c:pt>
                <c:pt idx="122">
                  <c:v>850</c:v>
                </c:pt>
                <c:pt idx="123">
                  <c:v>54</c:v>
                </c:pt>
                <c:pt idx="124">
                  <c:v>78</c:v>
                </c:pt>
                <c:pt idx="125">
                  <c:v>56</c:v>
                </c:pt>
                <c:pt idx="126">
                  <c:v>0</c:v>
                </c:pt>
                <c:pt idx="127">
                  <c:v>948</c:v>
                </c:pt>
                <c:pt idx="128">
                  <c:v>29</c:v>
                </c:pt>
                <c:pt idx="129">
                  <c:v>59</c:v>
                </c:pt>
                <c:pt idx="130">
                  <c:v>377</c:v>
                </c:pt>
                <c:pt idx="131">
                  <c:v>0</c:v>
                </c:pt>
                <c:pt idx="132">
                  <c:v>837</c:v>
                </c:pt>
                <c:pt idx="133">
                  <c:v>172</c:v>
                </c:pt>
                <c:pt idx="134">
                  <c:v>640</c:v>
                </c:pt>
                <c:pt idx="135">
                  <c:v>363</c:v>
                </c:pt>
                <c:pt idx="136">
                  <c:v>19</c:v>
                </c:pt>
                <c:pt idx="137">
                  <c:v>40</c:v>
                </c:pt>
                <c:pt idx="138">
                  <c:v>55</c:v>
                </c:pt>
                <c:pt idx="139">
                  <c:v>10</c:v>
                </c:pt>
                <c:pt idx="140">
                  <c:v>10</c:v>
                </c:pt>
                <c:pt idx="141">
                  <c:v>0</c:v>
                </c:pt>
                <c:pt idx="142">
                  <c:v>85</c:v>
                </c:pt>
                <c:pt idx="143">
                  <c:v>470</c:v>
                </c:pt>
                <c:pt idx="144">
                  <c:v>31</c:v>
                </c:pt>
                <c:pt idx="145">
                  <c:v>0</c:v>
                </c:pt>
                <c:pt idx="146">
                  <c:v>150</c:v>
                </c:pt>
                <c:pt idx="147">
                  <c:v>250</c:v>
                </c:pt>
                <c:pt idx="148">
                  <c:v>373</c:v>
                </c:pt>
                <c:pt idx="149">
                  <c:v>13</c:v>
                </c:pt>
                <c:pt idx="150">
                  <c:v>68</c:v>
                </c:pt>
                <c:pt idx="151">
                  <c:v>434</c:v>
                </c:pt>
                <c:pt idx="152">
                  <c:v>59</c:v>
                </c:pt>
                <c:pt idx="153">
                  <c:v>76</c:v>
                </c:pt>
                <c:pt idx="154">
                  <c:v>893</c:v>
                </c:pt>
                <c:pt idx="155">
                  <c:v>418</c:v>
                </c:pt>
                <c:pt idx="156">
                  <c:v>105</c:v>
                </c:pt>
                <c:pt idx="157">
                  <c:v>939</c:v>
                </c:pt>
                <c:pt idx="158">
                  <c:v>105</c:v>
                </c:pt>
                <c:pt idx="159">
                  <c:v>99</c:v>
                </c:pt>
                <c:pt idx="160">
                  <c:v>12</c:v>
                </c:pt>
                <c:pt idx="161">
                  <c:v>403</c:v>
                </c:pt>
                <c:pt idx="162">
                  <c:v>156</c:v>
                </c:pt>
                <c:pt idx="163">
                  <c:v>119</c:v>
                </c:pt>
                <c:pt idx="164">
                  <c:v>464</c:v>
                </c:pt>
                <c:pt idx="165">
                  <c:v>188</c:v>
                </c:pt>
                <c:pt idx="166">
                  <c:v>365</c:v>
                </c:pt>
                <c:pt idx="167">
                  <c:v>67</c:v>
                </c:pt>
                <c:pt idx="168">
                  <c:v>30</c:v>
                </c:pt>
                <c:pt idx="169">
                  <c:v>38</c:v>
                </c:pt>
                <c:pt idx="170">
                  <c:v>366</c:v>
                </c:pt>
                <c:pt idx="171">
                  <c:v>54</c:v>
                </c:pt>
                <c:pt idx="172">
                  <c:v>53</c:v>
                </c:pt>
                <c:pt idx="173">
                  <c:v>149</c:v>
                </c:pt>
                <c:pt idx="174">
                  <c:v>233</c:v>
                </c:pt>
                <c:pt idx="175">
                  <c:v>13</c:v>
                </c:pt>
                <c:pt idx="176">
                  <c:v>200</c:v>
                </c:pt>
                <c:pt idx="177">
                  <c:v>55</c:v>
                </c:pt>
                <c:pt idx="178">
                  <c:v>10</c:v>
                </c:pt>
                <c:pt idx="179">
                  <c:v>95</c:v>
                </c:pt>
                <c:pt idx="180">
                  <c:v>691</c:v>
                </c:pt>
                <c:pt idx="181">
                  <c:v>675</c:v>
                </c:pt>
                <c:pt idx="182">
                  <c:v>43</c:v>
                </c:pt>
                <c:pt idx="183">
                  <c:v>827</c:v>
                </c:pt>
                <c:pt idx="184">
                  <c:v>194</c:v>
                </c:pt>
                <c:pt idx="185">
                  <c:v>440</c:v>
                </c:pt>
                <c:pt idx="186">
                  <c:v>272</c:v>
                </c:pt>
                <c:pt idx="187">
                  <c:v>84</c:v>
                </c:pt>
                <c:pt idx="188">
                  <c:v>117</c:v>
                </c:pt>
                <c:pt idx="189">
                  <c:v>96</c:v>
                </c:pt>
                <c:pt idx="190">
                  <c:v>31</c:v>
                </c:pt>
                <c:pt idx="191">
                  <c:v>148</c:v>
                </c:pt>
                <c:pt idx="192">
                  <c:v>294</c:v>
                </c:pt>
                <c:pt idx="193">
                  <c:v>135</c:v>
                </c:pt>
                <c:pt idx="194">
                  <c:v>262</c:v>
                </c:pt>
                <c:pt idx="195">
                  <c:v>202</c:v>
                </c:pt>
                <c:pt idx="196">
                  <c:v>124</c:v>
                </c:pt>
                <c:pt idx="197">
                  <c:v>70</c:v>
                </c:pt>
                <c:pt idx="198">
                  <c:v>99</c:v>
                </c:pt>
                <c:pt idx="199">
                  <c:v>128</c:v>
                </c:pt>
                <c:pt idx="200">
                  <c:v>61</c:v>
                </c:pt>
                <c:pt idx="201">
                  <c:v>48</c:v>
                </c:pt>
                <c:pt idx="202">
                  <c:v>493</c:v>
                </c:pt>
                <c:pt idx="203">
                  <c:v>96</c:v>
                </c:pt>
                <c:pt idx="204">
                  <c:v>257</c:v>
                </c:pt>
                <c:pt idx="205">
                  <c:v>69</c:v>
                </c:pt>
                <c:pt idx="206">
                  <c:v>169</c:v>
                </c:pt>
                <c:pt idx="207">
                  <c:v>34</c:v>
                </c:pt>
                <c:pt idx="208">
                  <c:v>327</c:v>
                </c:pt>
                <c:pt idx="209">
                  <c:v>1191</c:v>
                </c:pt>
                <c:pt idx="210">
                  <c:v>51</c:v>
                </c:pt>
                <c:pt idx="211">
                  <c:v>38</c:v>
                </c:pt>
                <c:pt idx="212">
                  <c:v>63</c:v>
                </c:pt>
                <c:pt idx="213">
                  <c:v>729</c:v>
                </c:pt>
                <c:pt idx="214">
                  <c:v>128</c:v>
                </c:pt>
                <c:pt idx="215">
                  <c:v>1226</c:v>
                </c:pt>
                <c:pt idx="216">
                  <c:v>40</c:v>
                </c:pt>
                <c:pt idx="217">
                  <c:v>384</c:v>
                </c:pt>
                <c:pt idx="218">
                  <c:v>338</c:v>
                </c:pt>
                <c:pt idx="219">
                  <c:v>312</c:v>
                </c:pt>
                <c:pt idx="220">
                  <c:v>272</c:v>
                </c:pt>
                <c:pt idx="221">
                  <c:v>33</c:v>
                </c:pt>
                <c:pt idx="222">
                  <c:v>1349</c:v>
                </c:pt>
                <c:pt idx="223">
                  <c:v>59</c:v>
                </c:pt>
                <c:pt idx="224">
                  <c:v>542</c:v>
                </c:pt>
                <c:pt idx="225">
                  <c:v>20</c:v>
                </c:pt>
                <c:pt idx="226">
                  <c:v>105</c:v>
                </c:pt>
                <c:pt idx="227">
                  <c:v>21</c:v>
                </c:pt>
                <c:pt idx="228">
                  <c:v>72</c:v>
                </c:pt>
                <c:pt idx="229">
                  <c:v>76</c:v>
                </c:pt>
                <c:pt idx="230">
                  <c:v>0</c:v>
                </c:pt>
                <c:pt idx="231">
                  <c:v>545</c:v>
                </c:pt>
                <c:pt idx="232">
                  <c:v>73</c:v>
                </c:pt>
                <c:pt idx="233">
                  <c:v>288</c:v>
                </c:pt>
                <c:pt idx="234">
                  <c:v>17</c:v>
                </c:pt>
                <c:pt idx="235">
                  <c:v>53</c:v>
                </c:pt>
                <c:pt idx="236">
                  <c:v>22</c:v>
                </c:pt>
                <c:pt idx="237">
                  <c:v>365</c:v>
                </c:pt>
                <c:pt idx="238">
                  <c:v>20</c:v>
                </c:pt>
                <c:pt idx="239">
                  <c:v>676</c:v>
                </c:pt>
                <c:pt idx="240">
                  <c:v>205</c:v>
                </c:pt>
                <c:pt idx="241">
                  <c:v>681</c:v>
                </c:pt>
                <c:pt idx="242">
                  <c:v>56</c:v>
                </c:pt>
                <c:pt idx="243">
                  <c:v>63</c:v>
                </c:pt>
                <c:pt idx="244">
                  <c:v>361</c:v>
                </c:pt>
                <c:pt idx="245">
                  <c:v>17</c:v>
                </c:pt>
                <c:pt idx="246">
                  <c:v>567</c:v>
                </c:pt>
                <c:pt idx="247">
                  <c:v>452</c:v>
                </c:pt>
                <c:pt idx="248">
                  <c:v>26</c:v>
                </c:pt>
                <c:pt idx="249">
                  <c:v>0</c:v>
                </c:pt>
                <c:pt idx="250">
                  <c:v>183</c:v>
                </c:pt>
                <c:pt idx="251">
                  <c:v>241</c:v>
                </c:pt>
                <c:pt idx="252">
                  <c:v>168</c:v>
                </c:pt>
                <c:pt idx="253">
                  <c:v>914</c:v>
                </c:pt>
                <c:pt idx="254">
                  <c:v>69</c:v>
                </c:pt>
                <c:pt idx="255">
                  <c:v>690</c:v>
                </c:pt>
                <c:pt idx="256">
                  <c:v>141</c:v>
                </c:pt>
                <c:pt idx="257">
                  <c:v>401</c:v>
                </c:pt>
                <c:pt idx="258">
                  <c:v>0</c:v>
                </c:pt>
                <c:pt idx="259">
                  <c:v>966</c:v>
                </c:pt>
                <c:pt idx="260">
                  <c:v>21</c:v>
                </c:pt>
                <c:pt idx="261">
                  <c:v>30</c:v>
                </c:pt>
                <c:pt idx="262">
                  <c:v>924</c:v>
                </c:pt>
                <c:pt idx="263">
                  <c:v>19</c:v>
                </c:pt>
                <c:pt idx="264">
                  <c:v>560</c:v>
                </c:pt>
                <c:pt idx="265">
                  <c:v>110</c:v>
                </c:pt>
                <c:pt idx="266">
                  <c:v>417</c:v>
                </c:pt>
                <c:pt idx="267">
                  <c:v>337</c:v>
                </c:pt>
                <c:pt idx="268">
                  <c:v>126</c:v>
                </c:pt>
                <c:pt idx="269">
                  <c:v>214</c:v>
                </c:pt>
                <c:pt idx="270">
                  <c:v>954</c:v>
                </c:pt>
                <c:pt idx="271">
                  <c:v>485</c:v>
                </c:pt>
                <c:pt idx="272">
                  <c:v>40</c:v>
                </c:pt>
                <c:pt idx="273">
                  <c:v>39</c:v>
                </c:pt>
                <c:pt idx="274">
                  <c:v>96</c:v>
                </c:pt>
                <c:pt idx="275">
                  <c:v>40</c:v>
                </c:pt>
                <c:pt idx="276">
                  <c:v>341</c:v>
                </c:pt>
                <c:pt idx="277">
                  <c:v>33</c:v>
                </c:pt>
                <c:pt idx="278">
                  <c:v>130</c:v>
                </c:pt>
                <c:pt idx="279">
                  <c:v>230</c:v>
                </c:pt>
                <c:pt idx="280">
                  <c:v>98</c:v>
                </c:pt>
                <c:pt idx="281">
                  <c:v>51</c:v>
                </c:pt>
                <c:pt idx="282">
                  <c:v>100</c:v>
                </c:pt>
                <c:pt idx="283">
                  <c:v>407</c:v>
                </c:pt>
                <c:pt idx="284">
                  <c:v>575</c:v>
                </c:pt>
                <c:pt idx="285">
                  <c:v>19</c:v>
                </c:pt>
                <c:pt idx="286">
                  <c:v>10</c:v>
                </c:pt>
                <c:pt idx="287">
                  <c:v>96</c:v>
                </c:pt>
                <c:pt idx="288">
                  <c:v>0</c:v>
                </c:pt>
                <c:pt idx="289">
                  <c:v>72</c:v>
                </c:pt>
                <c:pt idx="290">
                  <c:v>31</c:v>
                </c:pt>
                <c:pt idx="291">
                  <c:v>873</c:v>
                </c:pt>
                <c:pt idx="292">
                  <c:v>17</c:v>
                </c:pt>
                <c:pt idx="293">
                  <c:v>24</c:v>
                </c:pt>
                <c:pt idx="294">
                  <c:v>143</c:v>
                </c:pt>
                <c:pt idx="295">
                  <c:v>203</c:v>
                </c:pt>
                <c:pt idx="296">
                  <c:v>0</c:v>
                </c:pt>
                <c:pt idx="297">
                  <c:v>122</c:v>
                </c:pt>
                <c:pt idx="298">
                  <c:v>676</c:v>
                </c:pt>
                <c:pt idx="299">
                  <c:v>0</c:v>
                </c:pt>
                <c:pt idx="300">
                  <c:v>627</c:v>
                </c:pt>
                <c:pt idx="301">
                  <c:v>242</c:v>
                </c:pt>
                <c:pt idx="302">
                  <c:v>298</c:v>
                </c:pt>
                <c:pt idx="303">
                  <c:v>247</c:v>
                </c:pt>
                <c:pt idx="304">
                  <c:v>156</c:v>
                </c:pt>
                <c:pt idx="305">
                  <c:v>108</c:v>
                </c:pt>
                <c:pt idx="306">
                  <c:v>429</c:v>
                </c:pt>
                <c:pt idx="307">
                  <c:v>29</c:v>
                </c:pt>
                <c:pt idx="308">
                  <c:v>0</c:v>
                </c:pt>
                <c:pt idx="309">
                  <c:v>924</c:v>
                </c:pt>
                <c:pt idx="310">
                  <c:v>12</c:v>
                </c:pt>
                <c:pt idx="311">
                  <c:v>30</c:v>
                </c:pt>
                <c:pt idx="312">
                  <c:v>496</c:v>
                </c:pt>
                <c:pt idx="313">
                  <c:v>50</c:v>
                </c:pt>
                <c:pt idx="314">
                  <c:v>47</c:v>
                </c:pt>
                <c:pt idx="315">
                  <c:v>161</c:v>
                </c:pt>
                <c:pt idx="316">
                  <c:v>76</c:v>
                </c:pt>
                <c:pt idx="317">
                  <c:v>424</c:v>
                </c:pt>
                <c:pt idx="318">
                  <c:v>50</c:v>
                </c:pt>
                <c:pt idx="319">
                  <c:v>42</c:v>
                </c:pt>
                <c:pt idx="320">
                  <c:v>453</c:v>
                </c:pt>
                <c:pt idx="321">
                  <c:v>21</c:v>
                </c:pt>
                <c:pt idx="322">
                  <c:v>920</c:v>
                </c:pt>
                <c:pt idx="323">
                  <c:v>92</c:v>
                </c:pt>
                <c:pt idx="324">
                  <c:v>338</c:v>
                </c:pt>
                <c:pt idx="325">
                  <c:v>74</c:v>
                </c:pt>
                <c:pt idx="326">
                  <c:v>0</c:v>
                </c:pt>
                <c:pt idx="327">
                  <c:v>372</c:v>
                </c:pt>
                <c:pt idx="328">
                  <c:v>60</c:v>
                </c:pt>
                <c:pt idx="329">
                  <c:v>54</c:v>
                </c:pt>
                <c:pt idx="330">
                  <c:v>145</c:v>
                </c:pt>
                <c:pt idx="331">
                  <c:v>165</c:v>
                </c:pt>
                <c:pt idx="332">
                  <c:v>18</c:v>
                </c:pt>
                <c:pt idx="333">
                  <c:v>65</c:v>
                </c:pt>
                <c:pt idx="334">
                  <c:v>193</c:v>
                </c:pt>
                <c:pt idx="335">
                  <c:v>0</c:v>
                </c:pt>
                <c:pt idx="336">
                  <c:v>143</c:v>
                </c:pt>
                <c:pt idx="337">
                  <c:v>39</c:v>
                </c:pt>
                <c:pt idx="338">
                  <c:v>128</c:v>
                </c:pt>
                <c:pt idx="339">
                  <c:v>86</c:v>
                </c:pt>
                <c:pt idx="340">
                  <c:v>0</c:v>
                </c:pt>
                <c:pt idx="341">
                  <c:v>0</c:v>
                </c:pt>
                <c:pt idx="342">
                  <c:v>73</c:v>
                </c:pt>
                <c:pt idx="343">
                  <c:v>307</c:v>
                </c:pt>
                <c:pt idx="344">
                  <c:v>425</c:v>
                </c:pt>
                <c:pt idx="345">
                  <c:v>167</c:v>
                </c:pt>
                <c:pt idx="346">
                  <c:v>728</c:v>
                </c:pt>
                <c:pt idx="347">
                  <c:v>851</c:v>
                </c:pt>
                <c:pt idx="348">
                  <c:v>283</c:v>
                </c:pt>
                <c:pt idx="349">
                  <c:v>163</c:v>
                </c:pt>
                <c:pt idx="350">
                  <c:v>692</c:v>
                </c:pt>
                <c:pt idx="351">
                  <c:v>87</c:v>
                </c:pt>
                <c:pt idx="352">
                  <c:v>0</c:v>
                </c:pt>
                <c:pt idx="353">
                  <c:v>149</c:v>
                </c:pt>
                <c:pt idx="354">
                  <c:v>154</c:v>
                </c:pt>
                <c:pt idx="355">
                  <c:v>50</c:v>
                </c:pt>
                <c:pt idx="356">
                  <c:v>21</c:v>
                </c:pt>
                <c:pt idx="357">
                  <c:v>345</c:v>
                </c:pt>
                <c:pt idx="358">
                  <c:v>52</c:v>
                </c:pt>
                <c:pt idx="359">
                  <c:v>209</c:v>
                </c:pt>
                <c:pt idx="360">
                  <c:v>136</c:v>
                </c:pt>
                <c:pt idx="361">
                  <c:v>39</c:v>
                </c:pt>
                <c:pt idx="362">
                  <c:v>357</c:v>
                </c:pt>
                <c:pt idx="363">
                  <c:v>141</c:v>
                </c:pt>
                <c:pt idx="364">
                  <c:v>40</c:v>
                </c:pt>
                <c:pt idx="365">
                  <c:v>38</c:v>
                </c:pt>
                <c:pt idx="366">
                  <c:v>31</c:v>
                </c:pt>
                <c:pt idx="367">
                  <c:v>116</c:v>
                </c:pt>
                <c:pt idx="368">
                  <c:v>505</c:v>
                </c:pt>
                <c:pt idx="369">
                  <c:v>488</c:v>
                </c:pt>
                <c:pt idx="370">
                  <c:v>41</c:v>
                </c:pt>
                <c:pt idx="371">
                  <c:v>40</c:v>
                </c:pt>
                <c:pt idx="372">
                  <c:v>198</c:v>
                </c:pt>
                <c:pt idx="373">
                  <c:v>37</c:v>
                </c:pt>
                <c:pt idx="374">
                  <c:v>33</c:v>
                </c:pt>
                <c:pt idx="375">
                  <c:v>383</c:v>
                </c:pt>
                <c:pt idx="376">
                  <c:v>0</c:v>
                </c:pt>
                <c:pt idx="377">
                  <c:v>128</c:v>
                </c:pt>
                <c:pt idx="378">
                  <c:v>169</c:v>
                </c:pt>
                <c:pt idx="379">
                  <c:v>78</c:v>
                </c:pt>
                <c:pt idx="380">
                  <c:v>30</c:v>
                </c:pt>
                <c:pt idx="381">
                  <c:v>416</c:v>
                </c:pt>
                <c:pt idx="382">
                  <c:v>202</c:v>
                </c:pt>
                <c:pt idx="383">
                  <c:v>37</c:v>
                </c:pt>
                <c:pt idx="384">
                  <c:v>307</c:v>
                </c:pt>
                <c:pt idx="385">
                  <c:v>43</c:v>
                </c:pt>
                <c:pt idx="386">
                  <c:v>51</c:v>
                </c:pt>
                <c:pt idx="387">
                  <c:v>700</c:v>
                </c:pt>
                <c:pt idx="388">
                  <c:v>0</c:v>
                </c:pt>
                <c:pt idx="389">
                  <c:v>562</c:v>
                </c:pt>
                <c:pt idx="390">
                  <c:v>411</c:v>
                </c:pt>
                <c:pt idx="391">
                  <c:v>10</c:v>
                </c:pt>
                <c:pt idx="392">
                  <c:v>1036</c:v>
                </c:pt>
                <c:pt idx="393">
                  <c:v>7</c:v>
                </c:pt>
                <c:pt idx="394">
                  <c:v>20</c:v>
                </c:pt>
                <c:pt idx="395">
                  <c:v>357</c:v>
                </c:pt>
                <c:pt idx="396">
                  <c:v>80</c:v>
                </c:pt>
                <c:pt idx="397">
                  <c:v>82</c:v>
                </c:pt>
                <c:pt idx="398">
                  <c:v>78</c:v>
                </c:pt>
                <c:pt idx="399">
                  <c:v>835</c:v>
                </c:pt>
              </c:numCache>
            </c:numRef>
          </c:xVal>
          <c:yVal>
            <c:numRef>
              <c:f>'Q5'!$B$2:$B$401</c:f>
              <c:numCache>
                <c:formatCode>_-"$"* #,##0_-;\-"$"* #,##0_-;_-"$"* "-"??_-;_-@_-</c:formatCode>
                <c:ptCount val="400"/>
                <c:pt idx="0">
                  <c:v>75000</c:v>
                </c:pt>
                <c:pt idx="1">
                  <c:v>20600</c:v>
                </c:pt>
                <c:pt idx="2">
                  <c:v>21100</c:v>
                </c:pt>
                <c:pt idx="3">
                  <c:v>85000</c:v>
                </c:pt>
                <c:pt idx="4">
                  <c:v>46200</c:v>
                </c:pt>
                <c:pt idx="5">
                  <c:v>30100</c:v>
                </c:pt>
                <c:pt idx="6">
                  <c:v>18700</c:v>
                </c:pt>
                <c:pt idx="7">
                  <c:v>94000</c:v>
                </c:pt>
                <c:pt idx="8">
                  <c:v>57000</c:v>
                </c:pt>
                <c:pt idx="9">
                  <c:v>16800</c:v>
                </c:pt>
                <c:pt idx="10">
                  <c:v>253000</c:v>
                </c:pt>
                <c:pt idx="11">
                  <c:v>63800</c:v>
                </c:pt>
                <c:pt idx="12">
                  <c:v>16800</c:v>
                </c:pt>
                <c:pt idx="13">
                  <c:v>24300</c:v>
                </c:pt>
                <c:pt idx="14">
                  <c:v>76000</c:v>
                </c:pt>
                <c:pt idx="15">
                  <c:v>28900</c:v>
                </c:pt>
                <c:pt idx="16">
                  <c:v>24600</c:v>
                </c:pt>
                <c:pt idx="17">
                  <c:v>40600</c:v>
                </c:pt>
                <c:pt idx="18">
                  <c:v>18100</c:v>
                </c:pt>
                <c:pt idx="19">
                  <c:v>19700</c:v>
                </c:pt>
                <c:pt idx="20">
                  <c:v>57000</c:v>
                </c:pt>
                <c:pt idx="21">
                  <c:v>83000</c:v>
                </c:pt>
                <c:pt idx="22">
                  <c:v>30700</c:v>
                </c:pt>
                <c:pt idx="23">
                  <c:v>56200</c:v>
                </c:pt>
                <c:pt idx="24">
                  <c:v>28000</c:v>
                </c:pt>
                <c:pt idx="25">
                  <c:v>13400</c:v>
                </c:pt>
                <c:pt idx="26">
                  <c:v>68000</c:v>
                </c:pt>
                <c:pt idx="27">
                  <c:v>24200</c:v>
                </c:pt>
                <c:pt idx="28">
                  <c:v>70000</c:v>
                </c:pt>
                <c:pt idx="29">
                  <c:v>18500</c:v>
                </c:pt>
                <c:pt idx="30">
                  <c:v>26000</c:v>
                </c:pt>
                <c:pt idx="31">
                  <c:v>33400</c:v>
                </c:pt>
                <c:pt idx="32">
                  <c:v>18700</c:v>
                </c:pt>
                <c:pt idx="33">
                  <c:v>33200</c:v>
                </c:pt>
                <c:pt idx="34">
                  <c:v>30100</c:v>
                </c:pt>
                <c:pt idx="35">
                  <c:v>210000</c:v>
                </c:pt>
                <c:pt idx="36">
                  <c:v>208200</c:v>
                </c:pt>
                <c:pt idx="37">
                  <c:v>14300</c:v>
                </c:pt>
                <c:pt idx="38">
                  <c:v>23800</c:v>
                </c:pt>
                <c:pt idx="39">
                  <c:v>60000</c:v>
                </c:pt>
                <c:pt idx="40">
                  <c:v>55000</c:v>
                </c:pt>
                <c:pt idx="41">
                  <c:v>37900</c:v>
                </c:pt>
                <c:pt idx="42">
                  <c:v>12300</c:v>
                </c:pt>
                <c:pt idx="43">
                  <c:v>32000</c:v>
                </c:pt>
                <c:pt idx="44">
                  <c:v>72000</c:v>
                </c:pt>
                <c:pt idx="45">
                  <c:v>18500</c:v>
                </c:pt>
                <c:pt idx="46">
                  <c:v>85000</c:v>
                </c:pt>
                <c:pt idx="47">
                  <c:v>134000</c:v>
                </c:pt>
                <c:pt idx="48">
                  <c:v>34000</c:v>
                </c:pt>
                <c:pt idx="49">
                  <c:v>30100</c:v>
                </c:pt>
                <c:pt idx="50">
                  <c:v>23200</c:v>
                </c:pt>
                <c:pt idx="51">
                  <c:v>213000</c:v>
                </c:pt>
                <c:pt idx="52">
                  <c:v>105000</c:v>
                </c:pt>
                <c:pt idx="53">
                  <c:v>68000</c:v>
                </c:pt>
                <c:pt idx="54">
                  <c:v>42300</c:v>
                </c:pt>
                <c:pt idx="55">
                  <c:v>20600</c:v>
                </c:pt>
                <c:pt idx="56">
                  <c:v>28300</c:v>
                </c:pt>
                <c:pt idx="57">
                  <c:v>24700</c:v>
                </c:pt>
                <c:pt idx="58">
                  <c:v>16800</c:v>
                </c:pt>
                <c:pt idx="59">
                  <c:v>21300</c:v>
                </c:pt>
                <c:pt idx="60">
                  <c:v>63700</c:v>
                </c:pt>
                <c:pt idx="61">
                  <c:v>19100</c:v>
                </c:pt>
                <c:pt idx="62">
                  <c:v>92000</c:v>
                </c:pt>
                <c:pt idx="63">
                  <c:v>79500</c:v>
                </c:pt>
                <c:pt idx="64">
                  <c:v>16900</c:v>
                </c:pt>
                <c:pt idx="65">
                  <c:v>81990</c:v>
                </c:pt>
                <c:pt idx="66">
                  <c:v>72000</c:v>
                </c:pt>
                <c:pt idx="67">
                  <c:v>52800</c:v>
                </c:pt>
                <c:pt idx="68">
                  <c:v>63800</c:v>
                </c:pt>
                <c:pt idx="69">
                  <c:v>13600</c:v>
                </c:pt>
                <c:pt idx="70">
                  <c:v>12100</c:v>
                </c:pt>
                <c:pt idx="71">
                  <c:v>175000</c:v>
                </c:pt>
                <c:pt idx="72">
                  <c:v>20000</c:v>
                </c:pt>
                <c:pt idx="73">
                  <c:v>16600</c:v>
                </c:pt>
                <c:pt idx="74">
                  <c:v>22400</c:v>
                </c:pt>
                <c:pt idx="75">
                  <c:v>23500</c:v>
                </c:pt>
                <c:pt idx="76">
                  <c:v>45500</c:v>
                </c:pt>
                <c:pt idx="77">
                  <c:v>55000</c:v>
                </c:pt>
                <c:pt idx="78">
                  <c:v>110000</c:v>
                </c:pt>
                <c:pt idx="79">
                  <c:v>22300</c:v>
                </c:pt>
                <c:pt idx="80">
                  <c:v>27500</c:v>
                </c:pt>
                <c:pt idx="81">
                  <c:v>61000</c:v>
                </c:pt>
                <c:pt idx="82">
                  <c:v>31000</c:v>
                </c:pt>
                <c:pt idx="83">
                  <c:v>38100</c:v>
                </c:pt>
                <c:pt idx="84">
                  <c:v>7000</c:v>
                </c:pt>
                <c:pt idx="85">
                  <c:v>26300</c:v>
                </c:pt>
                <c:pt idx="86">
                  <c:v>39700</c:v>
                </c:pt>
                <c:pt idx="87">
                  <c:v>10000</c:v>
                </c:pt>
                <c:pt idx="88">
                  <c:v>23400</c:v>
                </c:pt>
                <c:pt idx="89">
                  <c:v>59000</c:v>
                </c:pt>
                <c:pt idx="90">
                  <c:v>21100</c:v>
                </c:pt>
                <c:pt idx="91">
                  <c:v>34300</c:v>
                </c:pt>
                <c:pt idx="92">
                  <c:v>16200</c:v>
                </c:pt>
                <c:pt idx="93">
                  <c:v>22500</c:v>
                </c:pt>
                <c:pt idx="94">
                  <c:v>29200</c:v>
                </c:pt>
                <c:pt idx="95">
                  <c:v>90000</c:v>
                </c:pt>
                <c:pt idx="96">
                  <c:v>22000</c:v>
                </c:pt>
                <c:pt idx="97">
                  <c:v>59200</c:v>
                </c:pt>
                <c:pt idx="98">
                  <c:v>22800</c:v>
                </c:pt>
                <c:pt idx="99">
                  <c:v>19600</c:v>
                </c:pt>
                <c:pt idx="100">
                  <c:v>65000</c:v>
                </c:pt>
                <c:pt idx="101">
                  <c:v>49300</c:v>
                </c:pt>
                <c:pt idx="102">
                  <c:v>18700</c:v>
                </c:pt>
                <c:pt idx="103">
                  <c:v>18000</c:v>
                </c:pt>
                <c:pt idx="104">
                  <c:v>16800</c:v>
                </c:pt>
                <c:pt idx="105">
                  <c:v>24300</c:v>
                </c:pt>
                <c:pt idx="106">
                  <c:v>18700</c:v>
                </c:pt>
                <c:pt idx="107">
                  <c:v>60000</c:v>
                </c:pt>
                <c:pt idx="108">
                  <c:v>70000</c:v>
                </c:pt>
                <c:pt idx="109">
                  <c:v>20200</c:v>
                </c:pt>
                <c:pt idx="110">
                  <c:v>120000</c:v>
                </c:pt>
                <c:pt idx="111">
                  <c:v>65000</c:v>
                </c:pt>
                <c:pt idx="112">
                  <c:v>13600</c:v>
                </c:pt>
                <c:pt idx="113">
                  <c:v>20000</c:v>
                </c:pt>
                <c:pt idx="114">
                  <c:v>22000</c:v>
                </c:pt>
                <c:pt idx="115">
                  <c:v>26400</c:v>
                </c:pt>
                <c:pt idx="116">
                  <c:v>335900</c:v>
                </c:pt>
                <c:pt idx="117">
                  <c:v>22500</c:v>
                </c:pt>
                <c:pt idx="118">
                  <c:v>27600</c:v>
                </c:pt>
                <c:pt idx="119">
                  <c:v>86400</c:v>
                </c:pt>
                <c:pt idx="120">
                  <c:v>67000</c:v>
                </c:pt>
                <c:pt idx="121">
                  <c:v>16800</c:v>
                </c:pt>
                <c:pt idx="122">
                  <c:v>58000</c:v>
                </c:pt>
                <c:pt idx="123">
                  <c:v>47600</c:v>
                </c:pt>
                <c:pt idx="124">
                  <c:v>31000</c:v>
                </c:pt>
                <c:pt idx="125">
                  <c:v>20300</c:v>
                </c:pt>
                <c:pt idx="126">
                  <c:v>13600</c:v>
                </c:pt>
                <c:pt idx="127">
                  <c:v>367800</c:v>
                </c:pt>
                <c:pt idx="128">
                  <c:v>83000</c:v>
                </c:pt>
                <c:pt idx="129">
                  <c:v>42600</c:v>
                </c:pt>
                <c:pt idx="130">
                  <c:v>22500</c:v>
                </c:pt>
                <c:pt idx="131">
                  <c:v>21100</c:v>
                </c:pt>
                <c:pt idx="132">
                  <c:v>95000</c:v>
                </c:pt>
                <c:pt idx="133">
                  <c:v>8600</c:v>
                </c:pt>
                <c:pt idx="134">
                  <c:v>76300</c:v>
                </c:pt>
                <c:pt idx="135">
                  <c:v>28200</c:v>
                </c:pt>
                <c:pt idx="136">
                  <c:v>21900</c:v>
                </c:pt>
                <c:pt idx="137">
                  <c:v>7200</c:v>
                </c:pt>
                <c:pt idx="138">
                  <c:v>9100</c:v>
                </c:pt>
                <c:pt idx="139">
                  <c:v>15800</c:v>
                </c:pt>
                <c:pt idx="140">
                  <c:v>24400</c:v>
                </c:pt>
                <c:pt idx="141">
                  <c:v>14300</c:v>
                </c:pt>
                <c:pt idx="142">
                  <c:v>49000</c:v>
                </c:pt>
                <c:pt idx="143">
                  <c:v>28900</c:v>
                </c:pt>
                <c:pt idx="144">
                  <c:v>24400</c:v>
                </c:pt>
                <c:pt idx="145">
                  <c:v>65000</c:v>
                </c:pt>
                <c:pt idx="146">
                  <c:v>40000</c:v>
                </c:pt>
                <c:pt idx="147">
                  <c:v>110000</c:v>
                </c:pt>
                <c:pt idx="148">
                  <c:v>28200</c:v>
                </c:pt>
                <c:pt idx="149">
                  <c:v>29400</c:v>
                </c:pt>
                <c:pt idx="150">
                  <c:v>33900</c:v>
                </c:pt>
                <c:pt idx="151">
                  <c:v>103200</c:v>
                </c:pt>
                <c:pt idx="152">
                  <c:v>32000</c:v>
                </c:pt>
                <c:pt idx="153">
                  <c:v>35800</c:v>
                </c:pt>
                <c:pt idx="154">
                  <c:v>240200</c:v>
                </c:pt>
                <c:pt idx="155">
                  <c:v>58000</c:v>
                </c:pt>
                <c:pt idx="156">
                  <c:v>35200</c:v>
                </c:pt>
                <c:pt idx="157">
                  <c:v>95000</c:v>
                </c:pt>
                <c:pt idx="158">
                  <c:v>48300</c:v>
                </c:pt>
                <c:pt idx="159">
                  <c:v>18700</c:v>
                </c:pt>
                <c:pt idx="160">
                  <c:v>14700</c:v>
                </c:pt>
                <c:pt idx="161">
                  <c:v>26300</c:v>
                </c:pt>
                <c:pt idx="162">
                  <c:v>16800</c:v>
                </c:pt>
                <c:pt idx="163">
                  <c:v>19600</c:v>
                </c:pt>
                <c:pt idx="164">
                  <c:v>160000</c:v>
                </c:pt>
                <c:pt idx="165">
                  <c:v>13600</c:v>
                </c:pt>
                <c:pt idx="166">
                  <c:v>46000</c:v>
                </c:pt>
                <c:pt idx="167">
                  <c:v>6500</c:v>
                </c:pt>
                <c:pt idx="168">
                  <c:v>31000</c:v>
                </c:pt>
                <c:pt idx="169">
                  <c:v>22800</c:v>
                </c:pt>
                <c:pt idx="170">
                  <c:v>27600</c:v>
                </c:pt>
                <c:pt idx="171">
                  <c:v>5100</c:v>
                </c:pt>
                <c:pt idx="172">
                  <c:v>70000</c:v>
                </c:pt>
                <c:pt idx="173">
                  <c:v>29800</c:v>
                </c:pt>
                <c:pt idx="174">
                  <c:v>15500</c:v>
                </c:pt>
                <c:pt idx="175">
                  <c:v>7900</c:v>
                </c:pt>
                <c:pt idx="176">
                  <c:v>40000</c:v>
                </c:pt>
                <c:pt idx="177">
                  <c:v>33400</c:v>
                </c:pt>
                <c:pt idx="178">
                  <c:v>9300</c:v>
                </c:pt>
                <c:pt idx="179">
                  <c:v>19600</c:v>
                </c:pt>
                <c:pt idx="180">
                  <c:v>83000</c:v>
                </c:pt>
                <c:pt idx="181">
                  <c:v>90000</c:v>
                </c:pt>
                <c:pt idx="182">
                  <c:v>26000</c:v>
                </c:pt>
                <c:pt idx="183">
                  <c:v>42700</c:v>
                </c:pt>
                <c:pt idx="184">
                  <c:v>22500</c:v>
                </c:pt>
                <c:pt idx="185">
                  <c:v>26300</c:v>
                </c:pt>
                <c:pt idx="186">
                  <c:v>33900</c:v>
                </c:pt>
                <c:pt idx="187">
                  <c:v>49000</c:v>
                </c:pt>
                <c:pt idx="188">
                  <c:v>4000</c:v>
                </c:pt>
                <c:pt idx="189">
                  <c:v>19000</c:v>
                </c:pt>
                <c:pt idx="190">
                  <c:v>63700</c:v>
                </c:pt>
                <c:pt idx="191">
                  <c:v>21100</c:v>
                </c:pt>
                <c:pt idx="192">
                  <c:v>26300</c:v>
                </c:pt>
                <c:pt idx="193">
                  <c:v>17000</c:v>
                </c:pt>
                <c:pt idx="194">
                  <c:v>13200</c:v>
                </c:pt>
                <c:pt idx="195">
                  <c:v>42000</c:v>
                </c:pt>
                <c:pt idx="196">
                  <c:v>40600</c:v>
                </c:pt>
                <c:pt idx="197">
                  <c:v>11100</c:v>
                </c:pt>
                <c:pt idx="198">
                  <c:v>18700</c:v>
                </c:pt>
                <c:pt idx="199">
                  <c:v>26000</c:v>
                </c:pt>
                <c:pt idx="200">
                  <c:v>59000</c:v>
                </c:pt>
                <c:pt idx="201">
                  <c:v>18700</c:v>
                </c:pt>
                <c:pt idx="202">
                  <c:v>140000</c:v>
                </c:pt>
                <c:pt idx="203">
                  <c:v>63300</c:v>
                </c:pt>
                <c:pt idx="204">
                  <c:v>7900</c:v>
                </c:pt>
                <c:pt idx="205">
                  <c:v>59200</c:v>
                </c:pt>
                <c:pt idx="206">
                  <c:v>6500</c:v>
                </c:pt>
                <c:pt idx="207">
                  <c:v>32500</c:v>
                </c:pt>
                <c:pt idx="208">
                  <c:v>125000</c:v>
                </c:pt>
                <c:pt idx="209">
                  <c:v>248000</c:v>
                </c:pt>
                <c:pt idx="210">
                  <c:v>36100</c:v>
                </c:pt>
                <c:pt idx="211">
                  <c:v>55000</c:v>
                </c:pt>
                <c:pt idx="212">
                  <c:v>67000</c:v>
                </c:pt>
                <c:pt idx="213">
                  <c:v>76300</c:v>
                </c:pt>
                <c:pt idx="214">
                  <c:v>29600</c:v>
                </c:pt>
                <c:pt idx="215">
                  <c:v>304000</c:v>
                </c:pt>
                <c:pt idx="216">
                  <c:v>16300</c:v>
                </c:pt>
                <c:pt idx="217">
                  <c:v>31000</c:v>
                </c:pt>
                <c:pt idx="218">
                  <c:v>152000</c:v>
                </c:pt>
                <c:pt idx="219">
                  <c:v>56000</c:v>
                </c:pt>
                <c:pt idx="220">
                  <c:v>72000</c:v>
                </c:pt>
                <c:pt idx="221">
                  <c:v>13600</c:v>
                </c:pt>
                <c:pt idx="222">
                  <c:v>402000</c:v>
                </c:pt>
                <c:pt idx="223">
                  <c:v>76000</c:v>
                </c:pt>
                <c:pt idx="224">
                  <c:v>57800</c:v>
                </c:pt>
                <c:pt idx="225">
                  <c:v>22800</c:v>
                </c:pt>
                <c:pt idx="226">
                  <c:v>62000</c:v>
                </c:pt>
                <c:pt idx="227">
                  <c:v>16800</c:v>
                </c:pt>
                <c:pt idx="228">
                  <c:v>25000</c:v>
                </c:pt>
                <c:pt idx="229">
                  <c:v>16800</c:v>
                </c:pt>
                <c:pt idx="230">
                  <c:v>40000</c:v>
                </c:pt>
                <c:pt idx="231">
                  <c:v>76000</c:v>
                </c:pt>
                <c:pt idx="232">
                  <c:v>5800</c:v>
                </c:pt>
                <c:pt idx="233">
                  <c:v>28000</c:v>
                </c:pt>
                <c:pt idx="234">
                  <c:v>13000</c:v>
                </c:pt>
                <c:pt idx="235">
                  <c:v>33900</c:v>
                </c:pt>
                <c:pt idx="236">
                  <c:v>39900</c:v>
                </c:pt>
                <c:pt idx="237">
                  <c:v>10300</c:v>
                </c:pt>
                <c:pt idx="238">
                  <c:v>7200</c:v>
                </c:pt>
                <c:pt idx="239">
                  <c:v>24300</c:v>
                </c:pt>
                <c:pt idx="240">
                  <c:v>95000</c:v>
                </c:pt>
                <c:pt idx="241">
                  <c:v>74200</c:v>
                </c:pt>
                <c:pt idx="242">
                  <c:v>19000</c:v>
                </c:pt>
                <c:pt idx="243">
                  <c:v>42700</c:v>
                </c:pt>
                <c:pt idx="244">
                  <c:v>143000</c:v>
                </c:pt>
                <c:pt idx="245">
                  <c:v>28900</c:v>
                </c:pt>
                <c:pt idx="246">
                  <c:v>49000</c:v>
                </c:pt>
                <c:pt idx="247">
                  <c:v>74200</c:v>
                </c:pt>
                <c:pt idx="248">
                  <c:v>69000</c:v>
                </c:pt>
                <c:pt idx="249">
                  <c:v>15300</c:v>
                </c:pt>
                <c:pt idx="250">
                  <c:v>41300</c:v>
                </c:pt>
                <c:pt idx="251">
                  <c:v>81990</c:v>
                </c:pt>
                <c:pt idx="252">
                  <c:v>63300</c:v>
                </c:pt>
                <c:pt idx="253">
                  <c:v>322300</c:v>
                </c:pt>
                <c:pt idx="254">
                  <c:v>13700</c:v>
                </c:pt>
                <c:pt idx="255">
                  <c:v>75900</c:v>
                </c:pt>
                <c:pt idx="256">
                  <c:v>33000</c:v>
                </c:pt>
                <c:pt idx="257">
                  <c:v>22000</c:v>
                </c:pt>
                <c:pt idx="258">
                  <c:v>63200</c:v>
                </c:pt>
                <c:pt idx="259">
                  <c:v>248000</c:v>
                </c:pt>
                <c:pt idx="260">
                  <c:v>59600</c:v>
                </c:pt>
                <c:pt idx="261">
                  <c:v>15100</c:v>
                </c:pt>
                <c:pt idx="262">
                  <c:v>185000</c:v>
                </c:pt>
                <c:pt idx="263">
                  <c:v>59000</c:v>
                </c:pt>
                <c:pt idx="264">
                  <c:v>153000</c:v>
                </c:pt>
                <c:pt idx="265">
                  <c:v>60000</c:v>
                </c:pt>
                <c:pt idx="266">
                  <c:v>90000</c:v>
                </c:pt>
                <c:pt idx="267">
                  <c:v>18300</c:v>
                </c:pt>
                <c:pt idx="268">
                  <c:v>79500</c:v>
                </c:pt>
                <c:pt idx="269">
                  <c:v>71000</c:v>
                </c:pt>
                <c:pt idx="270">
                  <c:v>344300</c:v>
                </c:pt>
                <c:pt idx="271">
                  <c:v>125000</c:v>
                </c:pt>
                <c:pt idx="272">
                  <c:v>40200</c:v>
                </c:pt>
                <c:pt idx="273">
                  <c:v>67000</c:v>
                </c:pt>
                <c:pt idx="274">
                  <c:v>65000</c:v>
                </c:pt>
                <c:pt idx="275">
                  <c:v>22100</c:v>
                </c:pt>
                <c:pt idx="276">
                  <c:v>22500</c:v>
                </c:pt>
                <c:pt idx="277">
                  <c:v>37700</c:v>
                </c:pt>
                <c:pt idx="278">
                  <c:v>110000</c:v>
                </c:pt>
                <c:pt idx="279">
                  <c:v>55000</c:v>
                </c:pt>
                <c:pt idx="280">
                  <c:v>12100</c:v>
                </c:pt>
                <c:pt idx="281">
                  <c:v>29500</c:v>
                </c:pt>
                <c:pt idx="282">
                  <c:v>19600</c:v>
                </c:pt>
                <c:pt idx="283">
                  <c:v>80000</c:v>
                </c:pt>
                <c:pt idx="284">
                  <c:v>92000</c:v>
                </c:pt>
                <c:pt idx="285">
                  <c:v>28200</c:v>
                </c:pt>
                <c:pt idx="286">
                  <c:v>57000</c:v>
                </c:pt>
                <c:pt idx="287">
                  <c:v>71000</c:v>
                </c:pt>
                <c:pt idx="288">
                  <c:v>63700</c:v>
                </c:pt>
                <c:pt idx="289">
                  <c:v>13600</c:v>
                </c:pt>
                <c:pt idx="290">
                  <c:v>20600</c:v>
                </c:pt>
                <c:pt idx="291">
                  <c:v>69600</c:v>
                </c:pt>
                <c:pt idx="292">
                  <c:v>13600</c:v>
                </c:pt>
                <c:pt idx="293">
                  <c:v>28200</c:v>
                </c:pt>
                <c:pt idx="294">
                  <c:v>13600</c:v>
                </c:pt>
                <c:pt idx="295">
                  <c:v>26300</c:v>
                </c:pt>
                <c:pt idx="296">
                  <c:v>13600</c:v>
                </c:pt>
                <c:pt idx="297">
                  <c:v>23900</c:v>
                </c:pt>
                <c:pt idx="298">
                  <c:v>90000</c:v>
                </c:pt>
                <c:pt idx="299">
                  <c:v>43400</c:v>
                </c:pt>
                <c:pt idx="300">
                  <c:v>44000</c:v>
                </c:pt>
                <c:pt idx="301">
                  <c:v>58000</c:v>
                </c:pt>
                <c:pt idx="302">
                  <c:v>42400</c:v>
                </c:pt>
                <c:pt idx="303">
                  <c:v>68000</c:v>
                </c:pt>
                <c:pt idx="304">
                  <c:v>29200</c:v>
                </c:pt>
                <c:pt idx="305">
                  <c:v>44800</c:v>
                </c:pt>
                <c:pt idx="306">
                  <c:v>125000</c:v>
                </c:pt>
                <c:pt idx="307">
                  <c:v>18700</c:v>
                </c:pt>
                <c:pt idx="308">
                  <c:v>63200</c:v>
                </c:pt>
                <c:pt idx="309">
                  <c:v>213000</c:v>
                </c:pt>
                <c:pt idx="310">
                  <c:v>8600</c:v>
                </c:pt>
                <c:pt idx="311">
                  <c:v>38800</c:v>
                </c:pt>
                <c:pt idx="312">
                  <c:v>90000</c:v>
                </c:pt>
                <c:pt idx="313">
                  <c:v>48000</c:v>
                </c:pt>
                <c:pt idx="314">
                  <c:v>10600</c:v>
                </c:pt>
                <c:pt idx="315">
                  <c:v>21300</c:v>
                </c:pt>
                <c:pt idx="316">
                  <c:v>71000</c:v>
                </c:pt>
                <c:pt idx="317">
                  <c:v>41000</c:v>
                </c:pt>
                <c:pt idx="318">
                  <c:v>13200</c:v>
                </c:pt>
                <c:pt idx="319">
                  <c:v>18300</c:v>
                </c:pt>
                <c:pt idx="320">
                  <c:v>83000</c:v>
                </c:pt>
                <c:pt idx="321">
                  <c:v>75900</c:v>
                </c:pt>
                <c:pt idx="322">
                  <c:v>265100</c:v>
                </c:pt>
                <c:pt idx="323">
                  <c:v>16800</c:v>
                </c:pt>
                <c:pt idx="324">
                  <c:v>46900</c:v>
                </c:pt>
                <c:pt idx="325">
                  <c:v>16800</c:v>
                </c:pt>
                <c:pt idx="326">
                  <c:v>13800</c:v>
                </c:pt>
                <c:pt idx="327">
                  <c:v>24400</c:v>
                </c:pt>
                <c:pt idx="328">
                  <c:v>70000</c:v>
                </c:pt>
                <c:pt idx="329">
                  <c:v>16600</c:v>
                </c:pt>
                <c:pt idx="330">
                  <c:v>40000</c:v>
                </c:pt>
                <c:pt idx="331">
                  <c:v>24300</c:v>
                </c:pt>
                <c:pt idx="332">
                  <c:v>13600</c:v>
                </c:pt>
                <c:pt idx="333">
                  <c:v>16800</c:v>
                </c:pt>
                <c:pt idx="334">
                  <c:v>13000</c:v>
                </c:pt>
                <c:pt idx="335">
                  <c:v>18700</c:v>
                </c:pt>
                <c:pt idx="336">
                  <c:v>8500</c:v>
                </c:pt>
                <c:pt idx="337">
                  <c:v>15100</c:v>
                </c:pt>
                <c:pt idx="338">
                  <c:v>24400</c:v>
                </c:pt>
                <c:pt idx="339">
                  <c:v>26300</c:v>
                </c:pt>
                <c:pt idx="340">
                  <c:v>58000</c:v>
                </c:pt>
                <c:pt idx="341">
                  <c:v>26600</c:v>
                </c:pt>
                <c:pt idx="342">
                  <c:v>37000</c:v>
                </c:pt>
                <c:pt idx="343">
                  <c:v>39100</c:v>
                </c:pt>
                <c:pt idx="344">
                  <c:v>92000</c:v>
                </c:pt>
                <c:pt idx="345">
                  <c:v>62000</c:v>
                </c:pt>
                <c:pt idx="346">
                  <c:v>176300</c:v>
                </c:pt>
                <c:pt idx="347">
                  <c:v>95000</c:v>
                </c:pt>
                <c:pt idx="348">
                  <c:v>9300</c:v>
                </c:pt>
                <c:pt idx="349">
                  <c:v>43300</c:v>
                </c:pt>
                <c:pt idx="350">
                  <c:v>95000</c:v>
                </c:pt>
                <c:pt idx="351">
                  <c:v>18700</c:v>
                </c:pt>
                <c:pt idx="352">
                  <c:v>8300</c:v>
                </c:pt>
                <c:pt idx="353">
                  <c:v>49000</c:v>
                </c:pt>
                <c:pt idx="354">
                  <c:v>18700</c:v>
                </c:pt>
                <c:pt idx="355">
                  <c:v>13600</c:v>
                </c:pt>
                <c:pt idx="356">
                  <c:v>35800</c:v>
                </c:pt>
                <c:pt idx="357">
                  <c:v>10600</c:v>
                </c:pt>
                <c:pt idx="358">
                  <c:v>24400</c:v>
                </c:pt>
                <c:pt idx="359">
                  <c:v>52000</c:v>
                </c:pt>
                <c:pt idx="360">
                  <c:v>13600</c:v>
                </c:pt>
                <c:pt idx="361">
                  <c:v>16800</c:v>
                </c:pt>
                <c:pt idx="362">
                  <c:v>110000</c:v>
                </c:pt>
                <c:pt idx="363">
                  <c:v>64000</c:v>
                </c:pt>
                <c:pt idx="364">
                  <c:v>55800</c:v>
                </c:pt>
                <c:pt idx="365">
                  <c:v>19800</c:v>
                </c:pt>
                <c:pt idx="366">
                  <c:v>31600</c:v>
                </c:pt>
                <c:pt idx="367">
                  <c:v>76000</c:v>
                </c:pt>
                <c:pt idx="368">
                  <c:v>63300</c:v>
                </c:pt>
                <c:pt idx="369">
                  <c:v>20600</c:v>
                </c:pt>
                <c:pt idx="370">
                  <c:v>70000</c:v>
                </c:pt>
                <c:pt idx="371">
                  <c:v>33300</c:v>
                </c:pt>
                <c:pt idx="372">
                  <c:v>24300</c:v>
                </c:pt>
                <c:pt idx="373">
                  <c:v>22800</c:v>
                </c:pt>
                <c:pt idx="374">
                  <c:v>63000</c:v>
                </c:pt>
                <c:pt idx="375">
                  <c:v>153000</c:v>
                </c:pt>
                <c:pt idx="376">
                  <c:v>60000</c:v>
                </c:pt>
                <c:pt idx="377">
                  <c:v>28200</c:v>
                </c:pt>
                <c:pt idx="378">
                  <c:v>26300</c:v>
                </c:pt>
                <c:pt idx="379">
                  <c:v>18700</c:v>
                </c:pt>
                <c:pt idx="380">
                  <c:v>16800</c:v>
                </c:pt>
                <c:pt idx="381">
                  <c:v>71000</c:v>
                </c:pt>
                <c:pt idx="382">
                  <c:v>12300</c:v>
                </c:pt>
                <c:pt idx="383">
                  <c:v>18700</c:v>
                </c:pt>
                <c:pt idx="384">
                  <c:v>63200</c:v>
                </c:pt>
                <c:pt idx="385">
                  <c:v>39200</c:v>
                </c:pt>
                <c:pt idx="386">
                  <c:v>77000</c:v>
                </c:pt>
                <c:pt idx="387">
                  <c:v>122000</c:v>
                </c:pt>
                <c:pt idx="388">
                  <c:v>36000</c:v>
                </c:pt>
                <c:pt idx="389">
                  <c:v>58000</c:v>
                </c:pt>
                <c:pt idx="390">
                  <c:v>44100</c:v>
                </c:pt>
                <c:pt idx="391">
                  <c:v>10800</c:v>
                </c:pt>
                <c:pt idx="392">
                  <c:v>248000</c:v>
                </c:pt>
                <c:pt idx="393">
                  <c:v>60000</c:v>
                </c:pt>
                <c:pt idx="394">
                  <c:v>20600</c:v>
                </c:pt>
                <c:pt idx="395">
                  <c:v>32000</c:v>
                </c:pt>
                <c:pt idx="396">
                  <c:v>5000</c:v>
                </c:pt>
                <c:pt idx="397">
                  <c:v>41500</c:v>
                </c:pt>
                <c:pt idx="398">
                  <c:v>6300</c:v>
                </c:pt>
                <c:pt idx="399">
                  <c:v>272000</c:v>
                </c:pt>
              </c:numCache>
            </c:numRef>
          </c:yVal>
          <c:smooth val="0"/>
          <c:extLst>
            <c:ext xmlns:c16="http://schemas.microsoft.com/office/drawing/2014/chart" uri="{C3380CC4-5D6E-409C-BE32-E72D297353CC}">
              <c16:uniqueId val="{00000000-3DA6-4C1F-B5C5-85317DA94093}"/>
            </c:ext>
          </c:extLst>
        </c:ser>
        <c:dLbls>
          <c:showLegendKey val="0"/>
          <c:showVal val="0"/>
          <c:showCatName val="0"/>
          <c:showSerName val="0"/>
          <c:showPercent val="0"/>
          <c:showBubbleSize val="0"/>
        </c:dLbls>
        <c:axId val="1840921551"/>
        <c:axId val="1748742863"/>
      </c:scatterChart>
      <c:valAx>
        <c:axId val="184092155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i="0" u="none" strike="noStrike" baseline="0">
                    <a:solidFill>
                      <a:sysClr val="windowText" lastClr="000000"/>
                    </a:solidFill>
                    <a:effectLst/>
                  </a:rPr>
                  <a:t>Monthly Payment </a:t>
                </a:r>
                <a:endParaRPr lang="en-US" sz="1100">
                  <a:solidFill>
                    <a:sysClr val="windowText" lastClr="000000"/>
                  </a:solidFill>
                </a:endParaRPr>
              </a:p>
            </c:rich>
          </c:tx>
          <c:layout>
            <c:manualLayout>
              <c:xMode val="edge"/>
              <c:yMode val="edge"/>
              <c:x val="0.38974890638670162"/>
              <c:y val="0.88587962962962963"/>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8742863"/>
        <c:crosses val="autoZero"/>
        <c:crossBetween val="midCat"/>
      </c:valAx>
      <c:valAx>
        <c:axId val="17487428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a:solidFill>
                      <a:sysClr val="windowText" lastClr="000000"/>
                    </a:solidFill>
                  </a:rPr>
                  <a:t>Income</a:t>
                </a:r>
                <a:r>
                  <a:rPr lang="en-US" sz="1100" baseline="0">
                    <a:solidFill>
                      <a:sysClr val="windowText" lastClr="000000"/>
                    </a:solidFill>
                  </a:rPr>
                  <a:t> </a:t>
                </a:r>
                <a:r>
                  <a:rPr lang="en-US" sz="1100">
                    <a:solidFill>
                      <a:sysClr val="windowText" lastClr="000000"/>
                    </a:solidFill>
                  </a:rPr>
                  <a:t>(thousand unit)</a:t>
                </a:r>
              </a:p>
            </c:rich>
          </c:tx>
          <c:layout>
            <c:manualLayout>
              <c:xMode val="edge"/>
              <c:yMode val="edge"/>
              <c:x val="3.0555555555555555E-2"/>
              <c:y val="0.2826851851851852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0921551"/>
        <c:crosses val="autoZero"/>
        <c:crossBetween val="midCat"/>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Scatter Plot between [Montly_Payment] </a:t>
            </a:r>
          </a:p>
          <a:p>
            <a:pPr>
              <a:defRPr cap="none" spc="0">
                <a:ln w="0"/>
                <a:solidFill>
                  <a:schemeClr val="tx1"/>
                </a:solidFill>
                <a:effectLst>
                  <a:outerShdw blurRad="38100" dist="19050" dir="2700000" algn="tl" rotWithShape="0">
                    <a:schemeClr val="dk1">
                      <a:alpha val="40000"/>
                    </a:schemeClr>
                  </a:outerShdw>
                </a:effectLst>
              </a:defRPr>
            </a:pPr>
            <a:r>
              <a:rPr lang="en-US" b="0" cap="none" spc="0">
                <a:ln w="0"/>
                <a:solidFill>
                  <a:schemeClr val="tx1"/>
                </a:solidFill>
                <a:effectLst>
                  <a:outerShdw blurRad="38100" dist="19050" dir="2700000" algn="tl" rotWithShape="0">
                    <a:schemeClr val="dk1">
                      <a:alpha val="40000"/>
                    </a:schemeClr>
                  </a:outerShdw>
                </a:effectLst>
              </a:rPr>
              <a:t>and [Age]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scatterChart>
        <c:scatterStyle val="lineMarker"/>
        <c:varyColors val="0"/>
        <c:ser>
          <c:idx val="1"/>
          <c:order val="0"/>
          <c:tx>
            <c:strRef>
              <c:f>'Q5'!$C$1</c:f>
              <c:strCache>
                <c:ptCount val="1"/>
                <c:pt idx="0">
                  <c:v>Age</c:v>
                </c:pt>
              </c:strCache>
            </c:strRef>
          </c:tx>
          <c:spPr>
            <a:ln w="25400">
              <a:noFill/>
            </a:ln>
            <a:effectLst/>
          </c:spPr>
          <c:marker>
            <c:symbol val="circle"/>
            <c:size val="4"/>
            <c:spPr>
              <a:solidFill>
                <a:schemeClr val="accent5"/>
              </a:solidFill>
              <a:ln w="9525" cap="flat" cmpd="sng" algn="ctr">
                <a:solidFill>
                  <a:schemeClr val="accent5"/>
                </a:solidFill>
                <a:round/>
              </a:ln>
              <a:effectLst/>
            </c:spPr>
          </c:marker>
          <c:xVal>
            <c:numRef>
              <c:f>'Q5'!$A$2:$A$401</c:f>
              <c:numCache>
                <c:formatCode>General</c:formatCode>
                <c:ptCount val="400"/>
                <c:pt idx="0">
                  <c:v>468</c:v>
                </c:pt>
                <c:pt idx="1">
                  <c:v>430</c:v>
                </c:pt>
                <c:pt idx="2">
                  <c:v>10</c:v>
                </c:pt>
                <c:pt idx="3">
                  <c:v>278</c:v>
                </c:pt>
                <c:pt idx="4">
                  <c:v>311</c:v>
                </c:pt>
                <c:pt idx="5">
                  <c:v>408</c:v>
                </c:pt>
                <c:pt idx="6">
                  <c:v>292</c:v>
                </c:pt>
                <c:pt idx="7">
                  <c:v>303</c:v>
                </c:pt>
                <c:pt idx="8">
                  <c:v>104</c:v>
                </c:pt>
                <c:pt idx="9">
                  <c:v>69</c:v>
                </c:pt>
                <c:pt idx="10">
                  <c:v>709</c:v>
                </c:pt>
                <c:pt idx="11">
                  <c:v>21</c:v>
                </c:pt>
                <c:pt idx="12">
                  <c:v>51</c:v>
                </c:pt>
                <c:pt idx="13">
                  <c:v>53</c:v>
                </c:pt>
                <c:pt idx="14">
                  <c:v>320</c:v>
                </c:pt>
                <c:pt idx="15">
                  <c:v>392</c:v>
                </c:pt>
                <c:pt idx="16">
                  <c:v>355</c:v>
                </c:pt>
                <c:pt idx="17">
                  <c:v>66</c:v>
                </c:pt>
                <c:pt idx="18">
                  <c:v>533</c:v>
                </c:pt>
                <c:pt idx="19">
                  <c:v>680</c:v>
                </c:pt>
                <c:pt idx="20">
                  <c:v>22</c:v>
                </c:pt>
                <c:pt idx="21">
                  <c:v>917</c:v>
                </c:pt>
                <c:pt idx="22">
                  <c:v>56</c:v>
                </c:pt>
                <c:pt idx="23">
                  <c:v>25</c:v>
                </c:pt>
                <c:pt idx="24">
                  <c:v>17</c:v>
                </c:pt>
                <c:pt idx="25">
                  <c:v>89</c:v>
                </c:pt>
                <c:pt idx="26">
                  <c:v>31</c:v>
                </c:pt>
                <c:pt idx="27">
                  <c:v>30</c:v>
                </c:pt>
                <c:pt idx="28">
                  <c:v>158</c:v>
                </c:pt>
                <c:pt idx="29">
                  <c:v>67</c:v>
                </c:pt>
                <c:pt idx="30">
                  <c:v>100</c:v>
                </c:pt>
                <c:pt idx="31">
                  <c:v>387</c:v>
                </c:pt>
                <c:pt idx="32">
                  <c:v>147</c:v>
                </c:pt>
                <c:pt idx="33">
                  <c:v>294</c:v>
                </c:pt>
                <c:pt idx="34">
                  <c:v>0</c:v>
                </c:pt>
                <c:pt idx="35">
                  <c:v>943</c:v>
                </c:pt>
                <c:pt idx="36">
                  <c:v>908</c:v>
                </c:pt>
                <c:pt idx="37">
                  <c:v>0</c:v>
                </c:pt>
                <c:pt idx="38">
                  <c:v>2</c:v>
                </c:pt>
                <c:pt idx="39">
                  <c:v>10</c:v>
                </c:pt>
                <c:pt idx="40">
                  <c:v>756</c:v>
                </c:pt>
                <c:pt idx="41">
                  <c:v>49</c:v>
                </c:pt>
                <c:pt idx="42">
                  <c:v>130</c:v>
                </c:pt>
                <c:pt idx="43">
                  <c:v>285</c:v>
                </c:pt>
                <c:pt idx="44">
                  <c:v>0</c:v>
                </c:pt>
                <c:pt idx="45">
                  <c:v>0</c:v>
                </c:pt>
                <c:pt idx="46">
                  <c:v>288</c:v>
                </c:pt>
                <c:pt idx="47">
                  <c:v>917</c:v>
                </c:pt>
                <c:pt idx="48">
                  <c:v>263</c:v>
                </c:pt>
                <c:pt idx="49">
                  <c:v>54</c:v>
                </c:pt>
                <c:pt idx="50">
                  <c:v>10</c:v>
                </c:pt>
                <c:pt idx="51">
                  <c:v>925</c:v>
                </c:pt>
                <c:pt idx="52">
                  <c:v>344</c:v>
                </c:pt>
                <c:pt idx="53">
                  <c:v>17</c:v>
                </c:pt>
                <c:pt idx="54">
                  <c:v>44</c:v>
                </c:pt>
                <c:pt idx="55">
                  <c:v>26</c:v>
                </c:pt>
                <c:pt idx="56">
                  <c:v>26</c:v>
                </c:pt>
                <c:pt idx="57">
                  <c:v>99</c:v>
                </c:pt>
                <c:pt idx="58">
                  <c:v>92</c:v>
                </c:pt>
                <c:pt idx="59">
                  <c:v>165</c:v>
                </c:pt>
                <c:pt idx="60">
                  <c:v>563</c:v>
                </c:pt>
                <c:pt idx="61">
                  <c:v>343</c:v>
                </c:pt>
                <c:pt idx="62">
                  <c:v>590</c:v>
                </c:pt>
                <c:pt idx="63">
                  <c:v>366</c:v>
                </c:pt>
                <c:pt idx="64">
                  <c:v>39</c:v>
                </c:pt>
                <c:pt idx="65">
                  <c:v>28</c:v>
                </c:pt>
                <c:pt idx="66">
                  <c:v>146</c:v>
                </c:pt>
                <c:pt idx="67">
                  <c:v>27</c:v>
                </c:pt>
                <c:pt idx="68">
                  <c:v>434</c:v>
                </c:pt>
                <c:pt idx="69">
                  <c:v>31</c:v>
                </c:pt>
                <c:pt idx="70">
                  <c:v>84</c:v>
                </c:pt>
                <c:pt idx="71">
                  <c:v>765</c:v>
                </c:pt>
                <c:pt idx="72">
                  <c:v>343</c:v>
                </c:pt>
                <c:pt idx="73">
                  <c:v>21</c:v>
                </c:pt>
                <c:pt idx="74">
                  <c:v>198</c:v>
                </c:pt>
                <c:pt idx="75">
                  <c:v>31</c:v>
                </c:pt>
                <c:pt idx="76">
                  <c:v>44</c:v>
                </c:pt>
                <c:pt idx="77">
                  <c:v>342</c:v>
                </c:pt>
                <c:pt idx="78">
                  <c:v>292</c:v>
                </c:pt>
                <c:pt idx="79">
                  <c:v>159</c:v>
                </c:pt>
                <c:pt idx="80">
                  <c:v>58</c:v>
                </c:pt>
                <c:pt idx="81">
                  <c:v>43</c:v>
                </c:pt>
                <c:pt idx="82">
                  <c:v>134</c:v>
                </c:pt>
                <c:pt idx="83">
                  <c:v>0</c:v>
                </c:pt>
                <c:pt idx="84">
                  <c:v>72</c:v>
                </c:pt>
                <c:pt idx="85">
                  <c:v>691</c:v>
                </c:pt>
                <c:pt idx="86">
                  <c:v>482</c:v>
                </c:pt>
                <c:pt idx="87">
                  <c:v>36</c:v>
                </c:pt>
                <c:pt idx="88">
                  <c:v>354</c:v>
                </c:pt>
                <c:pt idx="89">
                  <c:v>28</c:v>
                </c:pt>
                <c:pt idx="90">
                  <c:v>84</c:v>
                </c:pt>
                <c:pt idx="91">
                  <c:v>384</c:v>
                </c:pt>
                <c:pt idx="92">
                  <c:v>12</c:v>
                </c:pt>
                <c:pt idx="93">
                  <c:v>295</c:v>
                </c:pt>
                <c:pt idx="94">
                  <c:v>442</c:v>
                </c:pt>
                <c:pt idx="95">
                  <c:v>601</c:v>
                </c:pt>
                <c:pt idx="96">
                  <c:v>413</c:v>
                </c:pt>
                <c:pt idx="97">
                  <c:v>72</c:v>
                </c:pt>
                <c:pt idx="98">
                  <c:v>34</c:v>
                </c:pt>
                <c:pt idx="99">
                  <c:v>29</c:v>
                </c:pt>
                <c:pt idx="100">
                  <c:v>253</c:v>
                </c:pt>
                <c:pt idx="101">
                  <c:v>629</c:v>
                </c:pt>
                <c:pt idx="102">
                  <c:v>148</c:v>
                </c:pt>
                <c:pt idx="103">
                  <c:v>0</c:v>
                </c:pt>
                <c:pt idx="104">
                  <c:v>141</c:v>
                </c:pt>
                <c:pt idx="105">
                  <c:v>16</c:v>
                </c:pt>
                <c:pt idx="106">
                  <c:v>94</c:v>
                </c:pt>
                <c:pt idx="107">
                  <c:v>357</c:v>
                </c:pt>
                <c:pt idx="108">
                  <c:v>19</c:v>
                </c:pt>
                <c:pt idx="109">
                  <c:v>383</c:v>
                </c:pt>
                <c:pt idx="110">
                  <c:v>891</c:v>
                </c:pt>
                <c:pt idx="111">
                  <c:v>34</c:v>
                </c:pt>
                <c:pt idx="112">
                  <c:v>138</c:v>
                </c:pt>
                <c:pt idx="113">
                  <c:v>74</c:v>
                </c:pt>
                <c:pt idx="114">
                  <c:v>38</c:v>
                </c:pt>
                <c:pt idx="115">
                  <c:v>0</c:v>
                </c:pt>
                <c:pt idx="116">
                  <c:v>928</c:v>
                </c:pt>
                <c:pt idx="117">
                  <c:v>39</c:v>
                </c:pt>
                <c:pt idx="118">
                  <c:v>434</c:v>
                </c:pt>
                <c:pt idx="119">
                  <c:v>479</c:v>
                </c:pt>
                <c:pt idx="120">
                  <c:v>275</c:v>
                </c:pt>
                <c:pt idx="121">
                  <c:v>131</c:v>
                </c:pt>
                <c:pt idx="122">
                  <c:v>850</c:v>
                </c:pt>
                <c:pt idx="123">
                  <c:v>54</c:v>
                </c:pt>
                <c:pt idx="124">
                  <c:v>78</c:v>
                </c:pt>
                <c:pt idx="125">
                  <c:v>56</c:v>
                </c:pt>
                <c:pt idx="126">
                  <c:v>0</c:v>
                </c:pt>
                <c:pt idx="127">
                  <c:v>948</c:v>
                </c:pt>
                <c:pt idx="128">
                  <c:v>29</c:v>
                </c:pt>
                <c:pt idx="129">
                  <c:v>59</c:v>
                </c:pt>
                <c:pt idx="130">
                  <c:v>377</c:v>
                </c:pt>
                <c:pt idx="131">
                  <c:v>0</c:v>
                </c:pt>
                <c:pt idx="132">
                  <c:v>837</c:v>
                </c:pt>
                <c:pt idx="133">
                  <c:v>172</c:v>
                </c:pt>
                <c:pt idx="134">
                  <c:v>640</c:v>
                </c:pt>
                <c:pt idx="135">
                  <c:v>363</c:v>
                </c:pt>
                <c:pt idx="136">
                  <c:v>19</c:v>
                </c:pt>
                <c:pt idx="137">
                  <c:v>40</c:v>
                </c:pt>
                <c:pt idx="138">
                  <c:v>55</c:v>
                </c:pt>
                <c:pt idx="139">
                  <c:v>10</c:v>
                </c:pt>
                <c:pt idx="140">
                  <c:v>10</c:v>
                </c:pt>
                <c:pt idx="141">
                  <c:v>0</c:v>
                </c:pt>
                <c:pt idx="142">
                  <c:v>85</c:v>
                </c:pt>
                <c:pt idx="143">
                  <c:v>470</c:v>
                </c:pt>
                <c:pt idx="144">
                  <c:v>31</c:v>
                </c:pt>
                <c:pt idx="145">
                  <c:v>0</c:v>
                </c:pt>
                <c:pt idx="146">
                  <c:v>150</c:v>
                </c:pt>
                <c:pt idx="147">
                  <c:v>250</c:v>
                </c:pt>
                <c:pt idx="148">
                  <c:v>373</c:v>
                </c:pt>
                <c:pt idx="149">
                  <c:v>13</c:v>
                </c:pt>
                <c:pt idx="150">
                  <c:v>68</c:v>
                </c:pt>
                <c:pt idx="151">
                  <c:v>434</c:v>
                </c:pt>
                <c:pt idx="152">
                  <c:v>59</c:v>
                </c:pt>
                <c:pt idx="153">
                  <c:v>76</c:v>
                </c:pt>
                <c:pt idx="154">
                  <c:v>893</c:v>
                </c:pt>
                <c:pt idx="155">
                  <c:v>418</c:v>
                </c:pt>
                <c:pt idx="156">
                  <c:v>105</c:v>
                </c:pt>
                <c:pt idx="157">
                  <c:v>939</c:v>
                </c:pt>
                <c:pt idx="158">
                  <c:v>105</c:v>
                </c:pt>
                <c:pt idx="159">
                  <c:v>99</c:v>
                </c:pt>
                <c:pt idx="160">
                  <c:v>12</c:v>
                </c:pt>
                <c:pt idx="161">
                  <c:v>403</c:v>
                </c:pt>
                <c:pt idx="162">
                  <c:v>156</c:v>
                </c:pt>
                <c:pt idx="163">
                  <c:v>119</c:v>
                </c:pt>
                <c:pt idx="164">
                  <c:v>464</c:v>
                </c:pt>
                <c:pt idx="165">
                  <c:v>188</c:v>
                </c:pt>
                <c:pt idx="166">
                  <c:v>365</c:v>
                </c:pt>
                <c:pt idx="167">
                  <c:v>67</c:v>
                </c:pt>
                <c:pt idx="168">
                  <c:v>30</c:v>
                </c:pt>
                <c:pt idx="169">
                  <c:v>38</c:v>
                </c:pt>
                <c:pt idx="170">
                  <c:v>366</c:v>
                </c:pt>
                <c:pt idx="171">
                  <c:v>54</c:v>
                </c:pt>
                <c:pt idx="172">
                  <c:v>53</c:v>
                </c:pt>
                <c:pt idx="173">
                  <c:v>149</c:v>
                </c:pt>
                <c:pt idx="174">
                  <c:v>233</c:v>
                </c:pt>
                <c:pt idx="175">
                  <c:v>13</c:v>
                </c:pt>
                <c:pt idx="176">
                  <c:v>200</c:v>
                </c:pt>
                <c:pt idx="177">
                  <c:v>55</c:v>
                </c:pt>
                <c:pt idx="178">
                  <c:v>10</c:v>
                </c:pt>
                <c:pt idx="179">
                  <c:v>95</c:v>
                </c:pt>
                <c:pt idx="180">
                  <c:v>691</c:v>
                </c:pt>
                <c:pt idx="181">
                  <c:v>675</c:v>
                </c:pt>
                <c:pt idx="182">
                  <c:v>43</c:v>
                </c:pt>
                <c:pt idx="183">
                  <c:v>827</c:v>
                </c:pt>
                <c:pt idx="184">
                  <c:v>194</c:v>
                </c:pt>
                <c:pt idx="185">
                  <c:v>440</c:v>
                </c:pt>
                <c:pt idx="186">
                  <c:v>272</c:v>
                </c:pt>
                <c:pt idx="187">
                  <c:v>84</c:v>
                </c:pt>
                <c:pt idx="188">
                  <c:v>117</c:v>
                </c:pt>
                <c:pt idx="189">
                  <c:v>96</c:v>
                </c:pt>
                <c:pt idx="190">
                  <c:v>31</c:v>
                </c:pt>
                <c:pt idx="191">
                  <c:v>148</c:v>
                </c:pt>
                <c:pt idx="192">
                  <c:v>294</c:v>
                </c:pt>
                <c:pt idx="193">
                  <c:v>135</c:v>
                </c:pt>
                <c:pt idx="194">
                  <c:v>262</c:v>
                </c:pt>
                <c:pt idx="195">
                  <c:v>202</c:v>
                </c:pt>
                <c:pt idx="196">
                  <c:v>124</c:v>
                </c:pt>
                <c:pt idx="197">
                  <c:v>70</c:v>
                </c:pt>
                <c:pt idx="198">
                  <c:v>99</c:v>
                </c:pt>
                <c:pt idx="199">
                  <c:v>128</c:v>
                </c:pt>
                <c:pt idx="200">
                  <c:v>61</c:v>
                </c:pt>
                <c:pt idx="201">
                  <c:v>48</c:v>
                </c:pt>
                <c:pt idx="202">
                  <c:v>493</c:v>
                </c:pt>
                <c:pt idx="203">
                  <c:v>96</c:v>
                </c:pt>
                <c:pt idx="204">
                  <c:v>257</c:v>
                </c:pt>
                <c:pt idx="205">
                  <c:v>69</c:v>
                </c:pt>
                <c:pt idx="206">
                  <c:v>169</c:v>
                </c:pt>
                <c:pt idx="207">
                  <c:v>34</c:v>
                </c:pt>
                <c:pt idx="208">
                  <c:v>327</c:v>
                </c:pt>
                <c:pt idx="209">
                  <c:v>1191</c:v>
                </c:pt>
                <c:pt idx="210">
                  <c:v>51</c:v>
                </c:pt>
                <c:pt idx="211">
                  <c:v>38</c:v>
                </c:pt>
                <c:pt idx="212">
                  <c:v>63</c:v>
                </c:pt>
                <c:pt idx="213">
                  <c:v>729</c:v>
                </c:pt>
                <c:pt idx="214">
                  <c:v>128</c:v>
                </c:pt>
                <c:pt idx="215">
                  <c:v>1226</c:v>
                </c:pt>
                <c:pt idx="216">
                  <c:v>40</c:v>
                </c:pt>
                <c:pt idx="217">
                  <c:v>384</c:v>
                </c:pt>
                <c:pt idx="218">
                  <c:v>338</c:v>
                </c:pt>
                <c:pt idx="219">
                  <c:v>312</c:v>
                </c:pt>
                <c:pt idx="220">
                  <c:v>272</c:v>
                </c:pt>
                <c:pt idx="221">
                  <c:v>33</c:v>
                </c:pt>
                <c:pt idx="222">
                  <c:v>1349</c:v>
                </c:pt>
                <c:pt idx="223">
                  <c:v>59</c:v>
                </c:pt>
                <c:pt idx="224">
                  <c:v>542</c:v>
                </c:pt>
                <c:pt idx="225">
                  <c:v>20</c:v>
                </c:pt>
                <c:pt idx="226">
                  <c:v>105</c:v>
                </c:pt>
                <c:pt idx="227">
                  <c:v>21</c:v>
                </c:pt>
                <c:pt idx="228">
                  <c:v>72</c:v>
                </c:pt>
                <c:pt idx="229">
                  <c:v>76</c:v>
                </c:pt>
                <c:pt idx="230">
                  <c:v>0</c:v>
                </c:pt>
                <c:pt idx="231">
                  <c:v>545</c:v>
                </c:pt>
                <c:pt idx="232">
                  <c:v>73</c:v>
                </c:pt>
                <c:pt idx="233">
                  <c:v>288</c:v>
                </c:pt>
                <c:pt idx="234">
                  <c:v>17</c:v>
                </c:pt>
                <c:pt idx="235">
                  <c:v>53</c:v>
                </c:pt>
                <c:pt idx="236">
                  <c:v>22</c:v>
                </c:pt>
                <c:pt idx="237">
                  <c:v>365</c:v>
                </c:pt>
                <c:pt idx="238">
                  <c:v>20</c:v>
                </c:pt>
                <c:pt idx="239">
                  <c:v>676</c:v>
                </c:pt>
                <c:pt idx="240">
                  <c:v>205</c:v>
                </c:pt>
                <c:pt idx="241">
                  <c:v>681</c:v>
                </c:pt>
                <c:pt idx="242">
                  <c:v>56</c:v>
                </c:pt>
                <c:pt idx="243">
                  <c:v>63</c:v>
                </c:pt>
                <c:pt idx="244">
                  <c:v>361</c:v>
                </c:pt>
                <c:pt idx="245">
                  <c:v>17</c:v>
                </c:pt>
                <c:pt idx="246">
                  <c:v>567</c:v>
                </c:pt>
                <c:pt idx="247">
                  <c:v>452</c:v>
                </c:pt>
                <c:pt idx="248">
                  <c:v>26</c:v>
                </c:pt>
                <c:pt idx="249">
                  <c:v>0</c:v>
                </c:pt>
                <c:pt idx="250">
                  <c:v>183</c:v>
                </c:pt>
                <c:pt idx="251">
                  <c:v>241</c:v>
                </c:pt>
                <c:pt idx="252">
                  <c:v>168</c:v>
                </c:pt>
                <c:pt idx="253">
                  <c:v>914</c:v>
                </c:pt>
                <c:pt idx="254">
                  <c:v>69</c:v>
                </c:pt>
                <c:pt idx="255">
                  <c:v>690</c:v>
                </c:pt>
                <c:pt idx="256">
                  <c:v>141</c:v>
                </c:pt>
                <c:pt idx="257">
                  <c:v>401</c:v>
                </c:pt>
                <c:pt idx="258">
                  <c:v>0</c:v>
                </c:pt>
                <c:pt idx="259">
                  <c:v>966</c:v>
                </c:pt>
                <c:pt idx="260">
                  <c:v>21</c:v>
                </c:pt>
                <c:pt idx="261">
                  <c:v>30</c:v>
                </c:pt>
                <c:pt idx="262">
                  <c:v>924</c:v>
                </c:pt>
                <c:pt idx="263">
                  <c:v>19</c:v>
                </c:pt>
                <c:pt idx="264">
                  <c:v>560</c:v>
                </c:pt>
                <c:pt idx="265">
                  <c:v>110</c:v>
                </c:pt>
                <c:pt idx="266">
                  <c:v>417</c:v>
                </c:pt>
                <c:pt idx="267">
                  <c:v>337</c:v>
                </c:pt>
                <c:pt idx="268">
                  <c:v>126</c:v>
                </c:pt>
                <c:pt idx="269">
                  <c:v>214</c:v>
                </c:pt>
                <c:pt idx="270">
                  <c:v>954</c:v>
                </c:pt>
                <c:pt idx="271">
                  <c:v>485</c:v>
                </c:pt>
                <c:pt idx="272">
                  <c:v>40</c:v>
                </c:pt>
                <c:pt idx="273">
                  <c:v>39</c:v>
                </c:pt>
                <c:pt idx="274">
                  <c:v>96</c:v>
                </c:pt>
                <c:pt idx="275">
                  <c:v>40</c:v>
                </c:pt>
                <c:pt idx="276">
                  <c:v>341</c:v>
                </c:pt>
                <c:pt idx="277">
                  <c:v>33</c:v>
                </c:pt>
                <c:pt idx="278">
                  <c:v>130</c:v>
                </c:pt>
                <c:pt idx="279">
                  <c:v>230</c:v>
                </c:pt>
                <c:pt idx="280">
                  <c:v>98</c:v>
                </c:pt>
                <c:pt idx="281">
                  <c:v>51</c:v>
                </c:pt>
                <c:pt idx="282">
                  <c:v>100</c:v>
                </c:pt>
                <c:pt idx="283">
                  <c:v>407</c:v>
                </c:pt>
                <c:pt idx="284">
                  <c:v>575</c:v>
                </c:pt>
                <c:pt idx="285">
                  <c:v>19</c:v>
                </c:pt>
                <c:pt idx="286">
                  <c:v>10</c:v>
                </c:pt>
                <c:pt idx="287">
                  <c:v>96</c:v>
                </c:pt>
                <c:pt idx="288">
                  <c:v>0</c:v>
                </c:pt>
                <c:pt idx="289">
                  <c:v>72</c:v>
                </c:pt>
                <c:pt idx="290">
                  <c:v>31</c:v>
                </c:pt>
                <c:pt idx="291">
                  <c:v>873</c:v>
                </c:pt>
                <c:pt idx="292">
                  <c:v>17</c:v>
                </c:pt>
                <c:pt idx="293">
                  <c:v>24</c:v>
                </c:pt>
                <c:pt idx="294">
                  <c:v>143</c:v>
                </c:pt>
                <c:pt idx="295">
                  <c:v>203</c:v>
                </c:pt>
                <c:pt idx="296">
                  <c:v>0</c:v>
                </c:pt>
                <c:pt idx="297">
                  <c:v>122</c:v>
                </c:pt>
                <c:pt idx="298">
                  <c:v>676</c:v>
                </c:pt>
                <c:pt idx="299">
                  <c:v>0</c:v>
                </c:pt>
                <c:pt idx="300">
                  <c:v>627</c:v>
                </c:pt>
                <c:pt idx="301">
                  <c:v>242</c:v>
                </c:pt>
                <c:pt idx="302">
                  <c:v>298</c:v>
                </c:pt>
                <c:pt idx="303">
                  <c:v>247</c:v>
                </c:pt>
                <c:pt idx="304">
                  <c:v>156</c:v>
                </c:pt>
                <c:pt idx="305">
                  <c:v>108</c:v>
                </c:pt>
                <c:pt idx="306">
                  <c:v>429</c:v>
                </c:pt>
                <c:pt idx="307">
                  <c:v>29</c:v>
                </c:pt>
                <c:pt idx="308">
                  <c:v>0</c:v>
                </c:pt>
                <c:pt idx="309">
                  <c:v>924</c:v>
                </c:pt>
                <c:pt idx="310">
                  <c:v>12</c:v>
                </c:pt>
                <c:pt idx="311">
                  <c:v>30</c:v>
                </c:pt>
                <c:pt idx="312">
                  <c:v>496</c:v>
                </c:pt>
                <c:pt idx="313">
                  <c:v>50</c:v>
                </c:pt>
                <c:pt idx="314">
                  <c:v>47</c:v>
                </c:pt>
                <c:pt idx="315">
                  <c:v>161</c:v>
                </c:pt>
                <c:pt idx="316">
                  <c:v>76</c:v>
                </c:pt>
                <c:pt idx="317">
                  <c:v>424</c:v>
                </c:pt>
                <c:pt idx="318">
                  <c:v>50</c:v>
                </c:pt>
                <c:pt idx="319">
                  <c:v>42</c:v>
                </c:pt>
                <c:pt idx="320">
                  <c:v>453</c:v>
                </c:pt>
                <c:pt idx="321">
                  <c:v>21</c:v>
                </c:pt>
                <c:pt idx="322">
                  <c:v>920</c:v>
                </c:pt>
                <c:pt idx="323">
                  <c:v>92</c:v>
                </c:pt>
                <c:pt idx="324">
                  <c:v>338</c:v>
                </c:pt>
                <c:pt idx="325">
                  <c:v>74</c:v>
                </c:pt>
                <c:pt idx="326">
                  <c:v>0</c:v>
                </c:pt>
                <c:pt idx="327">
                  <c:v>372</c:v>
                </c:pt>
                <c:pt idx="328">
                  <c:v>60</c:v>
                </c:pt>
                <c:pt idx="329">
                  <c:v>54</c:v>
                </c:pt>
                <c:pt idx="330">
                  <c:v>145</c:v>
                </c:pt>
                <c:pt idx="331">
                  <c:v>165</c:v>
                </c:pt>
                <c:pt idx="332">
                  <c:v>18</c:v>
                </c:pt>
                <c:pt idx="333">
                  <c:v>65</c:v>
                </c:pt>
                <c:pt idx="334">
                  <c:v>193</c:v>
                </c:pt>
                <c:pt idx="335">
                  <c:v>0</c:v>
                </c:pt>
                <c:pt idx="336">
                  <c:v>143</c:v>
                </c:pt>
                <c:pt idx="337">
                  <c:v>39</c:v>
                </c:pt>
                <c:pt idx="338">
                  <c:v>128</c:v>
                </c:pt>
                <c:pt idx="339">
                  <c:v>86</c:v>
                </c:pt>
                <c:pt idx="340">
                  <c:v>0</c:v>
                </c:pt>
                <c:pt idx="341">
                  <c:v>0</c:v>
                </c:pt>
                <c:pt idx="342">
                  <c:v>73</c:v>
                </c:pt>
                <c:pt idx="343">
                  <c:v>307</c:v>
                </c:pt>
                <c:pt idx="344">
                  <c:v>425</c:v>
                </c:pt>
                <c:pt idx="345">
                  <c:v>167</c:v>
                </c:pt>
                <c:pt idx="346">
                  <c:v>728</c:v>
                </c:pt>
                <c:pt idx="347">
                  <c:v>851</c:v>
                </c:pt>
                <c:pt idx="348">
                  <c:v>283</c:v>
                </c:pt>
                <c:pt idx="349">
                  <c:v>163</c:v>
                </c:pt>
                <c:pt idx="350">
                  <c:v>692</c:v>
                </c:pt>
                <c:pt idx="351">
                  <c:v>87</c:v>
                </c:pt>
                <c:pt idx="352">
                  <c:v>0</c:v>
                </c:pt>
                <c:pt idx="353">
                  <c:v>149</c:v>
                </c:pt>
                <c:pt idx="354">
                  <c:v>154</c:v>
                </c:pt>
                <c:pt idx="355">
                  <c:v>50</c:v>
                </c:pt>
                <c:pt idx="356">
                  <c:v>21</c:v>
                </c:pt>
                <c:pt idx="357">
                  <c:v>345</c:v>
                </c:pt>
                <c:pt idx="358">
                  <c:v>52</c:v>
                </c:pt>
                <c:pt idx="359">
                  <c:v>209</c:v>
                </c:pt>
                <c:pt idx="360">
                  <c:v>136</c:v>
                </c:pt>
                <c:pt idx="361">
                  <c:v>39</c:v>
                </c:pt>
                <c:pt idx="362">
                  <c:v>357</c:v>
                </c:pt>
                <c:pt idx="363">
                  <c:v>141</c:v>
                </c:pt>
                <c:pt idx="364">
                  <c:v>40</c:v>
                </c:pt>
                <c:pt idx="365">
                  <c:v>38</c:v>
                </c:pt>
                <c:pt idx="366">
                  <c:v>31</c:v>
                </c:pt>
                <c:pt idx="367">
                  <c:v>116</c:v>
                </c:pt>
                <c:pt idx="368">
                  <c:v>505</c:v>
                </c:pt>
                <c:pt idx="369">
                  <c:v>488</c:v>
                </c:pt>
                <c:pt idx="370">
                  <c:v>41</c:v>
                </c:pt>
                <c:pt idx="371">
                  <c:v>40</c:v>
                </c:pt>
                <c:pt idx="372">
                  <c:v>198</c:v>
                </c:pt>
                <c:pt idx="373">
                  <c:v>37</c:v>
                </c:pt>
                <c:pt idx="374">
                  <c:v>33</c:v>
                </c:pt>
                <c:pt idx="375">
                  <c:v>383</c:v>
                </c:pt>
                <c:pt idx="376">
                  <c:v>0</c:v>
                </c:pt>
                <c:pt idx="377">
                  <c:v>128</c:v>
                </c:pt>
                <c:pt idx="378">
                  <c:v>169</c:v>
                </c:pt>
                <c:pt idx="379">
                  <c:v>78</c:v>
                </c:pt>
                <c:pt idx="380">
                  <c:v>30</c:v>
                </c:pt>
                <c:pt idx="381">
                  <c:v>416</c:v>
                </c:pt>
                <c:pt idx="382">
                  <c:v>202</c:v>
                </c:pt>
                <c:pt idx="383">
                  <c:v>37</c:v>
                </c:pt>
                <c:pt idx="384">
                  <c:v>307</c:v>
                </c:pt>
                <c:pt idx="385">
                  <c:v>43</c:v>
                </c:pt>
                <c:pt idx="386">
                  <c:v>51</c:v>
                </c:pt>
                <c:pt idx="387">
                  <c:v>700</c:v>
                </c:pt>
                <c:pt idx="388">
                  <c:v>0</c:v>
                </c:pt>
                <c:pt idx="389">
                  <c:v>562</c:v>
                </c:pt>
                <c:pt idx="390">
                  <c:v>411</c:v>
                </c:pt>
                <c:pt idx="391">
                  <c:v>10</c:v>
                </c:pt>
                <c:pt idx="392">
                  <c:v>1036</c:v>
                </c:pt>
                <c:pt idx="393">
                  <c:v>7</c:v>
                </c:pt>
                <c:pt idx="394">
                  <c:v>20</c:v>
                </c:pt>
                <c:pt idx="395">
                  <c:v>357</c:v>
                </c:pt>
                <c:pt idx="396">
                  <c:v>80</c:v>
                </c:pt>
                <c:pt idx="397">
                  <c:v>82</c:v>
                </c:pt>
                <c:pt idx="398">
                  <c:v>78</c:v>
                </c:pt>
                <c:pt idx="399">
                  <c:v>835</c:v>
                </c:pt>
              </c:numCache>
            </c:numRef>
          </c:xVal>
          <c:yVal>
            <c:numRef>
              <c:f>'Q5'!$C$2:$C$401</c:f>
              <c:numCache>
                <c:formatCode>General</c:formatCode>
                <c:ptCount val="400"/>
                <c:pt idx="0">
                  <c:v>35</c:v>
                </c:pt>
                <c:pt idx="1">
                  <c:v>64</c:v>
                </c:pt>
                <c:pt idx="2">
                  <c:v>33</c:v>
                </c:pt>
                <c:pt idx="3">
                  <c:v>23</c:v>
                </c:pt>
                <c:pt idx="4">
                  <c:v>33</c:v>
                </c:pt>
                <c:pt idx="5">
                  <c:v>60</c:v>
                </c:pt>
                <c:pt idx="6">
                  <c:v>37</c:v>
                </c:pt>
                <c:pt idx="7">
                  <c:v>25</c:v>
                </c:pt>
                <c:pt idx="8">
                  <c:v>39</c:v>
                </c:pt>
                <c:pt idx="9">
                  <c:v>35</c:v>
                </c:pt>
                <c:pt idx="10">
                  <c:v>35</c:v>
                </c:pt>
                <c:pt idx="11">
                  <c:v>49</c:v>
                </c:pt>
                <c:pt idx="12">
                  <c:v>34</c:v>
                </c:pt>
                <c:pt idx="13">
                  <c:v>50</c:v>
                </c:pt>
                <c:pt idx="14">
                  <c:v>49</c:v>
                </c:pt>
                <c:pt idx="15">
                  <c:v>39</c:v>
                </c:pt>
                <c:pt idx="16">
                  <c:v>61</c:v>
                </c:pt>
                <c:pt idx="17">
                  <c:v>59</c:v>
                </c:pt>
                <c:pt idx="18">
                  <c:v>25</c:v>
                </c:pt>
                <c:pt idx="19">
                  <c:v>18</c:v>
                </c:pt>
                <c:pt idx="20">
                  <c:v>37</c:v>
                </c:pt>
                <c:pt idx="21">
                  <c:v>24</c:v>
                </c:pt>
                <c:pt idx="22">
                  <c:v>33</c:v>
                </c:pt>
                <c:pt idx="23">
                  <c:v>30</c:v>
                </c:pt>
                <c:pt idx="24">
                  <c:v>43</c:v>
                </c:pt>
                <c:pt idx="25">
                  <c:v>56</c:v>
                </c:pt>
                <c:pt idx="26">
                  <c:v>58</c:v>
                </c:pt>
                <c:pt idx="27">
                  <c:v>35</c:v>
                </c:pt>
                <c:pt idx="28">
                  <c:v>42</c:v>
                </c:pt>
                <c:pt idx="29">
                  <c:v>34</c:v>
                </c:pt>
                <c:pt idx="30">
                  <c:v>50</c:v>
                </c:pt>
                <c:pt idx="31">
                  <c:v>34</c:v>
                </c:pt>
                <c:pt idx="32">
                  <c:v>41</c:v>
                </c:pt>
                <c:pt idx="33">
                  <c:v>44</c:v>
                </c:pt>
                <c:pt idx="34">
                  <c:v>27</c:v>
                </c:pt>
                <c:pt idx="35">
                  <c:v>40</c:v>
                </c:pt>
                <c:pt idx="36">
                  <c:v>33</c:v>
                </c:pt>
                <c:pt idx="37">
                  <c:v>38</c:v>
                </c:pt>
                <c:pt idx="38">
                  <c:v>41</c:v>
                </c:pt>
                <c:pt idx="39">
                  <c:v>32</c:v>
                </c:pt>
                <c:pt idx="40">
                  <c:v>58</c:v>
                </c:pt>
                <c:pt idx="41">
                  <c:v>28</c:v>
                </c:pt>
                <c:pt idx="42">
                  <c:v>19</c:v>
                </c:pt>
                <c:pt idx="43">
                  <c:v>33</c:v>
                </c:pt>
                <c:pt idx="44">
                  <c:v>59</c:v>
                </c:pt>
                <c:pt idx="45">
                  <c:v>48</c:v>
                </c:pt>
                <c:pt idx="46">
                  <c:v>21</c:v>
                </c:pt>
                <c:pt idx="47">
                  <c:v>26</c:v>
                </c:pt>
                <c:pt idx="48">
                  <c:v>39</c:v>
                </c:pt>
                <c:pt idx="49">
                  <c:v>29</c:v>
                </c:pt>
                <c:pt idx="50">
                  <c:v>31</c:v>
                </c:pt>
                <c:pt idx="51">
                  <c:v>33</c:v>
                </c:pt>
                <c:pt idx="52">
                  <c:v>36</c:v>
                </c:pt>
                <c:pt idx="53">
                  <c:v>28</c:v>
                </c:pt>
                <c:pt idx="54">
                  <c:v>40</c:v>
                </c:pt>
                <c:pt idx="55">
                  <c:v>25</c:v>
                </c:pt>
                <c:pt idx="56">
                  <c:v>39</c:v>
                </c:pt>
                <c:pt idx="57">
                  <c:v>27</c:v>
                </c:pt>
                <c:pt idx="58">
                  <c:v>40</c:v>
                </c:pt>
                <c:pt idx="59">
                  <c:v>27</c:v>
                </c:pt>
                <c:pt idx="60">
                  <c:v>53</c:v>
                </c:pt>
                <c:pt idx="61">
                  <c:v>39</c:v>
                </c:pt>
                <c:pt idx="62">
                  <c:v>47</c:v>
                </c:pt>
                <c:pt idx="63">
                  <c:v>27</c:v>
                </c:pt>
                <c:pt idx="64">
                  <c:v>40</c:v>
                </c:pt>
                <c:pt idx="65">
                  <c:v>27</c:v>
                </c:pt>
                <c:pt idx="66">
                  <c:v>60</c:v>
                </c:pt>
                <c:pt idx="67">
                  <c:v>25</c:v>
                </c:pt>
                <c:pt idx="68">
                  <c:v>53</c:v>
                </c:pt>
                <c:pt idx="69">
                  <c:v>35</c:v>
                </c:pt>
                <c:pt idx="70">
                  <c:v>43</c:v>
                </c:pt>
                <c:pt idx="71">
                  <c:v>33</c:v>
                </c:pt>
                <c:pt idx="72">
                  <c:v>48</c:v>
                </c:pt>
                <c:pt idx="73">
                  <c:v>29</c:v>
                </c:pt>
                <c:pt idx="74">
                  <c:v>26</c:v>
                </c:pt>
                <c:pt idx="75">
                  <c:v>23</c:v>
                </c:pt>
                <c:pt idx="76">
                  <c:v>30</c:v>
                </c:pt>
                <c:pt idx="77">
                  <c:v>53</c:v>
                </c:pt>
                <c:pt idx="78">
                  <c:v>53</c:v>
                </c:pt>
                <c:pt idx="79">
                  <c:v>43</c:v>
                </c:pt>
                <c:pt idx="80">
                  <c:v>30</c:v>
                </c:pt>
                <c:pt idx="81">
                  <c:v>27</c:v>
                </c:pt>
                <c:pt idx="82">
                  <c:v>59</c:v>
                </c:pt>
                <c:pt idx="83">
                  <c:v>36</c:v>
                </c:pt>
                <c:pt idx="84">
                  <c:v>52</c:v>
                </c:pt>
                <c:pt idx="85">
                  <c:v>40</c:v>
                </c:pt>
                <c:pt idx="86">
                  <c:v>29</c:v>
                </c:pt>
                <c:pt idx="87">
                  <c:v>40</c:v>
                </c:pt>
                <c:pt idx="88">
                  <c:v>36</c:v>
                </c:pt>
                <c:pt idx="89">
                  <c:v>38</c:v>
                </c:pt>
                <c:pt idx="90">
                  <c:v>64</c:v>
                </c:pt>
                <c:pt idx="91">
                  <c:v>43</c:v>
                </c:pt>
                <c:pt idx="92">
                  <c:v>28</c:v>
                </c:pt>
                <c:pt idx="93">
                  <c:v>52</c:v>
                </c:pt>
                <c:pt idx="94">
                  <c:v>48</c:v>
                </c:pt>
                <c:pt idx="95">
                  <c:v>52</c:v>
                </c:pt>
                <c:pt idx="96">
                  <c:v>43</c:v>
                </c:pt>
                <c:pt idx="97">
                  <c:v>39</c:v>
                </c:pt>
                <c:pt idx="98">
                  <c:v>29</c:v>
                </c:pt>
                <c:pt idx="99">
                  <c:v>34</c:v>
                </c:pt>
                <c:pt idx="100">
                  <c:v>25</c:v>
                </c:pt>
                <c:pt idx="101">
                  <c:v>32</c:v>
                </c:pt>
                <c:pt idx="102">
                  <c:v>49</c:v>
                </c:pt>
                <c:pt idx="103">
                  <c:v>40</c:v>
                </c:pt>
                <c:pt idx="104">
                  <c:v>39</c:v>
                </c:pt>
                <c:pt idx="105">
                  <c:v>32</c:v>
                </c:pt>
                <c:pt idx="106">
                  <c:v>25</c:v>
                </c:pt>
                <c:pt idx="107">
                  <c:v>42</c:v>
                </c:pt>
                <c:pt idx="108">
                  <c:v>37</c:v>
                </c:pt>
                <c:pt idx="109">
                  <c:v>28</c:v>
                </c:pt>
                <c:pt idx="110">
                  <c:v>23</c:v>
                </c:pt>
                <c:pt idx="111">
                  <c:v>37</c:v>
                </c:pt>
                <c:pt idx="112">
                  <c:v>35</c:v>
                </c:pt>
                <c:pt idx="113">
                  <c:v>63</c:v>
                </c:pt>
                <c:pt idx="114">
                  <c:v>29</c:v>
                </c:pt>
                <c:pt idx="115">
                  <c:v>62</c:v>
                </c:pt>
                <c:pt idx="116">
                  <c:v>26</c:v>
                </c:pt>
                <c:pt idx="117">
                  <c:v>50</c:v>
                </c:pt>
                <c:pt idx="118">
                  <c:v>49</c:v>
                </c:pt>
                <c:pt idx="119">
                  <c:v>44</c:v>
                </c:pt>
                <c:pt idx="120">
                  <c:v>25</c:v>
                </c:pt>
                <c:pt idx="121">
                  <c:v>44</c:v>
                </c:pt>
                <c:pt idx="122">
                  <c:v>42</c:v>
                </c:pt>
                <c:pt idx="123">
                  <c:v>36</c:v>
                </c:pt>
                <c:pt idx="124">
                  <c:v>41</c:v>
                </c:pt>
                <c:pt idx="125">
                  <c:v>26</c:v>
                </c:pt>
                <c:pt idx="126">
                  <c:v>42</c:v>
                </c:pt>
                <c:pt idx="127">
                  <c:v>27</c:v>
                </c:pt>
                <c:pt idx="128">
                  <c:v>48</c:v>
                </c:pt>
                <c:pt idx="129">
                  <c:v>65</c:v>
                </c:pt>
                <c:pt idx="130">
                  <c:v>65</c:v>
                </c:pt>
                <c:pt idx="131">
                  <c:v>44</c:v>
                </c:pt>
                <c:pt idx="132">
                  <c:v>48</c:v>
                </c:pt>
                <c:pt idx="133">
                  <c:v>37</c:v>
                </c:pt>
                <c:pt idx="134">
                  <c:v>52</c:v>
                </c:pt>
                <c:pt idx="135">
                  <c:v>38</c:v>
                </c:pt>
                <c:pt idx="136">
                  <c:v>35</c:v>
                </c:pt>
                <c:pt idx="137">
                  <c:v>34</c:v>
                </c:pt>
                <c:pt idx="138">
                  <c:v>34</c:v>
                </c:pt>
                <c:pt idx="139">
                  <c:v>27</c:v>
                </c:pt>
                <c:pt idx="140">
                  <c:v>23</c:v>
                </c:pt>
                <c:pt idx="141">
                  <c:v>62</c:v>
                </c:pt>
                <c:pt idx="142">
                  <c:v>41</c:v>
                </c:pt>
                <c:pt idx="143">
                  <c:v>26</c:v>
                </c:pt>
                <c:pt idx="144">
                  <c:v>36</c:v>
                </c:pt>
                <c:pt idx="145">
                  <c:v>37</c:v>
                </c:pt>
                <c:pt idx="146">
                  <c:v>39</c:v>
                </c:pt>
                <c:pt idx="147">
                  <c:v>62</c:v>
                </c:pt>
                <c:pt idx="148">
                  <c:v>61</c:v>
                </c:pt>
                <c:pt idx="149">
                  <c:v>20</c:v>
                </c:pt>
                <c:pt idx="150">
                  <c:v>31</c:v>
                </c:pt>
                <c:pt idx="151">
                  <c:v>28</c:v>
                </c:pt>
                <c:pt idx="152">
                  <c:v>22</c:v>
                </c:pt>
                <c:pt idx="153">
                  <c:v>36</c:v>
                </c:pt>
                <c:pt idx="154">
                  <c:v>48</c:v>
                </c:pt>
                <c:pt idx="155">
                  <c:v>47</c:v>
                </c:pt>
                <c:pt idx="156">
                  <c:v>51</c:v>
                </c:pt>
                <c:pt idx="157">
                  <c:v>48</c:v>
                </c:pt>
                <c:pt idx="158">
                  <c:v>30</c:v>
                </c:pt>
                <c:pt idx="159">
                  <c:v>40</c:v>
                </c:pt>
                <c:pt idx="160">
                  <c:v>29</c:v>
                </c:pt>
                <c:pt idx="161">
                  <c:v>35</c:v>
                </c:pt>
                <c:pt idx="162">
                  <c:v>61</c:v>
                </c:pt>
                <c:pt idx="163">
                  <c:v>38</c:v>
                </c:pt>
                <c:pt idx="164">
                  <c:v>40</c:v>
                </c:pt>
                <c:pt idx="165">
                  <c:v>32</c:v>
                </c:pt>
                <c:pt idx="166">
                  <c:v>32</c:v>
                </c:pt>
                <c:pt idx="167">
                  <c:v>68</c:v>
                </c:pt>
                <c:pt idx="168">
                  <c:v>39</c:v>
                </c:pt>
                <c:pt idx="169">
                  <c:v>58</c:v>
                </c:pt>
                <c:pt idx="170">
                  <c:v>47</c:v>
                </c:pt>
                <c:pt idx="171">
                  <c:v>50</c:v>
                </c:pt>
                <c:pt idx="172">
                  <c:v>24</c:v>
                </c:pt>
                <c:pt idx="173">
                  <c:v>30</c:v>
                </c:pt>
                <c:pt idx="174">
                  <c:v>31</c:v>
                </c:pt>
                <c:pt idx="175">
                  <c:v>37</c:v>
                </c:pt>
                <c:pt idx="176">
                  <c:v>44</c:v>
                </c:pt>
                <c:pt idx="177">
                  <c:v>41</c:v>
                </c:pt>
                <c:pt idx="178">
                  <c:v>46</c:v>
                </c:pt>
                <c:pt idx="179">
                  <c:v>57</c:v>
                </c:pt>
                <c:pt idx="180">
                  <c:v>61</c:v>
                </c:pt>
                <c:pt idx="181">
                  <c:v>58</c:v>
                </c:pt>
                <c:pt idx="182">
                  <c:v>49</c:v>
                </c:pt>
                <c:pt idx="183">
                  <c:v>30</c:v>
                </c:pt>
                <c:pt idx="184">
                  <c:v>55</c:v>
                </c:pt>
                <c:pt idx="185">
                  <c:v>32</c:v>
                </c:pt>
                <c:pt idx="186">
                  <c:v>29</c:v>
                </c:pt>
                <c:pt idx="187">
                  <c:v>47</c:v>
                </c:pt>
                <c:pt idx="188">
                  <c:v>32</c:v>
                </c:pt>
                <c:pt idx="189">
                  <c:v>44</c:v>
                </c:pt>
                <c:pt idx="190">
                  <c:v>34</c:v>
                </c:pt>
                <c:pt idx="191">
                  <c:v>38</c:v>
                </c:pt>
                <c:pt idx="192">
                  <c:v>42</c:v>
                </c:pt>
                <c:pt idx="193">
                  <c:v>30</c:v>
                </c:pt>
                <c:pt idx="194">
                  <c:v>29</c:v>
                </c:pt>
                <c:pt idx="195">
                  <c:v>38</c:v>
                </c:pt>
                <c:pt idx="196">
                  <c:v>32</c:v>
                </c:pt>
                <c:pt idx="197">
                  <c:v>55</c:v>
                </c:pt>
                <c:pt idx="198">
                  <c:v>47</c:v>
                </c:pt>
                <c:pt idx="199">
                  <c:v>40</c:v>
                </c:pt>
                <c:pt idx="200">
                  <c:v>37</c:v>
                </c:pt>
                <c:pt idx="201">
                  <c:v>43</c:v>
                </c:pt>
                <c:pt idx="202">
                  <c:v>32</c:v>
                </c:pt>
                <c:pt idx="203">
                  <c:v>31</c:v>
                </c:pt>
                <c:pt idx="204">
                  <c:v>44</c:v>
                </c:pt>
                <c:pt idx="205">
                  <c:v>39</c:v>
                </c:pt>
                <c:pt idx="206">
                  <c:v>41</c:v>
                </c:pt>
                <c:pt idx="207">
                  <c:v>30</c:v>
                </c:pt>
                <c:pt idx="208">
                  <c:v>58</c:v>
                </c:pt>
                <c:pt idx="209">
                  <c:v>55</c:v>
                </c:pt>
                <c:pt idx="210">
                  <c:v>60</c:v>
                </c:pt>
                <c:pt idx="211">
                  <c:v>29</c:v>
                </c:pt>
                <c:pt idx="212">
                  <c:v>42</c:v>
                </c:pt>
                <c:pt idx="213">
                  <c:v>41</c:v>
                </c:pt>
                <c:pt idx="214">
                  <c:v>35</c:v>
                </c:pt>
                <c:pt idx="215">
                  <c:v>24</c:v>
                </c:pt>
                <c:pt idx="216">
                  <c:v>39</c:v>
                </c:pt>
                <c:pt idx="217">
                  <c:v>38</c:v>
                </c:pt>
                <c:pt idx="218">
                  <c:v>37</c:v>
                </c:pt>
                <c:pt idx="219">
                  <c:v>47</c:v>
                </c:pt>
                <c:pt idx="220">
                  <c:v>38</c:v>
                </c:pt>
                <c:pt idx="221">
                  <c:v>41</c:v>
                </c:pt>
                <c:pt idx="222">
                  <c:v>41</c:v>
                </c:pt>
                <c:pt idx="223">
                  <c:v>38</c:v>
                </c:pt>
                <c:pt idx="224">
                  <c:v>29</c:v>
                </c:pt>
                <c:pt idx="225">
                  <c:v>38</c:v>
                </c:pt>
                <c:pt idx="226">
                  <c:v>61</c:v>
                </c:pt>
                <c:pt idx="227">
                  <c:v>26</c:v>
                </c:pt>
                <c:pt idx="228">
                  <c:v>25</c:v>
                </c:pt>
                <c:pt idx="229">
                  <c:v>62</c:v>
                </c:pt>
                <c:pt idx="230">
                  <c:v>42</c:v>
                </c:pt>
                <c:pt idx="231">
                  <c:v>31</c:v>
                </c:pt>
                <c:pt idx="232">
                  <c:v>33</c:v>
                </c:pt>
                <c:pt idx="233">
                  <c:v>21</c:v>
                </c:pt>
                <c:pt idx="234">
                  <c:v>50</c:v>
                </c:pt>
                <c:pt idx="235">
                  <c:v>36</c:v>
                </c:pt>
                <c:pt idx="236">
                  <c:v>41</c:v>
                </c:pt>
                <c:pt idx="237">
                  <c:v>27</c:v>
                </c:pt>
                <c:pt idx="238">
                  <c:v>42</c:v>
                </c:pt>
                <c:pt idx="239">
                  <c:v>28</c:v>
                </c:pt>
                <c:pt idx="240">
                  <c:v>46</c:v>
                </c:pt>
                <c:pt idx="241">
                  <c:v>32</c:v>
                </c:pt>
                <c:pt idx="242">
                  <c:v>40</c:v>
                </c:pt>
                <c:pt idx="243">
                  <c:v>39</c:v>
                </c:pt>
                <c:pt idx="244">
                  <c:v>30</c:v>
                </c:pt>
                <c:pt idx="245">
                  <c:v>33</c:v>
                </c:pt>
                <c:pt idx="246">
                  <c:v>27</c:v>
                </c:pt>
                <c:pt idx="247">
                  <c:v>37</c:v>
                </c:pt>
                <c:pt idx="248">
                  <c:v>56</c:v>
                </c:pt>
                <c:pt idx="249">
                  <c:v>30</c:v>
                </c:pt>
                <c:pt idx="250">
                  <c:v>36</c:v>
                </c:pt>
                <c:pt idx="251">
                  <c:v>32</c:v>
                </c:pt>
                <c:pt idx="252">
                  <c:v>44</c:v>
                </c:pt>
                <c:pt idx="253">
                  <c:v>48</c:v>
                </c:pt>
                <c:pt idx="254">
                  <c:v>39</c:v>
                </c:pt>
                <c:pt idx="255">
                  <c:v>31</c:v>
                </c:pt>
                <c:pt idx="256">
                  <c:v>39</c:v>
                </c:pt>
                <c:pt idx="257">
                  <c:v>62</c:v>
                </c:pt>
                <c:pt idx="258">
                  <c:v>21</c:v>
                </c:pt>
                <c:pt idx="259">
                  <c:v>62</c:v>
                </c:pt>
                <c:pt idx="260">
                  <c:v>34</c:v>
                </c:pt>
                <c:pt idx="261">
                  <c:v>35</c:v>
                </c:pt>
                <c:pt idx="262">
                  <c:v>41</c:v>
                </c:pt>
                <c:pt idx="263">
                  <c:v>45</c:v>
                </c:pt>
                <c:pt idx="264">
                  <c:v>54</c:v>
                </c:pt>
                <c:pt idx="265">
                  <c:v>51</c:v>
                </c:pt>
                <c:pt idx="266">
                  <c:v>52</c:v>
                </c:pt>
                <c:pt idx="267">
                  <c:v>29</c:v>
                </c:pt>
                <c:pt idx="268">
                  <c:v>44</c:v>
                </c:pt>
                <c:pt idx="269">
                  <c:v>40</c:v>
                </c:pt>
                <c:pt idx="270">
                  <c:v>41</c:v>
                </c:pt>
                <c:pt idx="271">
                  <c:v>31</c:v>
                </c:pt>
                <c:pt idx="272">
                  <c:v>38</c:v>
                </c:pt>
                <c:pt idx="273">
                  <c:v>43</c:v>
                </c:pt>
                <c:pt idx="274">
                  <c:v>40</c:v>
                </c:pt>
                <c:pt idx="275">
                  <c:v>41</c:v>
                </c:pt>
                <c:pt idx="276">
                  <c:v>64</c:v>
                </c:pt>
                <c:pt idx="277">
                  <c:v>40</c:v>
                </c:pt>
                <c:pt idx="278">
                  <c:v>52</c:v>
                </c:pt>
                <c:pt idx="279">
                  <c:v>41</c:v>
                </c:pt>
                <c:pt idx="280">
                  <c:v>38</c:v>
                </c:pt>
                <c:pt idx="281">
                  <c:v>69</c:v>
                </c:pt>
                <c:pt idx="282">
                  <c:v>26</c:v>
                </c:pt>
                <c:pt idx="283">
                  <c:v>26</c:v>
                </c:pt>
                <c:pt idx="284">
                  <c:v>45</c:v>
                </c:pt>
                <c:pt idx="285">
                  <c:v>26</c:v>
                </c:pt>
                <c:pt idx="286">
                  <c:v>33</c:v>
                </c:pt>
                <c:pt idx="287">
                  <c:v>38</c:v>
                </c:pt>
                <c:pt idx="288">
                  <c:v>36</c:v>
                </c:pt>
                <c:pt idx="289">
                  <c:v>36</c:v>
                </c:pt>
                <c:pt idx="290">
                  <c:v>45</c:v>
                </c:pt>
                <c:pt idx="291">
                  <c:v>45</c:v>
                </c:pt>
                <c:pt idx="292">
                  <c:v>34</c:v>
                </c:pt>
                <c:pt idx="293">
                  <c:v>51</c:v>
                </c:pt>
                <c:pt idx="294">
                  <c:v>38</c:v>
                </c:pt>
                <c:pt idx="295">
                  <c:v>58</c:v>
                </c:pt>
                <c:pt idx="296">
                  <c:v>54</c:v>
                </c:pt>
                <c:pt idx="297">
                  <c:v>57</c:v>
                </c:pt>
                <c:pt idx="298">
                  <c:v>43</c:v>
                </c:pt>
                <c:pt idx="299">
                  <c:v>40</c:v>
                </c:pt>
                <c:pt idx="300">
                  <c:v>45</c:v>
                </c:pt>
                <c:pt idx="301">
                  <c:v>54</c:v>
                </c:pt>
                <c:pt idx="302">
                  <c:v>43</c:v>
                </c:pt>
                <c:pt idx="303">
                  <c:v>48</c:v>
                </c:pt>
                <c:pt idx="304">
                  <c:v>44</c:v>
                </c:pt>
                <c:pt idx="305">
                  <c:v>57</c:v>
                </c:pt>
                <c:pt idx="306">
                  <c:v>20</c:v>
                </c:pt>
                <c:pt idx="307">
                  <c:v>49</c:v>
                </c:pt>
                <c:pt idx="308">
                  <c:v>39</c:v>
                </c:pt>
                <c:pt idx="309">
                  <c:v>41</c:v>
                </c:pt>
                <c:pt idx="310">
                  <c:v>37</c:v>
                </c:pt>
                <c:pt idx="311">
                  <c:v>65</c:v>
                </c:pt>
                <c:pt idx="312">
                  <c:v>50</c:v>
                </c:pt>
                <c:pt idx="313">
                  <c:v>57</c:v>
                </c:pt>
                <c:pt idx="314">
                  <c:v>48</c:v>
                </c:pt>
                <c:pt idx="315">
                  <c:v>53</c:v>
                </c:pt>
                <c:pt idx="316">
                  <c:v>52</c:v>
                </c:pt>
                <c:pt idx="317">
                  <c:v>38</c:v>
                </c:pt>
                <c:pt idx="318">
                  <c:v>33</c:v>
                </c:pt>
                <c:pt idx="319">
                  <c:v>63</c:v>
                </c:pt>
                <c:pt idx="320">
                  <c:v>51</c:v>
                </c:pt>
                <c:pt idx="321">
                  <c:v>43</c:v>
                </c:pt>
                <c:pt idx="322">
                  <c:v>44</c:v>
                </c:pt>
                <c:pt idx="323">
                  <c:v>30</c:v>
                </c:pt>
                <c:pt idx="324">
                  <c:v>42</c:v>
                </c:pt>
                <c:pt idx="325">
                  <c:v>62</c:v>
                </c:pt>
                <c:pt idx="326">
                  <c:v>38</c:v>
                </c:pt>
                <c:pt idx="327">
                  <c:v>54</c:v>
                </c:pt>
                <c:pt idx="328">
                  <c:v>52</c:v>
                </c:pt>
                <c:pt idx="329">
                  <c:v>38</c:v>
                </c:pt>
                <c:pt idx="330">
                  <c:v>55</c:v>
                </c:pt>
                <c:pt idx="331">
                  <c:v>43</c:v>
                </c:pt>
                <c:pt idx="332">
                  <c:v>25</c:v>
                </c:pt>
                <c:pt idx="333">
                  <c:v>36</c:v>
                </c:pt>
                <c:pt idx="334">
                  <c:v>53</c:v>
                </c:pt>
                <c:pt idx="335">
                  <c:v>28</c:v>
                </c:pt>
                <c:pt idx="336">
                  <c:v>32</c:v>
                </c:pt>
                <c:pt idx="337">
                  <c:v>40</c:v>
                </c:pt>
                <c:pt idx="338">
                  <c:v>57</c:v>
                </c:pt>
                <c:pt idx="339">
                  <c:v>27</c:v>
                </c:pt>
                <c:pt idx="340">
                  <c:v>38</c:v>
                </c:pt>
                <c:pt idx="341">
                  <c:v>28</c:v>
                </c:pt>
                <c:pt idx="342">
                  <c:v>52</c:v>
                </c:pt>
                <c:pt idx="343">
                  <c:v>39</c:v>
                </c:pt>
                <c:pt idx="344">
                  <c:v>36</c:v>
                </c:pt>
                <c:pt idx="345">
                  <c:v>38</c:v>
                </c:pt>
                <c:pt idx="346">
                  <c:v>41</c:v>
                </c:pt>
                <c:pt idx="347">
                  <c:v>27</c:v>
                </c:pt>
                <c:pt idx="348">
                  <c:v>32</c:v>
                </c:pt>
                <c:pt idx="349">
                  <c:v>39</c:v>
                </c:pt>
                <c:pt idx="350">
                  <c:v>51</c:v>
                </c:pt>
                <c:pt idx="351">
                  <c:v>42</c:v>
                </c:pt>
                <c:pt idx="352">
                  <c:v>30</c:v>
                </c:pt>
                <c:pt idx="353">
                  <c:v>24</c:v>
                </c:pt>
                <c:pt idx="354">
                  <c:v>33</c:v>
                </c:pt>
                <c:pt idx="355">
                  <c:v>61</c:v>
                </c:pt>
                <c:pt idx="356">
                  <c:v>37</c:v>
                </c:pt>
                <c:pt idx="357">
                  <c:v>39</c:v>
                </c:pt>
                <c:pt idx="358">
                  <c:v>23</c:v>
                </c:pt>
                <c:pt idx="359">
                  <c:v>55</c:v>
                </c:pt>
                <c:pt idx="360">
                  <c:v>43</c:v>
                </c:pt>
                <c:pt idx="361">
                  <c:v>43</c:v>
                </c:pt>
                <c:pt idx="362">
                  <c:v>50</c:v>
                </c:pt>
                <c:pt idx="363">
                  <c:v>43</c:v>
                </c:pt>
                <c:pt idx="364">
                  <c:v>49</c:v>
                </c:pt>
                <c:pt idx="365">
                  <c:v>63</c:v>
                </c:pt>
                <c:pt idx="366">
                  <c:v>33</c:v>
                </c:pt>
                <c:pt idx="367">
                  <c:v>35</c:v>
                </c:pt>
                <c:pt idx="368">
                  <c:v>21</c:v>
                </c:pt>
                <c:pt idx="369">
                  <c:v>63</c:v>
                </c:pt>
                <c:pt idx="370">
                  <c:v>36</c:v>
                </c:pt>
                <c:pt idx="371">
                  <c:v>28</c:v>
                </c:pt>
                <c:pt idx="372">
                  <c:v>43</c:v>
                </c:pt>
                <c:pt idx="373">
                  <c:v>44</c:v>
                </c:pt>
                <c:pt idx="374">
                  <c:v>25</c:v>
                </c:pt>
                <c:pt idx="375">
                  <c:v>27</c:v>
                </c:pt>
                <c:pt idx="376">
                  <c:v>22</c:v>
                </c:pt>
                <c:pt idx="377">
                  <c:v>33</c:v>
                </c:pt>
                <c:pt idx="378">
                  <c:v>25</c:v>
                </c:pt>
                <c:pt idx="379">
                  <c:v>47</c:v>
                </c:pt>
                <c:pt idx="380">
                  <c:v>44</c:v>
                </c:pt>
                <c:pt idx="381">
                  <c:v>26</c:v>
                </c:pt>
                <c:pt idx="382">
                  <c:v>47</c:v>
                </c:pt>
                <c:pt idx="383">
                  <c:v>41</c:v>
                </c:pt>
                <c:pt idx="384">
                  <c:v>35</c:v>
                </c:pt>
                <c:pt idx="385">
                  <c:v>41</c:v>
                </c:pt>
                <c:pt idx="386">
                  <c:v>32</c:v>
                </c:pt>
                <c:pt idx="387">
                  <c:v>34</c:v>
                </c:pt>
                <c:pt idx="388">
                  <c:v>31</c:v>
                </c:pt>
                <c:pt idx="389">
                  <c:v>31</c:v>
                </c:pt>
                <c:pt idx="390">
                  <c:v>57</c:v>
                </c:pt>
                <c:pt idx="391">
                  <c:v>32</c:v>
                </c:pt>
                <c:pt idx="392">
                  <c:v>44</c:v>
                </c:pt>
                <c:pt idx="393">
                  <c:v>29</c:v>
                </c:pt>
                <c:pt idx="394">
                  <c:v>56</c:v>
                </c:pt>
                <c:pt idx="395">
                  <c:v>28</c:v>
                </c:pt>
                <c:pt idx="396">
                  <c:v>42</c:v>
                </c:pt>
                <c:pt idx="397">
                  <c:v>22</c:v>
                </c:pt>
                <c:pt idx="398">
                  <c:v>35</c:v>
                </c:pt>
                <c:pt idx="399">
                  <c:v>52</c:v>
                </c:pt>
              </c:numCache>
            </c:numRef>
          </c:yVal>
          <c:smooth val="0"/>
          <c:extLst>
            <c:ext xmlns:c16="http://schemas.microsoft.com/office/drawing/2014/chart" uri="{C3380CC4-5D6E-409C-BE32-E72D297353CC}">
              <c16:uniqueId val="{00000000-CD3D-46DB-9E6E-F9B194F9BDF4}"/>
            </c:ext>
          </c:extLst>
        </c:ser>
        <c:dLbls>
          <c:showLegendKey val="0"/>
          <c:showVal val="0"/>
          <c:showCatName val="0"/>
          <c:showSerName val="0"/>
          <c:showPercent val="0"/>
          <c:showBubbleSize val="0"/>
        </c:dLbls>
        <c:axId val="1930987199"/>
        <c:axId val="1942461871"/>
      </c:scatterChart>
      <c:valAx>
        <c:axId val="193098719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i="0" u="none" strike="noStrike" baseline="0">
                    <a:solidFill>
                      <a:sysClr val="windowText" lastClr="000000"/>
                    </a:solidFill>
                    <a:effectLst/>
                  </a:rPr>
                  <a:t>Monthly Payment </a:t>
                </a:r>
                <a:endParaRPr lang="en-US" sz="1100">
                  <a:solidFill>
                    <a:sysClr val="windowText" lastClr="000000"/>
                  </a:solidFill>
                </a:endParaRPr>
              </a:p>
            </c:rich>
          </c:tx>
          <c:layout>
            <c:manualLayout>
              <c:xMode val="edge"/>
              <c:yMode val="edge"/>
              <c:x val="0.38963757655293091"/>
              <c:y val="0.88895815106445031"/>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942461871"/>
        <c:crosses val="autoZero"/>
        <c:crossBetween val="midCat"/>
      </c:valAx>
      <c:valAx>
        <c:axId val="194246187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a:solidFill>
                      <a:sysClr val="windowText" lastClr="000000"/>
                    </a:solidFill>
                  </a:rPr>
                  <a:t>Age</a:t>
                </a:r>
              </a:p>
            </c:rich>
          </c:tx>
          <c:layout>
            <c:manualLayout>
              <c:xMode val="edge"/>
              <c:yMode val="edge"/>
              <c:x val="1.9444444444444445E-2"/>
              <c:y val="0.5166203703703703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930987199"/>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Monthly_Payment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Monthly_Payment</a:t>
          </a:r>
        </a:p>
      </cx:txPr>
    </cx:title>
    <cx:plotArea>
      <cx:plotAreaRegion>
        <cx:series layoutId="clusteredColumn" uniqueId="{6140F0EC-BE8E-425F-B3AD-2BFC7962A142}">
          <cx:tx>
            <cx:txData>
              <cx:f>_xlchart.v1.0</cx:f>
              <cx:v>Monthly_Payment</cx:v>
            </cx:txData>
          </cx:tx>
          <cx:dataLabels pos="outEnd">
            <cx:numFmt formatCode="General" sourceLinked="0"/>
            <cx:visibility seriesName="0" categoryName="0" value="1"/>
            <cx:separator>, </cx:separator>
          </cx:dataLabels>
          <cx:dataId val="0"/>
          <cx:layoutPr>
            <cx:binning intervalClosed="r"/>
          </cx:layoutPr>
        </cx:series>
      </cx:plotAreaRegion>
      <cx:axis id="0">
        <cx:catScaling gapWidth="0"/>
        <cx:title>
          <cx:tx>
            <cx:txData>
              <cx:v>Monthly_Payment (in dollar)</cx:v>
            </cx:txData>
          </cx:tx>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Monthly_Payment (in dollar)</a:t>
              </a:r>
            </a:p>
          </cx:txPr>
        </cx:title>
        <cx:tickLabels/>
        <cx:numFmt formatCode="General" sourceLinked="0"/>
      </cx:axis>
      <cx:axis id="1">
        <cx:valScaling/>
        <cx:title>
          <cx:tx>
            <cx:txData>
              <cx:v>Frequency</cx:v>
            </cx:txData>
          </cx:tx>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9531</xdr:colOff>
      <xdr:row>1</xdr:row>
      <xdr:rowOff>9531</xdr:rowOff>
    </xdr:from>
    <xdr:to>
      <xdr:col>10</xdr:col>
      <xdr:colOff>314331</xdr:colOff>
      <xdr:row>15</xdr:row>
      <xdr:rowOff>76206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B0C0BE-80D7-4738-8284-B21A28417D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6" y="20955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7</xdr:col>
      <xdr:colOff>314325</xdr:colOff>
      <xdr:row>0</xdr:row>
      <xdr:rowOff>142875</xdr:rowOff>
    </xdr:from>
    <xdr:ext cx="3228975" cy="781240"/>
    <xdr:sp macro="" textlink="">
      <xdr:nvSpPr>
        <xdr:cNvPr id="3" name="TextBox 2">
          <a:extLst>
            <a:ext uri="{FF2B5EF4-FFF2-40B4-BE49-F238E27FC236}">
              <a16:creationId xmlns:a16="http://schemas.microsoft.com/office/drawing/2014/main" id="{FC0019E6-7892-4217-A6D2-5682CC5E096E}"/>
            </a:ext>
          </a:extLst>
        </xdr:cNvPr>
        <xdr:cNvSpPr txBox="1"/>
      </xdr:nvSpPr>
      <xdr:spPr>
        <a:xfrm>
          <a:off x="8829675" y="142875"/>
          <a:ext cx="322897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Based</a:t>
          </a:r>
          <a:r>
            <a:rPr lang="en-US" sz="1100" baseline="0"/>
            <a:t> on the tables, we can say there is a week relationship between the concerned level of the climate change and the willingness to pay for renewable energy.</a:t>
          </a:r>
          <a:endParaRPr lang="en-US" sz="1100"/>
        </a:p>
      </xdr:txBody>
    </xdr:sp>
    <xdr:clientData/>
  </xdr:oneCellAnchor>
  <xdr:oneCellAnchor>
    <xdr:from>
      <xdr:col>3</xdr:col>
      <xdr:colOff>342900</xdr:colOff>
      <xdr:row>31</xdr:row>
      <xdr:rowOff>66675</xdr:rowOff>
    </xdr:from>
    <xdr:ext cx="452816" cy="280205"/>
    <xdr:sp macro="" textlink="">
      <xdr:nvSpPr>
        <xdr:cNvPr id="4" name="TextBox 3">
          <a:extLst>
            <a:ext uri="{FF2B5EF4-FFF2-40B4-BE49-F238E27FC236}">
              <a16:creationId xmlns:a16="http://schemas.microsoft.com/office/drawing/2014/main" id="{97FF1D21-7446-4643-945B-DAB583187751}"/>
            </a:ext>
          </a:extLst>
        </xdr:cNvPr>
        <xdr:cNvSpPr txBox="1"/>
      </xdr:nvSpPr>
      <xdr:spPr>
        <a:xfrm>
          <a:off x="4352925" y="5972175"/>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21%</a:t>
          </a:r>
        </a:p>
      </xdr:txBody>
    </xdr:sp>
    <xdr:clientData/>
  </xdr:oneCellAnchor>
  <xdr:oneCellAnchor>
    <xdr:from>
      <xdr:col>5</xdr:col>
      <xdr:colOff>352425</xdr:colOff>
      <xdr:row>29</xdr:row>
      <xdr:rowOff>66675</xdr:rowOff>
    </xdr:from>
    <xdr:ext cx="452816" cy="280205"/>
    <xdr:sp macro="" textlink="">
      <xdr:nvSpPr>
        <xdr:cNvPr id="5" name="TextBox 4">
          <a:extLst>
            <a:ext uri="{FF2B5EF4-FFF2-40B4-BE49-F238E27FC236}">
              <a16:creationId xmlns:a16="http://schemas.microsoft.com/office/drawing/2014/main" id="{5359C2AC-697C-46C1-88F1-6F70E74AF9B1}"/>
            </a:ext>
          </a:extLst>
        </xdr:cNvPr>
        <xdr:cNvSpPr txBox="1"/>
      </xdr:nvSpPr>
      <xdr:spPr>
        <a:xfrm>
          <a:off x="6762750" y="5591175"/>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31%</a:t>
          </a:r>
        </a:p>
      </xdr:txBody>
    </xdr:sp>
    <xdr:clientData/>
  </xdr:oneCellAnchor>
  <xdr:oneCellAnchor>
    <xdr:from>
      <xdr:col>5</xdr:col>
      <xdr:colOff>361950</xdr:colOff>
      <xdr:row>32</xdr:row>
      <xdr:rowOff>76200</xdr:rowOff>
    </xdr:from>
    <xdr:ext cx="452816" cy="280205"/>
    <xdr:sp macro="" textlink="">
      <xdr:nvSpPr>
        <xdr:cNvPr id="6" name="TextBox 5">
          <a:extLst>
            <a:ext uri="{FF2B5EF4-FFF2-40B4-BE49-F238E27FC236}">
              <a16:creationId xmlns:a16="http://schemas.microsoft.com/office/drawing/2014/main" id="{41FE10FA-12DA-478F-B9E3-1E1D4063CD60}"/>
            </a:ext>
          </a:extLst>
        </xdr:cNvPr>
        <xdr:cNvSpPr txBox="1"/>
      </xdr:nvSpPr>
      <xdr:spPr>
        <a:xfrm>
          <a:off x="6772275" y="6172200"/>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46%</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199020</xdr:colOff>
      <xdr:row>2</xdr:row>
      <xdr:rowOff>183648</xdr:rowOff>
    </xdr:from>
    <xdr:ext cx="516360" cy="937629"/>
    <xdr:sp macro="" textlink="">
      <xdr:nvSpPr>
        <xdr:cNvPr id="2" name="Rectangle 1">
          <a:extLst>
            <a:ext uri="{FF2B5EF4-FFF2-40B4-BE49-F238E27FC236}">
              <a16:creationId xmlns:a16="http://schemas.microsoft.com/office/drawing/2014/main" id="{82ED2C5F-6100-4719-9D9A-42D88DBEC42F}"/>
            </a:ext>
          </a:extLst>
        </xdr:cNvPr>
        <xdr:cNvSpPr/>
      </xdr:nvSpPr>
      <xdr:spPr>
        <a:xfrm>
          <a:off x="3389895" y="574173"/>
          <a:ext cx="516360"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a</a:t>
          </a:r>
        </a:p>
      </xdr:txBody>
    </xdr:sp>
    <xdr:clientData/>
  </xdr:oneCellAnchor>
  <xdr:oneCellAnchor>
    <xdr:from>
      <xdr:col>2</xdr:col>
      <xdr:colOff>135333</xdr:colOff>
      <xdr:row>18</xdr:row>
      <xdr:rowOff>345573</xdr:rowOff>
    </xdr:from>
    <xdr:ext cx="548484" cy="937629"/>
    <xdr:sp macro="" textlink="">
      <xdr:nvSpPr>
        <xdr:cNvPr id="3" name="Rectangle 2">
          <a:extLst>
            <a:ext uri="{FF2B5EF4-FFF2-40B4-BE49-F238E27FC236}">
              <a16:creationId xmlns:a16="http://schemas.microsoft.com/office/drawing/2014/main" id="{9EF81D1B-5624-4BFD-816B-F94FA48AA0AA}"/>
            </a:ext>
          </a:extLst>
        </xdr:cNvPr>
        <xdr:cNvSpPr/>
      </xdr:nvSpPr>
      <xdr:spPr>
        <a:xfrm>
          <a:off x="3326208" y="3803148"/>
          <a:ext cx="548484"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b</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200025</xdr:colOff>
      <xdr:row>6</xdr:row>
      <xdr:rowOff>28575</xdr:rowOff>
    </xdr:from>
    <xdr:ext cx="516360" cy="937629"/>
    <xdr:sp macro="" textlink="">
      <xdr:nvSpPr>
        <xdr:cNvPr id="2" name="Rectangle 1">
          <a:extLst>
            <a:ext uri="{FF2B5EF4-FFF2-40B4-BE49-F238E27FC236}">
              <a16:creationId xmlns:a16="http://schemas.microsoft.com/office/drawing/2014/main" id="{31CAE5EB-542D-4060-B52B-32B1340C8B77}"/>
            </a:ext>
          </a:extLst>
        </xdr:cNvPr>
        <xdr:cNvSpPr/>
      </xdr:nvSpPr>
      <xdr:spPr>
        <a:xfrm>
          <a:off x="3476625" y="1171575"/>
          <a:ext cx="516360"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a</a:t>
          </a:r>
        </a:p>
      </xdr:txBody>
    </xdr:sp>
    <xdr:clientData/>
  </xdr:oneCellAnchor>
  <xdr:oneCellAnchor>
    <xdr:from>
      <xdr:col>2</xdr:col>
      <xdr:colOff>212538</xdr:colOff>
      <xdr:row>32</xdr:row>
      <xdr:rowOff>171450</xdr:rowOff>
    </xdr:from>
    <xdr:ext cx="548484" cy="937629"/>
    <xdr:sp macro="" textlink="">
      <xdr:nvSpPr>
        <xdr:cNvPr id="3" name="Rectangle 2">
          <a:extLst>
            <a:ext uri="{FF2B5EF4-FFF2-40B4-BE49-F238E27FC236}">
              <a16:creationId xmlns:a16="http://schemas.microsoft.com/office/drawing/2014/main" id="{E05BAA5E-B091-4875-9E44-4B77345BACC7}"/>
            </a:ext>
          </a:extLst>
        </xdr:cNvPr>
        <xdr:cNvSpPr/>
      </xdr:nvSpPr>
      <xdr:spPr>
        <a:xfrm>
          <a:off x="3489138" y="6896100"/>
          <a:ext cx="548484"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b</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9526</xdr:colOff>
      <xdr:row>2</xdr:row>
      <xdr:rowOff>19050</xdr:rowOff>
    </xdr:from>
    <xdr:to>
      <xdr:col>9</xdr:col>
      <xdr:colOff>438150</xdr:colOff>
      <xdr:row>15</xdr:row>
      <xdr:rowOff>161925</xdr:rowOff>
    </xdr:to>
    <xdr:graphicFrame macro="">
      <xdr:nvGraphicFramePr>
        <xdr:cNvPr id="3" name="Chart 2">
          <a:extLst>
            <a:ext uri="{FF2B5EF4-FFF2-40B4-BE49-F238E27FC236}">
              <a16:creationId xmlns:a16="http://schemas.microsoft.com/office/drawing/2014/main" id="{160F9AD8-F0EF-4B3A-877C-3A5E80405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18</xdr:row>
      <xdr:rowOff>95250</xdr:rowOff>
    </xdr:from>
    <xdr:to>
      <xdr:col>10</xdr:col>
      <xdr:colOff>123825</xdr:colOff>
      <xdr:row>31</xdr:row>
      <xdr:rowOff>38100</xdr:rowOff>
    </xdr:to>
    <xdr:graphicFrame macro="">
      <xdr:nvGraphicFramePr>
        <xdr:cNvPr id="5" name="Chart 4">
          <a:extLst>
            <a:ext uri="{FF2B5EF4-FFF2-40B4-BE49-F238E27FC236}">
              <a16:creationId xmlns:a16="http://schemas.microsoft.com/office/drawing/2014/main" id="{D9A93F47-C097-4848-BE73-27ED0AF86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2</xdr:col>
      <xdr:colOff>190500</xdr:colOff>
      <xdr:row>9</xdr:row>
      <xdr:rowOff>19050</xdr:rowOff>
    </xdr:from>
    <xdr:ext cx="516360" cy="937629"/>
    <xdr:sp macro="" textlink="">
      <xdr:nvSpPr>
        <xdr:cNvPr id="2" name="Rectangle 1">
          <a:extLst>
            <a:ext uri="{FF2B5EF4-FFF2-40B4-BE49-F238E27FC236}">
              <a16:creationId xmlns:a16="http://schemas.microsoft.com/office/drawing/2014/main" id="{632A5043-E346-43A4-AE94-65F2749AF23B}"/>
            </a:ext>
          </a:extLst>
        </xdr:cNvPr>
        <xdr:cNvSpPr/>
      </xdr:nvSpPr>
      <xdr:spPr>
        <a:xfrm>
          <a:off x="2924175" y="1162050"/>
          <a:ext cx="516360"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a</a:t>
          </a:r>
        </a:p>
      </xdr:txBody>
    </xdr:sp>
    <xdr:clientData/>
  </xdr:oneCellAnchor>
  <xdr:oneCellAnchor>
    <xdr:from>
      <xdr:col>2</xdr:col>
      <xdr:colOff>183963</xdr:colOff>
      <xdr:row>21</xdr:row>
      <xdr:rowOff>123825</xdr:rowOff>
    </xdr:from>
    <xdr:ext cx="548484" cy="937629"/>
    <xdr:sp macro="" textlink="">
      <xdr:nvSpPr>
        <xdr:cNvPr id="3" name="Rectangle 2">
          <a:extLst>
            <a:ext uri="{FF2B5EF4-FFF2-40B4-BE49-F238E27FC236}">
              <a16:creationId xmlns:a16="http://schemas.microsoft.com/office/drawing/2014/main" id="{BC7ABEED-3E34-4412-8D99-AE12D5BDEAD7}"/>
            </a:ext>
          </a:extLst>
        </xdr:cNvPr>
        <xdr:cNvSpPr/>
      </xdr:nvSpPr>
      <xdr:spPr>
        <a:xfrm>
          <a:off x="2917638" y="3571875"/>
          <a:ext cx="548484"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b</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nformation-systems-and-business-analytics\unit-resources-and-results\MIS770A\2017\Assessments\Assessment%202\Data_Zon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taff-home-m.its.deakin.edu.au\mbrookes\UserData\Desktop\SET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te data"/>
      <sheetName val="NewData"/>
      <sheetName val="Analysis"/>
      <sheetName val="Working"/>
      <sheetName val="Variables"/>
      <sheetName val="Data"/>
      <sheetName val="Q1"/>
      <sheetName val="Q2"/>
      <sheetName val="Q3"/>
      <sheetName val="Q4"/>
      <sheetName val="Q5"/>
      <sheetName val="Q6"/>
      <sheetName val="CI - Template"/>
      <sheetName val="HT - Template"/>
      <sheetName val="SS - Template"/>
    </sheetNames>
    <sheetDataSet>
      <sheetData sheetId="0"/>
      <sheetData sheetId="1">
        <row r="2">
          <cell r="B2">
            <v>476</v>
          </cell>
          <cell r="T2">
            <v>1</v>
          </cell>
          <cell r="W2">
            <v>4</v>
          </cell>
          <cell r="X2">
            <v>3</v>
          </cell>
        </row>
        <row r="3">
          <cell r="B3">
            <v>1180</v>
          </cell>
          <cell r="T3">
            <v>2</v>
          </cell>
          <cell r="W3">
            <v>2</v>
          </cell>
          <cell r="X3">
            <v>3</v>
          </cell>
        </row>
        <row r="4">
          <cell r="B4">
            <v>1001</v>
          </cell>
          <cell r="T4">
            <v>1</v>
          </cell>
          <cell r="W4">
            <v>2</v>
          </cell>
          <cell r="X4">
            <v>3</v>
          </cell>
        </row>
        <row r="5">
          <cell r="B5">
            <v>1091</v>
          </cell>
          <cell r="T5">
            <v>3</v>
          </cell>
          <cell r="W5">
            <v>2</v>
          </cell>
          <cell r="X5">
            <v>3</v>
          </cell>
        </row>
        <row r="6">
          <cell r="B6">
            <v>726</v>
          </cell>
          <cell r="T6">
            <v>2</v>
          </cell>
          <cell r="W6">
            <v>4</v>
          </cell>
          <cell r="X6">
            <v>2</v>
          </cell>
        </row>
        <row r="7">
          <cell r="B7">
            <v>1266</v>
          </cell>
          <cell r="T7">
            <v>2</v>
          </cell>
          <cell r="W7">
            <v>3</v>
          </cell>
          <cell r="X7">
            <v>3</v>
          </cell>
        </row>
        <row r="8">
          <cell r="B8">
            <v>1192</v>
          </cell>
          <cell r="T8">
            <v>2</v>
          </cell>
          <cell r="W8">
            <v>4</v>
          </cell>
          <cell r="X8">
            <v>3</v>
          </cell>
        </row>
        <row r="9">
          <cell r="B9">
            <v>1729</v>
          </cell>
          <cell r="T9">
            <v>3</v>
          </cell>
          <cell r="W9">
            <v>4</v>
          </cell>
          <cell r="X9">
            <v>3</v>
          </cell>
        </row>
        <row r="10">
          <cell r="B10">
            <v>876</v>
          </cell>
          <cell r="T10">
            <v>3</v>
          </cell>
          <cell r="W10">
            <v>2</v>
          </cell>
          <cell r="X10">
            <v>3</v>
          </cell>
        </row>
        <row r="11">
          <cell r="B11">
            <v>487</v>
          </cell>
          <cell r="T11">
            <v>1</v>
          </cell>
          <cell r="W11">
            <v>2</v>
          </cell>
          <cell r="X11">
            <v>3</v>
          </cell>
        </row>
        <row r="12">
          <cell r="B12">
            <v>1182</v>
          </cell>
          <cell r="T12">
            <v>1</v>
          </cell>
          <cell r="W12">
            <v>3</v>
          </cell>
          <cell r="X12">
            <v>3</v>
          </cell>
        </row>
        <row r="13">
          <cell r="B13">
            <v>940</v>
          </cell>
          <cell r="T13">
            <v>2</v>
          </cell>
          <cell r="W13">
            <v>3</v>
          </cell>
          <cell r="X13">
            <v>3</v>
          </cell>
        </row>
        <row r="14">
          <cell r="B14">
            <v>639</v>
          </cell>
          <cell r="T14">
            <v>1</v>
          </cell>
          <cell r="W14">
            <v>1</v>
          </cell>
          <cell r="X14">
            <v>3</v>
          </cell>
        </row>
        <row r="15">
          <cell r="B15">
            <v>832</v>
          </cell>
          <cell r="T15">
            <v>2</v>
          </cell>
          <cell r="W15">
            <v>2</v>
          </cell>
          <cell r="X15">
            <v>2</v>
          </cell>
        </row>
        <row r="16">
          <cell r="B16">
            <v>1199</v>
          </cell>
          <cell r="T16">
            <v>1</v>
          </cell>
          <cell r="W16">
            <v>3</v>
          </cell>
          <cell r="X16">
            <v>1</v>
          </cell>
        </row>
        <row r="17">
          <cell r="B17">
            <v>546</v>
          </cell>
          <cell r="T17">
            <v>1</v>
          </cell>
          <cell r="W17">
            <v>2</v>
          </cell>
          <cell r="X17">
            <v>3</v>
          </cell>
        </row>
        <row r="18">
          <cell r="B18">
            <v>789</v>
          </cell>
          <cell r="T18">
            <v>2</v>
          </cell>
          <cell r="W18">
            <v>1</v>
          </cell>
          <cell r="X18">
            <v>3</v>
          </cell>
        </row>
        <row r="19">
          <cell r="B19">
            <v>583</v>
          </cell>
          <cell r="T19">
            <v>1</v>
          </cell>
          <cell r="W19">
            <v>3</v>
          </cell>
          <cell r="X19">
            <v>3</v>
          </cell>
        </row>
        <row r="20">
          <cell r="B20">
            <v>525</v>
          </cell>
          <cell r="T20">
            <v>1</v>
          </cell>
          <cell r="W20">
            <v>3</v>
          </cell>
          <cell r="X20">
            <v>2</v>
          </cell>
        </row>
        <row r="21">
          <cell r="B21">
            <v>1362</v>
          </cell>
          <cell r="T21">
            <v>2</v>
          </cell>
          <cell r="W21">
            <v>4</v>
          </cell>
          <cell r="X21">
            <v>3</v>
          </cell>
        </row>
        <row r="22">
          <cell r="B22">
            <v>545</v>
          </cell>
          <cell r="T22">
            <v>3</v>
          </cell>
          <cell r="W22">
            <v>2</v>
          </cell>
          <cell r="X22">
            <v>3</v>
          </cell>
        </row>
        <row r="23">
          <cell r="B23">
            <v>801</v>
          </cell>
          <cell r="T23">
            <v>2</v>
          </cell>
          <cell r="W23">
            <v>2</v>
          </cell>
          <cell r="X23">
            <v>2</v>
          </cell>
        </row>
        <row r="24">
          <cell r="B24">
            <v>591</v>
          </cell>
          <cell r="T24">
            <v>1</v>
          </cell>
          <cell r="W24">
            <v>3</v>
          </cell>
          <cell r="X24">
            <v>3</v>
          </cell>
        </row>
        <row r="25">
          <cell r="B25">
            <v>646</v>
          </cell>
          <cell r="T25">
            <v>1</v>
          </cell>
          <cell r="W25">
            <v>3</v>
          </cell>
          <cell r="X25">
            <v>1</v>
          </cell>
        </row>
        <row r="26">
          <cell r="B26">
            <v>983</v>
          </cell>
          <cell r="T26">
            <v>2</v>
          </cell>
          <cell r="W26">
            <v>3</v>
          </cell>
          <cell r="X26">
            <v>3</v>
          </cell>
        </row>
        <row r="27">
          <cell r="B27">
            <v>663</v>
          </cell>
          <cell r="T27">
            <v>2</v>
          </cell>
          <cell r="W27">
            <v>2</v>
          </cell>
          <cell r="X27">
            <v>3</v>
          </cell>
        </row>
        <row r="28">
          <cell r="B28">
            <v>450</v>
          </cell>
          <cell r="T28">
            <v>1</v>
          </cell>
          <cell r="W28">
            <v>2</v>
          </cell>
          <cell r="X28">
            <v>3</v>
          </cell>
        </row>
        <row r="29">
          <cell r="B29">
            <v>627</v>
          </cell>
          <cell r="T29">
            <v>1</v>
          </cell>
          <cell r="W29">
            <v>3</v>
          </cell>
          <cell r="X29">
            <v>2</v>
          </cell>
        </row>
        <row r="30">
          <cell r="B30">
            <v>1060</v>
          </cell>
          <cell r="T30">
            <v>3</v>
          </cell>
          <cell r="W30">
            <v>2</v>
          </cell>
          <cell r="X30">
            <v>3</v>
          </cell>
        </row>
        <row r="31">
          <cell r="B31">
            <v>819</v>
          </cell>
          <cell r="T31">
            <v>3</v>
          </cell>
          <cell r="W31">
            <v>2</v>
          </cell>
          <cell r="X31">
            <v>3</v>
          </cell>
        </row>
        <row r="32">
          <cell r="B32">
            <v>725</v>
          </cell>
          <cell r="T32">
            <v>3</v>
          </cell>
          <cell r="W32">
            <v>4</v>
          </cell>
          <cell r="X32">
            <v>2</v>
          </cell>
        </row>
        <row r="33">
          <cell r="B33">
            <v>882</v>
          </cell>
          <cell r="T33">
            <v>2</v>
          </cell>
          <cell r="W33">
            <v>2</v>
          </cell>
          <cell r="X33">
            <v>1</v>
          </cell>
        </row>
        <row r="34">
          <cell r="B34">
            <v>1022</v>
          </cell>
          <cell r="T34">
            <v>3</v>
          </cell>
          <cell r="W34">
            <v>3</v>
          </cell>
          <cell r="X34">
            <v>3</v>
          </cell>
        </row>
        <row r="35">
          <cell r="B35">
            <v>971</v>
          </cell>
          <cell r="T35">
            <v>2</v>
          </cell>
          <cell r="W35">
            <v>3</v>
          </cell>
          <cell r="X35">
            <v>1</v>
          </cell>
        </row>
        <row r="36">
          <cell r="B36">
            <v>212</v>
          </cell>
          <cell r="T36">
            <v>2</v>
          </cell>
          <cell r="W36">
            <v>3</v>
          </cell>
          <cell r="X36">
            <v>3</v>
          </cell>
        </row>
        <row r="37">
          <cell r="B37">
            <v>398</v>
          </cell>
          <cell r="T37">
            <v>1</v>
          </cell>
          <cell r="W37">
            <v>3</v>
          </cell>
          <cell r="X37">
            <v>3</v>
          </cell>
        </row>
        <row r="38">
          <cell r="B38">
            <v>1006</v>
          </cell>
          <cell r="T38">
            <v>1</v>
          </cell>
          <cell r="W38">
            <v>2</v>
          </cell>
          <cell r="X38">
            <v>3</v>
          </cell>
        </row>
        <row r="39">
          <cell r="B39">
            <v>1148</v>
          </cell>
          <cell r="T39">
            <v>3</v>
          </cell>
          <cell r="W39">
            <v>1</v>
          </cell>
          <cell r="X39">
            <v>1</v>
          </cell>
        </row>
        <row r="40">
          <cell r="B40">
            <v>720</v>
          </cell>
          <cell r="T40">
            <v>2</v>
          </cell>
          <cell r="W40">
            <v>1</v>
          </cell>
          <cell r="X40">
            <v>3</v>
          </cell>
        </row>
        <row r="41">
          <cell r="B41">
            <v>996</v>
          </cell>
          <cell r="T41">
            <v>1</v>
          </cell>
          <cell r="W41">
            <v>2</v>
          </cell>
          <cell r="X41">
            <v>3</v>
          </cell>
        </row>
        <row r="42">
          <cell r="B42">
            <v>516</v>
          </cell>
          <cell r="T42">
            <v>2</v>
          </cell>
          <cell r="W42">
            <v>2</v>
          </cell>
          <cell r="X42">
            <v>3</v>
          </cell>
        </row>
        <row r="43">
          <cell r="B43">
            <v>910</v>
          </cell>
          <cell r="T43">
            <v>1</v>
          </cell>
          <cell r="W43">
            <v>4</v>
          </cell>
          <cell r="X43">
            <v>1</v>
          </cell>
        </row>
        <row r="44">
          <cell r="B44">
            <v>1480</v>
          </cell>
          <cell r="T44">
            <v>2</v>
          </cell>
          <cell r="W44">
            <v>4</v>
          </cell>
          <cell r="X44">
            <v>3</v>
          </cell>
        </row>
        <row r="45">
          <cell r="B45">
            <v>876</v>
          </cell>
          <cell r="T45">
            <v>1</v>
          </cell>
          <cell r="W45">
            <v>3</v>
          </cell>
          <cell r="X45">
            <v>3</v>
          </cell>
        </row>
        <row r="46">
          <cell r="B46">
            <v>279</v>
          </cell>
          <cell r="T46">
            <v>1</v>
          </cell>
          <cell r="W46">
            <v>3</v>
          </cell>
          <cell r="X46">
            <v>3</v>
          </cell>
        </row>
        <row r="47">
          <cell r="B47">
            <v>1232</v>
          </cell>
          <cell r="T47">
            <v>1</v>
          </cell>
          <cell r="W47">
            <v>4</v>
          </cell>
          <cell r="X47">
            <v>3</v>
          </cell>
        </row>
        <row r="48">
          <cell r="B48">
            <v>804</v>
          </cell>
          <cell r="T48">
            <v>1</v>
          </cell>
          <cell r="W48">
            <v>2</v>
          </cell>
          <cell r="X48">
            <v>2</v>
          </cell>
        </row>
        <row r="49">
          <cell r="B49">
            <v>288</v>
          </cell>
          <cell r="T49">
            <v>1</v>
          </cell>
          <cell r="W49">
            <v>1</v>
          </cell>
          <cell r="X49">
            <v>3</v>
          </cell>
        </row>
        <row r="50">
          <cell r="B50">
            <v>1345</v>
          </cell>
          <cell r="T50">
            <v>3</v>
          </cell>
          <cell r="W50">
            <v>3</v>
          </cell>
          <cell r="X50">
            <v>3</v>
          </cell>
        </row>
        <row r="51">
          <cell r="B51">
            <v>993</v>
          </cell>
          <cell r="T51">
            <v>2</v>
          </cell>
          <cell r="W51">
            <v>2</v>
          </cell>
          <cell r="X51">
            <v>3</v>
          </cell>
        </row>
        <row r="52">
          <cell r="B52">
            <v>1446</v>
          </cell>
          <cell r="T52">
            <v>3</v>
          </cell>
          <cell r="W52">
            <v>4</v>
          </cell>
          <cell r="X52">
            <v>3</v>
          </cell>
        </row>
        <row r="53">
          <cell r="B53">
            <v>1573</v>
          </cell>
          <cell r="T53">
            <v>3</v>
          </cell>
          <cell r="W53">
            <v>4</v>
          </cell>
          <cell r="X53">
            <v>3</v>
          </cell>
        </row>
        <row r="54">
          <cell r="B54">
            <v>877</v>
          </cell>
          <cell r="T54">
            <v>1</v>
          </cell>
          <cell r="W54">
            <v>3</v>
          </cell>
          <cell r="X54">
            <v>3</v>
          </cell>
        </row>
        <row r="55">
          <cell r="B55">
            <v>422</v>
          </cell>
          <cell r="T55">
            <v>1</v>
          </cell>
          <cell r="W55">
            <v>2</v>
          </cell>
          <cell r="X55">
            <v>2</v>
          </cell>
        </row>
        <row r="56">
          <cell r="B56">
            <v>930</v>
          </cell>
          <cell r="T56">
            <v>3</v>
          </cell>
          <cell r="W56">
            <v>1</v>
          </cell>
          <cell r="X56">
            <v>3</v>
          </cell>
        </row>
        <row r="57">
          <cell r="B57">
            <v>582</v>
          </cell>
          <cell r="T57">
            <v>1</v>
          </cell>
          <cell r="W57">
            <v>2</v>
          </cell>
          <cell r="X57">
            <v>2</v>
          </cell>
        </row>
        <row r="58">
          <cell r="B58">
            <v>691</v>
          </cell>
          <cell r="T58">
            <v>2</v>
          </cell>
          <cell r="W58">
            <v>1</v>
          </cell>
          <cell r="X58">
            <v>3</v>
          </cell>
        </row>
        <row r="59">
          <cell r="B59">
            <v>1390</v>
          </cell>
          <cell r="T59">
            <v>3</v>
          </cell>
          <cell r="W59">
            <v>4</v>
          </cell>
          <cell r="X59">
            <v>3</v>
          </cell>
        </row>
        <row r="60">
          <cell r="B60">
            <v>1364</v>
          </cell>
          <cell r="T60">
            <v>3</v>
          </cell>
          <cell r="W60">
            <v>3</v>
          </cell>
          <cell r="X60">
            <v>3</v>
          </cell>
        </row>
        <row r="61">
          <cell r="B61">
            <v>858</v>
          </cell>
          <cell r="T61">
            <v>1</v>
          </cell>
          <cell r="W61">
            <v>3</v>
          </cell>
          <cell r="X61">
            <v>3</v>
          </cell>
        </row>
        <row r="62">
          <cell r="B62">
            <v>1145</v>
          </cell>
          <cell r="T62">
            <v>2</v>
          </cell>
          <cell r="W62">
            <v>4</v>
          </cell>
          <cell r="X62">
            <v>3</v>
          </cell>
        </row>
        <row r="63">
          <cell r="B63">
            <v>1041</v>
          </cell>
          <cell r="T63">
            <v>1</v>
          </cell>
          <cell r="W63">
            <v>4</v>
          </cell>
          <cell r="X63">
            <v>3</v>
          </cell>
        </row>
        <row r="64">
          <cell r="B64">
            <v>1253</v>
          </cell>
          <cell r="T64">
            <v>3</v>
          </cell>
          <cell r="W64">
            <v>1</v>
          </cell>
          <cell r="X64">
            <v>3</v>
          </cell>
        </row>
        <row r="65">
          <cell r="B65">
            <v>387</v>
          </cell>
          <cell r="T65">
            <v>1</v>
          </cell>
          <cell r="W65">
            <v>2</v>
          </cell>
          <cell r="X65">
            <v>1</v>
          </cell>
        </row>
        <row r="66">
          <cell r="B66">
            <v>604</v>
          </cell>
          <cell r="T66">
            <v>3</v>
          </cell>
          <cell r="W66">
            <v>3</v>
          </cell>
          <cell r="X66">
            <v>3</v>
          </cell>
        </row>
        <row r="67">
          <cell r="B67">
            <v>626</v>
          </cell>
          <cell r="T67">
            <v>3</v>
          </cell>
          <cell r="W67">
            <v>1</v>
          </cell>
          <cell r="X67">
            <v>3</v>
          </cell>
        </row>
        <row r="68">
          <cell r="B68">
            <v>1114</v>
          </cell>
          <cell r="T68">
            <v>1</v>
          </cell>
          <cell r="W68">
            <v>2</v>
          </cell>
          <cell r="X68">
            <v>3</v>
          </cell>
        </row>
        <row r="69">
          <cell r="B69">
            <v>1091</v>
          </cell>
          <cell r="T69">
            <v>1</v>
          </cell>
          <cell r="W69">
            <v>3</v>
          </cell>
          <cell r="X69">
            <v>2</v>
          </cell>
        </row>
        <row r="70">
          <cell r="B70">
            <v>1043</v>
          </cell>
          <cell r="T70">
            <v>3</v>
          </cell>
          <cell r="W70">
            <v>3</v>
          </cell>
          <cell r="X70">
            <v>2</v>
          </cell>
        </row>
        <row r="71">
          <cell r="B71">
            <v>686</v>
          </cell>
          <cell r="T71">
            <v>1</v>
          </cell>
          <cell r="W71">
            <v>1</v>
          </cell>
          <cell r="X71">
            <v>3</v>
          </cell>
        </row>
        <row r="72">
          <cell r="B72">
            <v>1022</v>
          </cell>
          <cell r="T72">
            <v>1</v>
          </cell>
          <cell r="W72">
            <v>3</v>
          </cell>
          <cell r="X72">
            <v>3</v>
          </cell>
        </row>
        <row r="73">
          <cell r="B73">
            <v>1010</v>
          </cell>
          <cell r="T73">
            <v>3</v>
          </cell>
          <cell r="W73">
            <v>4</v>
          </cell>
          <cell r="X73">
            <v>3</v>
          </cell>
        </row>
        <row r="74">
          <cell r="B74">
            <v>520</v>
          </cell>
          <cell r="T74">
            <v>2</v>
          </cell>
          <cell r="W74">
            <v>2</v>
          </cell>
          <cell r="X74">
            <v>1</v>
          </cell>
        </row>
        <row r="75">
          <cell r="B75">
            <v>675</v>
          </cell>
          <cell r="T75">
            <v>3</v>
          </cell>
          <cell r="W75">
            <v>2</v>
          </cell>
          <cell r="X75">
            <v>3</v>
          </cell>
        </row>
        <row r="76">
          <cell r="B76">
            <v>1048</v>
          </cell>
          <cell r="T76">
            <v>1</v>
          </cell>
          <cell r="W76">
            <v>3</v>
          </cell>
          <cell r="X76">
            <v>3</v>
          </cell>
        </row>
        <row r="77">
          <cell r="B77">
            <v>626</v>
          </cell>
          <cell r="T77">
            <v>1</v>
          </cell>
          <cell r="W77">
            <v>1</v>
          </cell>
          <cell r="X77">
            <v>3</v>
          </cell>
        </row>
        <row r="78">
          <cell r="B78">
            <v>759</v>
          </cell>
          <cell r="T78">
            <v>1</v>
          </cell>
          <cell r="W78">
            <v>2</v>
          </cell>
          <cell r="X78">
            <v>3</v>
          </cell>
        </row>
        <row r="79">
          <cell r="B79">
            <v>1006</v>
          </cell>
          <cell r="T79">
            <v>3</v>
          </cell>
          <cell r="W79">
            <v>2</v>
          </cell>
          <cell r="X79">
            <v>3</v>
          </cell>
        </row>
        <row r="80">
          <cell r="B80">
            <v>819</v>
          </cell>
          <cell r="T80">
            <v>3</v>
          </cell>
          <cell r="W80">
            <v>4</v>
          </cell>
          <cell r="X80">
            <v>3</v>
          </cell>
        </row>
        <row r="81">
          <cell r="B81">
            <v>518</v>
          </cell>
          <cell r="T81">
            <v>3</v>
          </cell>
          <cell r="W81">
            <v>3</v>
          </cell>
          <cell r="X81">
            <v>2</v>
          </cell>
        </row>
        <row r="82">
          <cell r="B82">
            <v>996</v>
          </cell>
          <cell r="T82">
            <v>1</v>
          </cell>
          <cell r="W82">
            <v>3</v>
          </cell>
          <cell r="X82">
            <v>3</v>
          </cell>
        </row>
        <row r="83">
          <cell r="B83">
            <v>570</v>
          </cell>
          <cell r="T83">
            <v>2</v>
          </cell>
          <cell r="W83">
            <v>2</v>
          </cell>
          <cell r="X83">
            <v>3</v>
          </cell>
        </row>
        <row r="84">
          <cell r="B84">
            <v>420</v>
          </cell>
          <cell r="T84">
            <v>2</v>
          </cell>
          <cell r="W84">
            <v>2</v>
          </cell>
          <cell r="X84">
            <v>3</v>
          </cell>
        </row>
        <row r="85">
          <cell r="B85">
            <v>1000</v>
          </cell>
          <cell r="T85">
            <v>3</v>
          </cell>
          <cell r="W85">
            <v>1</v>
          </cell>
          <cell r="X85">
            <v>2</v>
          </cell>
        </row>
        <row r="86">
          <cell r="B86">
            <v>745</v>
          </cell>
          <cell r="T86">
            <v>3</v>
          </cell>
          <cell r="W86">
            <v>2</v>
          </cell>
          <cell r="X86">
            <v>3</v>
          </cell>
        </row>
        <row r="87">
          <cell r="B87">
            <v>1162</v>
          </cell>
          <cell r="T87">
            <v>2</v>
          </cell>
          <cell r="W87">
            <v>2</v>
          </cell>
          <cell r="X87">
            <v>2</v>
          </cell>
        </row>
        <row r="88">
          <cell r="B88">
            <v>612</v>
          </cell>
          <cell r="T88">
            <v>2</v>
          </cell>
          <cell r="W88">
            <v>3</v>
          </cell>
          <cell r="X88">
            <v>3</v>
          </cell>
        </row>
        <row r="89">
          <cell r="B89">
            <v>1291</v>
          </cell>
          <cell r="T89">
            <v>3</v>
          </cell>
          <cell r="W89">
            <v>2</v>
          </cell>
          <cell r="X89">
            <v>2</v>
          </cell>
        </row>
        <row r="90">
          <cell r="B90">
            <v>1493</v>
          </cell>
          <cell r="T90">
            <v>3</v>
          </cell>
          <cell r="W90">
            <v>3</v>
          </cell>
          <cell r="X90">
            <v>3</v>
          </cell>
        </row>
        <row r="91">
          <cell r="B91">
            <v>864</v>
          </cell>
          <cell r="T91">
            <v>1</v>
          </cell>
          <cell r="W91">
            <v>4</v>
          </cell>
          <cell r="X91">
            <v>1</v>
          </cell>
        </row>
        <row r="92">
          <cell r="B92">
            <v>798</v>
          </cell>
          <cell r="T92">
            <v>2</v>
          </cell>
          <cell r="W92">
            <v>2</v>
          </cell>
          <cell r="X92">
            <v>3</v>
          </cell>
        </row>
        <row r="93">
          <cell r="B93">
            <v>932</v>
          </cell>
          <cell r="T93">
            <v>3</v>
          </cell>
          <cell r="W93">
            <v>4</v>
          </cell>
          <cell r="X93">
            <v>3</v>
          </cell>
        </row>
        <row r="94">
          <cell r="B94">
            <v>775</v>
          </cell>
          <cell r="T94">
            <v>3</v>
          </cell>
          <cell r="W94">
            <v>1</v>
          </cell>
          <cell r="X94">
            <v>3</v>
          </cell>
        </row>
        <row r="95">
          <cell r="B95">
            <v>428</v>
          </cell>
          <cell r="T95">
            <v>2</v>
          </cell>
          <cell r="W95">
            <v>1</v>
          </cell>
          <cell r="X95">
            <v>1</v>
          </cell>
        </row>
        <row r="96">
          <cell r="B96">
            <v>831</v>
          </cell>
          <cell r="T96">
            <v>3</v>
          </cell>
          <cell r="W96">
            <v>1</v>
          </cell>
          <cell r="X96">
            <v>3</v>
          </cell>
        </row>
        <row r="97">
          <cell r="B97">
            <v>1063</v>
          </cell>
          <cell r="T97">
            <v>2</v>
          </cell>
          <cell r="W97">
            <v>2</v>
          </cell>
          <cell r="X97">
            <v>3</v>
          </cell>
        </row>
        <row r="98">
          <cell r="B98">
            <v>589</v>
          </cell>
          <cell r="T98">
            <v>2</v>
          </cell>
          <cell r="W98">
            <v>3</v>
          </cell>
          <cell r="X98">
            <v>3</v>
          </cell>
        </row>
        <row r="99">
          <cell r="B99">
            <v>725</v>
          </cell>
          <cell r="T99">
            <v>2</v>
          </cell>
          <cell r="W99">
            <v>3</v>
          </cell>
          <cell r="X99">
            <v>3</v>
          </cell>
        </row>
        <row r="100">
          <cell r="B100">
            <v>1790</v>
          </cell>
          <cell r="T100">
            <v>3</v>
          </cell>
          <cell r="W100">
            <v>4</v>
          </cell>
          <cell r="X100">
            <v>3</v>
          </cell>
        </row>
        <row r="101">
          <cell r="B101">
            <v>1100</v>
          </cell>
          <cell r="T101">
            <v>3</v>
          </cell>
          <cell r="W101">
            <v>4</v>
          </cell>
          <cell r="X101">
            <v>2</v>
          </cell>
        </row>
        <row r="102">
          <cell r="B102">
            <v>724</v>
          </cell>
          <cell r="T102">
            <v>3</v>
          </cell>
          <cell r="W102">
            <v>3</v>
          </cell>
          <cell r="X102">
            <v>3</v>
          </cell>
        </row>
        <row r="103">
          <cell r="B103">
            <v>1236</v>
          </cell>
          <cell r="T103">
            <v>2</v>
          </cell>
          <cell r="W103">
            <v>4</v>
          </cell>
          <cell r="X103">
            <v>3</v>
          </cell>
        </row>
        <row r="104">
          <cell r="B104">
            <v>815</v>
          </cell>
          <cell r="T104">
            <v>3</v>
          </cell>
          <cell r="W104">
            <v>3</v>
          </cell>
          <cell r="X104">
            <v>3</v>
          </cell>
        </row>
        <row r="105">
          <cell r="B105">
            <v>969</v>
          </cell>
          <cell r="T105">
            <v>1</v>
          </cell>
          <cell r="W105">
            <v>4</v>
          </cell>
          <cell r="X105">
            <v>2</v>
          </cell>
        </row>
        <row r="106">
          <cell r="B106">
            <v>1611</v>
          </cell>
          <cell r="T106">
            <v>3</v>
          </cell>
          <cell r="W106">
            <v>3</v>
          </cell>
          <cell r="X106">
            <v>1</v>
          </cell>
        </row>
        <row r="107">
          <cell r="B107">
            <v>812</v>
          </cell>
          <cell r="T107">
            <v>1</v>
          </cell>
          <cell r="W107">
            <v>3</v>
          </cell>
          <cell r="X107">
            <v>3</v>
          </cell>
        </row>
        <row r="108">
          <cell r="B108">
            <v>713</v>
          </cell>
          <cell r="T108">
            <v>1</v>
          </cell>
          <cell r="W108">
            <v>3</v>
          </cell>
          <cell r="X108">
            <v>3</v>
          </cell>
        </row>
        <row r="109">
          <cell r="B109">
            <v>1200</v>
          </cell>
          <cell r="T109">
            <v>3</v>
          </cell>
          <cell r="W109">
            <v>4</v>
          </cell>
          <cell r="X109">
            <v>1</v>
          </cell>
        </row>
        <row r="110">
          <cell r="B110">
            <v>860</v>
          </cell>
          <cell r="T110">
            <v>1</v>
          </cell>
          <cell r="W110">
            <v>3</v>
          </cell>
          <cell r="X110">
            <v>3</v>
          </cell>
        </row>
        <row r="111">
          <cell r="B111">
            <v>1463</v>
          </cell>
          <cell r="T111">
            <v>3</v>
          </cell>
          <cell r="W111">
            <v>2</v>
          </cell>
          <cell r="X111">
            <v>3</v>
          </cell>
        </row>
        <row r="112">
          <cell r="B112">
            <v>793</v>
          </cell>
          <cell r="T112">
            <v>3</v>
          </cell>
          <cell r="W112">
            <v>3</v>
          </cell>
          <cell r="X112">
            <v>3</v>
          </cell>
        </row>
        <row r="113">
          <cell r="B113">
            <v>518</v>
          </cell>
          <cell r="T113">
            <v>1</v>
          </cell>
          <cell r="W113">
            <v>3</v>
          </cell>
          <cell r="X113">
            <v>1</v>
          </cell>
        </row>
        <row r="114">
          <cell r="B114">
            <v>1509</v>
          </cell>
          <cell r="T114">
            <v>3</v>
          </cell>
          <cell r="W114">
            <v>3</v>
          </cell>
          <cell r="X114">
            <v>3</v>
          </cell>
        </row>
        <row r="115">
          <cell r="B115">
            <v>479</v>
          </cell>
          <cell r="T115">
            <v>3</v>
          </cell>
          <cell r="W115">
            <v>2</v>
          </cell>
          <cell r="X115">
            <v>2</v>
          </cell>
        </row>
        <row r="116">
          <cell r="B116">
            <v>1091</v>
          </cell>
          <cell r="T116">
            <v>1</v>
          </cell>
          <cell r="W116">
            <v>3</v>
          </cell>
          <cell r="X116">
            <v>3</v>
          </cell>
        </row>
        <row r="117">
          <cell r="B117">
            <v>521</v>
          </cell>
          <cell r="T117">
            <v>1</v>
          </cell>
          <cell r="W117">
            <v>2</v>
          </cell>
          <cell r="X117">
            <v>3</v>
          </cell>
        </row>
        <row r="118">
          <cell r="B118">
            <v>792</v>
          </cell>
          <cell r="T118">
            <v>1</v>
          </cell>
          <cell r="W118">
            <v>2</v>
          </cell>
          <cell r="X118">
            <v>3</v>
          </cell>
        </row>
        <row r="119">
          <cell r="B119">
            <v>806</v>
          </cell>
          <cell r="T119">
            <v>2</v>
          </cell>
          <cell r="W119">
            <v>2</v>
          </cell>
          <cell r="X119">
            <v>3</v>
          </cell>
        </row>
        <row r="120">
          <cell r="B120">
            <v>603</v>
          </cell>
          <cell r="T120">
            <v>2</v>
          </cell>
          <cell r="W120">
            <v>3</v>
          </cell>
          <cell r="X120">
            <v>3</v>
          </cell>
        </row>
        <row r="121">
          <cell r="B121">
            <v>1003</v>
          </cell>
          <cell r="T121">
            <v>1</v>
          </cell>
          <cell r="W121">
            <v>2</v>
          </cell>
          <cell r="X121">
            <v>3</v>
          </cell>
        </row>
      </sheetData>
      <sheetData sheetId="2">
        <row r="4">
          <cell r="B4">
            <v>100</v>
          </cell>
        </row>
        <row r="5">
          <cell r="B5">
            <v>1800</v>
          </cell>
        </row>
        <row r="6">
          <cell r="B6">
            <v>19</v>
          </cell>
        </row>
        <row r="9">
          <cell r="B9">
            <v>120</v>
          </cell>
        </row>
        <row r="55">
          <cell r="C55" t="str">
            <v>Suburb A</v>
          </cell>
          <cell r="D55" t="str">
            <v>Suburb B</v>
          </cell>
          <cell r="E55" t="str">
            <v>Suburb C</v>
          </cell>
        </row>
        <row r="56">
          <cell r="C56">
            <v>46</v>
          </cell>
          <cell r="D56">
            <v>33</v>
          </cell>
          <cell r="E56">
            <v>41</v>
          </cell>
        </row>
        <row r="57">
          <cell r="C57">
            <v>769.41304347826087</v>
          </cell>
          <cell r="D57">
            <v>844.72727272727275</v>
          </cell>
          <cell r="E57">
            <v>1052.8780487804879</v>
          </cell>
        </row>
        <row r="128">
          <cell r="C128" t="str">
            <v>Very Poor</v>
          </cell>
          <cell r="D128" t="str">
            <v xml:space="preserve">Poor </v>
          </cell>
          <cell r="E128" t="str">
            <v xml:space="preserve">Good </v>
          </cell>
          <cell r="F128" t="str">
            <v>Excellent</v>
          </cell>
        </row>
        <row r="129">
          <cell r="C129">
            <v>15</v>
          </cell>
          <cell r="D129">
            <v>40</v>
          </cell>
          <cell r="E129">
            <v>42</v>
          </cell>
          <cell r="F129">
            <v>23</v>
          </cell>
        </row>
        <row r="130">
          <cell r="C130">
            <v>762</v>
          </cell>
          <cell r="D130">
            <v>803.15</v>
          </cell>
          <cell r="E130">
            <v>869.85714285714289</v>
          </cell>
          <cell r="F130">
            <v>1145.5217391304348</v>
          </cell>
        </row>
        <row r="189">
          <cell r="C189" t="str">
            <v>Vacant (available for rent)</v>
          </cell>
          <cell r="D189" t="str">
            <v>Rented (currently rented)</v>
          </cell>
          <cell r="E189" t="str">
            <v>Owner (occupied by owner)</v>
          </cell>
        </row>
        <row r="190">
          <cell r="C190">
            <v>13</v>
          </cell>
          <cell r="D190">
            <v>18</v>
          </cell>
          <cell r="E190">
            <v>89</v>
          </cell>
        </row>
        <row r="191">
          <cell r="C191">
            <v>868</v>
          </cell>
          <cell r="D191">
            <v>816.5</v>
          </cell>
          <cell r="E191">
            <v>904</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es-Variable Descriptions"/>
      <sheetName val="Stores-Data"/>
      <sheetName val="CI"/>
      <sheetName val="HT"/>
      <sheetName val="Working"/>
      <sheetName val="Result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thra" refreshedDate="43964.949410879628" createdVersion="6" refreshedVersion="6" minRefreshableVersion="3" recordCount="400" xr:uid="{F0966C68-F86B-4A58-AA6C-E7F4366D0BEB}">
  <cacheSource type="worksheet">
    <worksheetSource ref="A1:U401" sheet="Data Set"/>
  </cacheSource>
  <cacheFields count="21">
    <cacheField name="Count" numFmtId="0">
      <sharedItems containsSemiMixedTypes="0" containsString="0" containsNumber="1" containsInteger="1" minValue="1" maxValue="400"/>
    </cacheField>
    <cacheField name="Monthly_Payment" numFmtId="166">
      <sharedItems containsSemiMixedTypes="0" containsString="0" containsNumber="1" containsInteger="1" minValue="0" maxValue="1349" count="244">
        <n v="468"/>
        <n v="430"/>
        <n v="10"/>
        <n v="278"/>
        <n v="311"/>
        <n v="408"/>
        <n v="292"/>
        <n v="303"/>
        <n v="104"/>
        <n v="69"/>
        <n v="709"/>
        <n v="21"/>
        <n v="51"/>
        <n v="53"/>
        <n v="320"/>
        <n v="392"/>
        <n v="355"/>
        <n v="66"/>
        <n v="533"/>
        <n v="680"/>
        <n v="22"/>
        <n v="917"/>
        <n v="56"/>
        <n v="25"/>
        <n v="17"/>
        <n v="89"/>
        <n v="31"/>
        <n v="30"/>
        <n v="158"/>
        <n v="67"/>
        <n v="100"/>
        <n v="387"/>
        <n v="147"/>
        <n v="294"/>
        <n v="0"/>
        <n v="943"/>
        <n v="908"/>
        <n v="2"/>
        <n v="756"/>
        <n v="49"/>
        <n v="130"/>
        <n v="285"/>
        <n v="288"/>
        <n v="263"/>
        <n v="54"/>
        <n v="925"/>
        <n v="344"/>
        <n v="44"/>
        <n v="26"/>
        <n v="99"/>
        <n v="92"/>
        <n v="165"/>
        <n v="563"/>
        <n v="343"/>
        <n v="590"/>
        <n v="366"/>
        <n v="39"/>
        <n v="28"/>
        <n v="146"/>
        <n v="27"/>
        <n v="434"/>
        <n v="84"/>
        <n v="765"/>
        <n v="198"/>
        <n v="342"/>
        <n v="159"/>
        <n v="58"/>
        <n v="43"/>
        <n v="134"/>
        <n v="72"/>
        <n v="691"/>
        <n v="482"/>
        <n v="36"/>
        <n v="354"/>
        <n v="384"/>
        <n v="12"/>
        <n v="295"/>
        <n v="442"/>
        <n v="601"/>
        <n v="413"/>
        <n v="34"/>
        <n v="29"/>
        <n v="253"/>
        <n v="629"/>
        <n v="148"/>
        <n v="141"/>
        <n v="16"/>
        <n v="94"/>
        <n v="357"/>
        <n v="19"/>
        <n v="383"/>
        <n v="891"/>
        <n v="138"/>
        <n v="74"/>
        <n v="38"/>
        <n v="928"/>
        <n v="479"/>
        <n v="275"/>
        <n v="131"/>
        <n v="850"/>
        <n v="78"/>
        <n v="948"/>
        <n v="59"/>
        <n v="377"/>
        <n v="837"/>
        <n v="172"/>
        <n v="640"/>
        <n v="363"/>
        <n v="40"/>
        <n v="55"/>
        <n v="85"/>
        <n v="470"/>
        <n v="150"/>
        <n v="250"/>
        <n v="373"/>
        <n v="13"/>
        <n v="68"/>
        <n v="76"/>
        <n v="893"/>
        <n v="418"/>
        <n v="105"/>
        <n v="939"/>
        <n v="403"/>
        <n v="156"/>
        <n v="119"/>
        <n v="464"/>
        <n v="188"/>
        <n v="365"/>
        <n v="149"/>
        <n v="233"/>
        <n v="200"/>
        <n v="95"/>
        <n v="675"/>
        <n v="827"/>
        <n v="194"/>
        <n v="440"/>
        <n v="272"/>
        <n v="117"/>
        <n v="96"/>
        <n v="135"/>
        <n v="262"/>
        <n v="202"/>
        <n v="124"/>
        <n v="70"/>
        <n v="128"/>
        <n v="61"/>
        <n v="48"/>
        <n v="493"/>
        <n v="257"/>
        <n v="169"/>
        <n v="327"/>
        <n v="1191"/>
        <n v="63"/>
        <n v="729"/>
        <n v="1226"/>
        <n v="338"/>
        <n v="312"/>
        <n v="33"/>
        <n v="1349"/>
        <n v="542"/>
        <n v="20"/>
        <n v="545"/>
        <n v="73"/>
        <n v="676"/>
        <n v="205"/>
        <n v="681"/>
        <n v="361"/>
        <n v="567"/>
        <n v="452"/>
        <n v="183"/>
        <n v="241"/>
        <n v="168"/>
        <n v="914"/>
        <n v="690"/>
        <n v="401"/>
        <n v="966"/>
        <n v="924"/>
        <n v="560"/>
        <n v="110"/>
        <n v="417"/>
        <n v="337"/>
        <n v="126"/>
        <n v="214"/>
        <n v="954"/>
        <n v="485"/>
        <n v="341"/>
        <n v="230"/>
        <n v="98"/>
        <n v="407"/>
        <n v="575"/>
        <n v="873"/>
        <n v="24"/>
        <n v="143"/>
        <n v="203"/>
        <n v="122"/>
        <n v="627"/>
        <n v="242"/>
        <n v="298"/>
        <n v="247"/>
        <n v="108"/>
        <n v="429"/>
        <n v="496"/>
        <n v="50"/>
        <n v="47"/>
        <n v="161"/>
        <n v="424"/>
        <n v="42"/>
        <n v="453"/>
        <n v="920"/>
        <n v="372"/>
        <n v="60"/>
        <n v="145"/>
        <n v="18"/>
        <n v="65"/>
        <n v="193"/>
        <n v="86"/>
        <n v="307"/>
        <n v="425"/>
        <n v="167"/>
        <n v="728"/>
        <n v="851"/>
        <n v="283"/>
        <n v="163"/>
        <n v="692"/>
        <n v="87"/>
        <n v="154"/>
        <n v="345"/>
        <n v="52"/>
        <n v="209"/>
        <n v="136"/>
        <n v="116"/>
        <n v="505"/>
        <n v="488"/>
        <n v="41"/>
        <n v="37"/>
        <n v="416"/>
        <n v="700"/>
        <n v="562"/>
        <n v="411"/>
        <n v="1036"/>
        <n v="7"/>
        <n v="80"/>
        <n v="82"/>
        <n v="835"/>
      </sharedItems>
      <fieldGroup base="1">
        <rangePr autoEnd="0" startNum="0" endNum="1500" groupInterval="300"/>
        <groupItems count="7">
          <s v="&lt;0"/>
          <s v="0-299"/>
          <s v="300-599"/>
          <s v="600-899"/>
          <s v="900-1199"/>
          <s v="1200-1500"/>
          <s v="&gt;1500"/>
        </groupItems>
      </fieldGroup>
    </cacheField>
    <cacheField name="Up_Front_Payment" numFmtId="167">
      <sharedItems containsSemiMixedTypes="0" containsString="0" containsNumber="1" minValue="8175" maxValue="73275"/>
    </cacheField>
    <cacheField name="Age" numFmtId="0">
      <sharedItems containsSemiMixedTypes="0" containsString="0" containsNumber="1" containsInteger="1" minValue="18" maxValue="69"/>
    </cacheField>
    <cacheField name="Gender" numFmtId="0">
      <sharedItems/>
    </cacheField>
    <cacheField name="Income" numFmtId="165">
      <sharedItems containsSemiMixedTypes="0" containsString="0" containsNumber="1" containsInteger="1" minValue="4000" maxValue="402000"/>
    </cacheField>
    <cacheField name="State" numFmtId="0">
      <sharedItems/>
    </cacheField>
    <cacheField name="Locality" numFmtId="0">
      <sharedItems/>
    </cacheField>
    <cacheField name="Education" numFmtId="0">
      <sharedItems/>
    </cacheField>
    <cacheField name="Politics" numFmtId="0">
      <sharedItems/>
    </cacheField>
    <cacheField name="Support" numFmtId="0">
      <sharedItems/>
    </cacheField>
    <cacheField name="Gov_Policy" numFmtId="0">
      <sharedItems/>
    </cacheField>
    <cacheField name="Lead_Role" numFmtId="0">
      <sharedItems/>
    </cacheField>
    <cacheField name="Cause" numFmtId="0">
      <sharedItems/>
    </cacheField>
    <cacheField name="Awareness" numFmtId="0">
      <sharedItems/>
    </cacheField>
    <cacheField name="Affected" numFmtId="0">
      <sharedItems/>
    </cacheField>
    <cacheField name="Seriousness" numFmtId="0">
      <sharedItems containsSemiMixedTypes="0" containsString="0" containsNumber="1" containsInteger="1" minValue="1" maxValue="11"/>
    </cacheField>
    <cacheField name="Concerned" numFmtId="166">
      <sharedItems count="5">
        <s v="Slightly Concerned"/>
        <s v="Not Concerned"/>
        <s v="Somewhat Concerned"/>
        <s v="Extremely Concerned"/>
        <s v="Very Concerned"/>
      </sharedItems>
    </cacheField>
    <cacheField name="Solar_Panals" numFmtId="0">
      <sharedItems/>
    </cacheField>
    <cacheField name="Energy_Source" numFmtId="0">
      <sharedItems/>
    </cacheField>
    <cacheField name="News_Sourc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thra" refreshedDate="43965.591524189818" createdVersion="6" refreshedVersion="6" minRefreshableVersion="3" recordCount="400" xr:uid="{AA1D7605-F892-4C4C-9ED4-B7B8B0C27E5A}">
  <cacheSource type="worksheet">
    <worksheetSource ref="S1:S401" sheet="Data Set"/>
  </cacheSource>
  <cacheFields count="1">
    <cacheField name="Solar_Panals" numFmtId="0">
      <sharedItems count="4">
        <s v="No Plan/Do Not Want"/>
        <s v="Already Installed"/>
        <s v="Plan to Install"/>
        <s v="Install if I Coul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thra" refreshedDate="43967.003576736111" createdVersion="6" refreshedVersion="6" minRefreshableVersion="3" recordCount="400" xr:uid="{A57F7B95-4284-4F51-8984-916CC1F8B5B8}">
  <cacheSource type="worksheet">
    <worksheetSource ref="O1:O401" sheet="Data Set"/>
  </cacheSource>
  <cacheFields count="1">
    <cacheField name="Awareness" numFmtId="0">
      <sharedItems count="4">
        <s v="Little Knowledge"/>
        <s v="Very Aware"/>
        <s v="Aware"/>
        <s v="No Interest/Awarene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x v="0"/>
    <n v="49350"/>
    <n v="35"/>
    <s v="Female"/>
    <n v="75000"/>
    <s v="QLD"/>
    <s v="Rural"/>
    <s v="Postgrad Degree"/>
    <s v="Coalition"/>
    <s v="Yes"/>
    <s v="Very Satisfied"/>
    <s v="Australian Govt"/>
    <s v="Mostly Human"/>
    <s v="Little Knowledge"/>
    <s v="Severly Affected"/>
    <n v="1"/>
    <x v="0"/>
    <s v="No Plan/Do Not Want"/>
    <s v="Gas"/>
    <s v="Magazines"/>
  </r>
  <r>
    <n v="2"/>
    <x v="1"/>
    <n v="12700"/>
    <n v="64"/>
    <s v="Male"/>
    <n v="20600"/>
    <s v="TAS"/>
    <s v="Urban"/>
    <s v="TAFE"/>
    <s v="Labour"/>
    <s v="Yes"/>
    <s v="Very Satisfied"/>
    <s v="Australian Govt"/>
    <s v="Mostly Natural"/>
    <s v="Very Aware"/>
    <s v="Severly Affected"/>
    <n v="10"/>
    <x v="1"/>
    <s v="Already Installed"/>
    <s v="Hydro"/>
    <s v="Social Media"/>
  </r>
  <r>
    <n v="3"/>
    <x v="2"/>
    <n v="12000"/>
    <n v="33"/>
    <s v="Female"/>
    <n v="21100"/>
    <s v="NSW"/>
    <s v="Rural"/>
    <s v="Bachelor"/>
    <s v="Labour"/>
    <s v="Yes"/>
    <s v="Dissatisfied"/>
    <s v="Australian Govt"/>
    <s v="Unsure"/>
    <s v="Very Aware"/>
    <s v="Not Affected"/>
    <n v="4"/>
    <x v="2"/>
    <s v="Already Installed"/>
    <s v="Solar"/>
    <s v="Other"/>
  </r>
  <r>
    <n v="4"/>
    <x v="3"/>
    <n v="36950"/>
    <n v="23"/>
    <s v="Female"/>
    <n v="85000"/>
    <s v="VIC"/>
    <s v="Rural"/>
    <s v="High School"/>
    <s v="Other"/>
    <s v="Yes"/>
    <s v="Very Dissatisfied"/>
    <s v="Australian Govt"/>
    <s v="No Climate Change"/>
    <s v="Little Knowledge"/>
    <s v="Somewhat Affected"/>
    <n v="2"/>
    <x v="3"/>
    <s v="No Plan/Do Not Want"/>
    <s v="Hydro"/>
    <s v="Newspapers"/>
  </r>
  <r>
    <n v="5"/>
    <x v="4"/>
    <n v="18725"/>
    <n v="33"/>
    <s v="Male"/>
    <n v="46200"/>
    <s v="NSW"/>
    <s v="Urban"/>
    <s v="High School"/>
    <s v="Labour"/>
    <s v="Yes"/>
    <s v="Very Satisfied"/>
    <s v="Australian Govt"/>
    <s v="Mostly Human"/>
    <s v="Very Aware"/>
    <s v="Somewhat Affected"/>
    <n v="4"/>
    <x v="2"/>
    <s v="Plan to Install"/>
    <s v="Oil"/>
    <s v="Internet"/>
  </r>
  <r>
    <n v="6"/>
    <x v="5"/>
    <n v="14775"/>
    <n v="60"/>
    <s v="Female"/>
    <n v="30100"/>
    <s v="NSW"/>
    <s v="Urban"/>
    <s v="High School"/>
    <s v="Coalition"/>
    <s v="Yes"/>
    <s v="Unsure/Unfamilar"/>
    <s v="Australian Govt"/>
    <s v="No Climate Change"/>
    <s v="Very Aware"/>
    <s v="Somewhat Affected"/>
    <n v="9"/>
    <x v="4"/>
    <s v="No Plan/Do Not Want"/>
    <s v="Coal"/>
    <s v="Newspapers"/>
  </r>
  <r>
    <n v="7"/>
    <x v="6"/>
    <n v="11025"/>
    <n v="37"/>
    <s v="Male"/>
    <n v="18700"/>
    <s v="NSW"/>
    <s v="Rural"/>
    <s v="Bachelor"/>
    <s v="Greens"/>
    <s v="No"/>
    <s v="Very Dissatisfied"/>
    <s v="Australian Govt"/>
    <s v="Mostly Human"/>
    <s v="Very Aware"/>
    <s v="Not Affected"/>
    <n v="5"/>
    <x v="2"/>
    <s v="Plan to Install"/>
    <s v="Coal"/>
    <s v="Magazines"/>
  </r>
  <r>
    <n v="8"/>
    <x v="7"/>
    <n v="31250"/>
    <n v="25"/>
    <s v="Male"/>
    <n v="94000"/>
    <s v="VIC"/>
    <s v="Rural"/>
    <s v="High School"/>
    <s v="Greens"/>
    <s v="Yes"/>
    <s v="Satisfied"/>
    <s v="State Govts"/>
    <s v="Mostly Human"/>
    <s v="Little Knowledge"/>
    <s v="Somewhat Affected"/>
    <n v="2"/>
    <x v="1"/>
    <s v="Already Installed"/>
    <s v="Wind"/>
    <s v="Internet"/>
  </r>
  <r>
    <n v="9"/>
    <x v="8"/>
    <n v="21700"/>
    <n v="39"/>
    <s v="Female"/>
    <n v="57000"/>
    <s v="NSW"/>
    <s v="Urban"/>
    <s v="Bachelor"/>
    <s v="Coalition"/>
    <s v="Yes"/>
    <s v="Very Satisfied"/>
    <s v="State Govts"/>
    <s v="Mostly Natural"/>
    <s v="Aware"/>
    <s v="Not Affected"/>
    <n v="5"/>
    <x v="2"/>
    <s v="No Plan/Do Not Want"/>
    <s v="Solar"/>
    <s v="Social Media"/>
  </r>
  <r>
    <n v="10"/>
    <x v="9"/>
    <n v="10250"/>
    <n v="35"/>
    <s v="Female"/>
    <n v="16800"/>
    <s v="VIC"/>
    <s v="Urban"/>
    <s v="High School"/>
    <s v="Greens"/>
    <s v="Yes"/>
    <s v="Satisfied"/>
    <s v="Australian Govt"/>
    <s v="Mostly Human"/>
    <s v="Very Aware"/>
    <s v="Somewhat Affected"/>
    <n v="4"/>
    <x v="0"/>
    <s v="Install if I Could"/>
    <s v="Solar"/>
    <s v="Internet"/>
  </r>
  <r>
    <n v="11"/>
    <x v="10"/>
    <n v="59081.25"/>
    <n v="35"/>
    <s v="Male"/>
    <n v="253000"/>
    <s v="QLD"/>
    <s v="Urban"/>
    <s v="PhD"/>
    <s v="Coalition"/>
    <s v="Yes"/>
    <s v="Very Satisfied"/>
    <s v="Australian Govt"/>
    <s v="Mostly Natural"/>
    <s v="Aware"/>
    <s v="Severly Affected"/>
    <n v="4"/>
    <x v="4"/>
    <s v="No Plan/Do Not Want"/>
    <s v="Wind"/>
    <s v="Newspapers"/>
  </r>
  <r>
    <n v="12"/>
    <x v="11"/>
    <n v="24950"/>
    <n v="49"/>
    <s v="Female"/>
    <n v="63800"/>
    <s v="NSW"/>
    <s v="Urban"/>
    <s v="High School"/>
    <s v="Coalition"/>
    <s v="Yes"/>
    <s v="Satisfied"/>
    <s v="Australian Govt"/>
    <s v="Mostly Human"/>
    <s v="Aware"/>
    <s v="Somewhat Affected"/>
    <n v="7"/>
    <x v="2"/>
    <s v="No Plan/Do Not Want"/>
    <s v="Hydro"/>
    <s v="TV"/>
  </r>
  <r>
    <n v="13"/>
    <x v="12"/>
    <n v="10975"/>
    <n v="34"/>
    <s v="Male"/>
    <n v="16800"/>
    <s v="NSW"/>
    <s v="Urban"/>
    <s v="High School"/>
    <s v="Labour"/>
    <s v="No"/>
    <s v="Very Satisfied"/>
    <s v="Australian Govt"/>
    <s v="Mostly Human"/>
    <s v="Very Aware"/>
    <s v="Somewhat Affected"/>
    <n v="4"/>
    <x v="2"/>
    <s v="Plan to Install"/>
    <s v="Hydro"/>
    <s v="Magazines"/>
  </r>
  <r>
    <n v="14"/>
    <x v="13"/>
    <n v="12700"/>
    <n v="50"/>
    <s v="Male"/>
    <n v="24300"/>
    <s v="QLD"/>
    <s v="Rural"/>
    <s v="High School"/>
    <s v="Coalition"/>
    <s v="Yes"/>
    <s v="Dissatisfied"/>
    <s v="Australian Govt"/>
    <s v="Mostly Natural"/>
    <s v="Very Aware"/>
    <s v="Somewhat Affected"/>
    <n v="7"/>
    <x v="4"/>
    <s v="Plan to Install"/>
    <s v="Coal"/>
    <s v="Social Media"/>
  </r>
  <r>
    <n v="15"/>
    <x v="14"/>
    <n v="26600"/>
    <n v="49"/>
    <s v="Female"/>
    <n v="76000"/>
    <s v="VIC"/>
    <s v="Rural"/>
    <s v="High School"/>
    <s v="Coalition"/>
    <s v="Yes"/>
    <s v="Satisfied"/>
    <s v="Individuals/Families"/>
    <s v="Mostly Human"/>
    <s v="Little Knowledge"/>
    <s v="Somewhat Affected"/>
    <n v="7"/>
    <x v="4"/>
    <s v="Already Installed"/>
    <s v="Wind"/>
    <s v="Internet"/>
  </r>
  <r>
    <n v="16"/>
    <x v="15"/>
    <n v="13225"/>
    <n v="39"/>
    <s v="Female"/>
    <n v="28900"/>
    <s v="QLD"/>
    <s v="Urban"/>
    <s v="High School"/>
    <s v="Coalition"/>
    <s v="No"/>
    <s v="Unsure/Unfamilar"/>
    <s v="Australian Govt"/>
    <s v="Mostly Natural"/>
    <s v="Very Aware"/>
    <s v="Somewhat Affected"/>
    <n v="5"/>
    <x v="2"/>
    <s v="Install if I Could"/>
    <s v="Coal"/>
    <s v="Internet"/>
  </r>
  <r>
    <n v="17"/>
    <x v="16"/>
    <n v="13350"/>
    <n v="61"/>
    <s v="Male"/>
    <n v="24600"/>
    <s v="NSW"/>
    <s v="Urban"/>
    <s v="TAFE"/>
    <s v="Coalition"/>
    <s v="No"/>
    <s v="Dissatisfied"/>
    <s v="Australian Govt"/>
    <s v="Mostly Human"/>
    <s v="Very Aware"/>
    <s v="Severly Affected"/>
    <n v="10"/>
    <x v="4"/>
    <s v="No Plan/Do Not Want"/>
    <s v="Solar"/>
    <s v="Other"/>
  </r>
  <r>
    <n v="18"/>
    <x v="17"/>
    <n v="17475"/>
    <n v="59"/>
    <s v="Female"/>
    <n v="40600"/>
    <s v="NSW"/>
    <s v="Urban"/>
    <s v="High School"/>
    <s v="Coalition"/>
    <s v="Yes"/>
    <s v="Very Satisfied"/>
    <s v="Industry/Companys"/>
    <s v="No Climate Change"/>
    <s v="Very Aware"/>
    <s v="Somewhat Affected"/>
    <n v="9"/>
    <x v="4"/>
    <s v="Install if I Could"/>
    <s v="Coal"/>
    <s v="Other"/>
  </r>
  <r>
    <n v="19"/>
    <x v="18"/>
    <n v="13750"/>
    <n v="25"/>
    <s v="Female"/>
    <n v="18100"/>
    <s v="WA"/>
    <s v="Urban"/>
    <s v="Bachelor"/>
    <s v="Coalition"/>
    <s v="No"/>
    <s v="Very Satisfied"/>
    <s v="Australian Govt"/>
    <s v="Mostly Human"/>
    <s v="Very Aware"/>
    <s v="Not Affected"/>
    <n v="2"/>
    <x v="3"/>
    <s v="Install if I Could"/>
    <s v="Coal"/>
    <s v="Internet"/>
  </r>
  <r>
    <n v="20"/>
    <x v="19"/>
    <n v="22850"/>
    <n v="18"/>
    <s v="Female"/>
    <n v="19700"/>
    <s v="NSW"/>
    <s v="Urban"/>
    <s v="High School"/>
    <s v="Greens"/>
    <s v="Yes"/>
    <s v="Unsure/Unfamilar"/>
    <s v="State Govts"/>
    <s v="Unsure"/>
    <s v="Very Aware"/>
    <s v="Somewhat Affected"/>
    <n v="1"/>
    <x v="3"/>
    <s v="No Plan/Do Not Want"/>
    <s v="Other"/>
    <s v="Social Media"/>
  </r>
  <r>
    <n v="21"/>
    <x v="20"/>
    <n v="21700"/>
    <n v="37"/>
    <s v="Male"/>
    <n v="57000"/>
    <s v="VIC"/>
    <s v="Urban"/>
    <s v="Pre High School"/>
    <s v="Coalition"/>
    <s v="Yes"/>
    <s v="Very Satisfied"/>
    <s v="Australian Govt"/>
    <s v="Mostly Natural"/>
    <s v="Aware"/>
    <s v="Severly Affected"/>
    <n v="5"/>
    <x v="2"/>
    <s v="Already Installed"/>
    <s v="Solar"/>
    <s v="Newspapers"/>
  </r>
  <r>
    <n v="22"/>
    <x v="21"/>
    <n v="38700"/>
    <n v="24"/>
    <s v="Male"/>
    <n v="83000"/>
    <s v="TAS"/>
    <s v="Urban"/>
    <s v="Bachelor"/>
    <s v="Coalition"/>
    <s v="No"/>
    <s v="Satisfied"/>
    <s v="State Govts"/>
    <s v="No Climate Change"/>
    <s v="Aware"/>
    <s v="Not Affected"/>
    <n v="2"/>
    <x v="3"/>
    <s v="No Plan/Do Not Want"/>
    <s v="Gas"/>
    <s v="Internet"/>
  </r>
  <r>
    <n v="23"/>
    <x v="22"/>
    <n v="14275"/>
    <n v="33"/>
    <s v="Female"/>
    <n v="30700"/>
    <s v="NSW"/>
    <s v="Urban"/>
    <s v="High School"/>
    <s v="Coalition"/>
    <s v="No"/>
    <s v="Satisfied"/>
    <s v="State Govts"/>
    <s v="Mostly Human"/>
    <s v="Very Aware"/>
    <s v="Somewhat Affected"/>
    <n v="4"/>
    <x v="2"/>
    <s v="No Plan/Do Not Want"/>
    <s v="Solar"/>
    <s v="TV"/>
  </r>
  <r>
    <n v="24"/>
    <x v="23"/>
    <n v="22950"/>
    <n v="30"/>
    <s v="Female"/>
    <n v="56200"/>
    <s v="NSW"/>
    <s v="Urban"/>
    <s v="Bachelor"/>
    <s v="Coalition"/>
    <s v="No"/>
    <s v="Satisfied"/>
    <s v="Australian Govt"/>
    <s v="Mostly Human"/>
    <s v="No Interest/Awareness"/>
    <s v="Not Affected"/>
    <n v="3"/>
    <x v="2"/>
    <s v="No Plan/Do Not Want"/>
    <s v="Solar"/>
    <s v="TV"/>
  </r>
  <r>
    <n v="25"/>
    <x v="24"/>
    <n v="15925"/>
    <n v="43"/>
    <s v="Female"/>
    <n v="28000"/>
    <s v="NSW"/>
    <s v="Rural"/>
    <s v="High School"/>
    <s v="Coalition"/>
    <s v="Yes"/>
    <s v="Satisfied"/>
    <s v="State Govts"/>
    <s v="Mostly Human"/>
    <s v="Very Aware"/>
    <s v="Somewhat Affected"/>
    <n v="2"/>
    <x v="0"/>
    <s v="No Plan/Do Not Want"/>
    <s v="Gas"/>
    <s v="Newspapers"/>
  </r>
  <r>
    <n v="26"/>
    <x v="25"/>
    <n v="10925"/>
    <n v="56"/>
    <s v="Male"/>
    <n v="13400"/>
    <s v="NT"/>
    <s v="Urban"/>
    <s v="Postgrad Degree"/>
    <s v="Coalition"/>
    <s v="No"/>
    <s v="Unsure/Unfamilar"/>
    <s v="Australian Govt"/>
    <s v="Mostly Natural"/>
    <s v="Very Aware"/>
    <s v="Severly Affected"/>
    <n v="2"/>
    <x v="0"/>
    <s v="No Plan/Do Not Want"/>
    <s v="Gas"/>
    <s v="Internet"/>
  </r>
  <r>
    <n v="27"/>
    <x v="26"/>
    <n v="24700"/>
    <n v="58"/>
    <s v="Female"/>
    <n v="68000"/>
    <s v="NT"/>
    <s v="Urban"/>
    <s v="TAFE"/>
    <s v="Coalition"/>
    <s v="Yes"/>
    <s v="Very Dissatisfied"/>
    <s v="State Govts"/>
    <s v="No Climate Change"/>
    <s v="Little Knowledge"/>
    <s v="Severly Affected"/>
    <n v="4"/>
    <x v="2"/>
    <s v="No Plan/Do Not Want"/>
    <s v="Solar"/>
    <s v="Social Media"/>
  </r>
  <r>
    <n v="28"/>
    <x v="27"/>
    <n v="12725"/>
    <n v="35"/>
    <s v="Female"/>
    <n v="24200"/>
    <s v="VIC"/>
    <s v="Rural"/>
    <s v="High School"/>
    <s v="Labour"/>
    <s v="Yes"/>
    <s v="Satisfied"/>
    <s v="State Govts"/>
    <s v="Mostly Natural"/>
    <s v="Very Aware"/>
    <s v="Somewhat Affected"/>
    <n v="4"/>
    <x v="2"/>
    <s v="Install if I Could"/>
    <s v="Wind"/>
    <s v="Magazines"/>
  </r>
  <r>
    <n v="29"/>
    <x v="28"/>
    <n v="29275"/>
    <n v="42"/>
    <s v="Male"/>
    <n v="70000"/>
    <s v="QLD"/>
    <s v="Urban"/>
    <s v="High School"/>
    <s v="Greens"/>
    <s v="No"/>
    <s v="Very Satisfied"/>
    <s v="Australian Govt"/>
    <s v="Mostly Human"/>
    <s v="Aware"/>
    <s v="Somewhat Affected"/>
    <n v="6"/>
    <x v="1"/>
    <s v="Install if I Could"/>
    <s v="Gas"/>
    <s v="Social Media"/>
  </r>
  <r>
    <n v="30"/>
    <x v="29"/>
    <n v="11325"/>
    <n v="34"/>
    <s v="Male"/>
    <n v="18500"/>
    <s v="VIC"/>
    <s v="Urban"/>
    <s v="Bachelor"/>
    <s v="Coalition"/>
    <s v="Yes"/>
    <s v="Very Satisfied"/>
    <s v="Australian Govt"/>
    <s v="Mostly Natural"/>
    <s v="Very Aware"/>
    <s v="Not Affected"/>
    <n v="4"/>
    <x v="2"/>
    <s v="Already Installed"/>
    <s v="Wind"/>
    <s v="Other"/>
  </r>
  <r>
    <n v="31"/>
    <x v="30"/>
    <n v="13100"/>
    <n v="50"/>
    <s v="Male"/>
    <n v="26000"/>
    <s v="VIC"/>
    <s v="Urban"/>
    <s v="Pre High School"/>
    <s v="Coalition"/>
    <s v="Yes"/>
    <s v="Satisfied"/>
    <s v="Australian Govt"/>
    <s v="Unsure"/>
    <s v="Very Aware"/>
    <s v="Severly Affected"/>
    <n v="7"/>
    <x v="4"/>
    <s v="Plan to Install"/>
    <s v="Solar"/>
    <s v="Newspapers"/>
  </r>
  <r>
    <n v="32"/>
    <x v="31"/>
    <n v="16600"/>
    <n v="34"/>
    <s v="Male"/>
    <n v="33400"/>
    <s v="VIC"/>
    <s v="Rural"/>
    <s v="High School"/>
    <s v="Coalition"/>
    <s v="Yes"/>
    <s v="Very Dissatisfied"/>
    <s v="Local Govts"/>
    <s v="Mostly Human"/>
    <s v="Very Aware"/>
    <s v="Somewhat Affected"/>
    <n v="4"/>
    <x v="2"/>
    <s v="Install if I Could"/>
    <s v="Hydro"/>
    <s v="Other"/>
  </r>
  <r>
    <n v="33"/>
    <x v="32"/>
    <n v="11325"/>
    <n v="41"/>
    <s v="Female"/>
    <n v="18700"/>
    <s v="VIC"/>
    <s v="Urban"/>
    <s v="TAFE"/>
    <s v="Coalition"/>
    <s v="No"/>
    <s v="Satisfied"/>
    <s v="Australian Govt"/>
    <s v="Mostly Natural"/>
    <s v="Very Aware"/>
    <s v="Severly Affected"/>
    <n v="6"/>
    <x v="4"/>
    <s v="No Plan/Do Not Want"/>
    <s v="Solar"/>
    <s v="Other"/>
  </r>
  <r>
    <n v="34"/>
    <x v="33"/>
    <n v="14800"/>
    <n v="44"/>
    <s v="Male"/>
    <n v="33200"/>
    <s v="QLD"/>
    <s v="Rural"/>
    <s v="High School"/>
    <s v="Coalition"/>
    <s v="Yes"/>
    <s v="Dissatisfied"/>
    <s v="Australian Govt"/>
    <s v="Unsure"/>
    <s v="Very Aware"/>
    <s v="Somewhat Affected"/>
    <n v="6"/>
    <x v="4"/>
    <s v="No Plan/Do Not Want"/>
    <s v="Coal"/>
    <s v="Social Media"/>
  </r>
  <r>
    <n v="35"/>
    <x v="34"/>
    <n v="14125"/>
    <n v="27"/>
    <s v="Male"/>
    <n v="30100"/>
    <s v="SA"/>
    <s v="Urban"/>
    <s v="High School"/>
    <s v="Coalition"/>
    <s v="Yes"/>
    <s v="Very Satisfied"/>
    <s v="Australian Govt"/>
    <s v="Mostly Natural"/>
    <s v="Very Aware"/>
    <s v="Somewhat Affected"/>
    <n v="3"/>
    <x v="2"/>
    <s v="Already Installed"/>
    <s v="Solar"/>
    <s v="Social Media"/>
  </r>
  <r>
    <n v="36"/>
    <x v="35"/>
    <n v="46400"/>
    <n v="40"/>
    <s v="Female"/>
    <n v="210000"/>
    <s v="NSW"/>
    <s v="Urban"/>
    <s v="PhD"/>
    <s v="Coalition"/>
    <s v="Yes"/>
    <s v="Dissatisfied"/>
    <s v="Australian Govt"/>
    <s v="No Climate Change"/>
    <s v="No Interest/Awareness"/>
    <s v="Severly Affected"/>
    <n v="5"/>
    <x v="3"/>
    <s v="No Plan/Do Not Want"/>
    <s v="Coal"/>
    <s v="TV"/>
  </r>
  <r>
    <n v="37"/>
    <x v="36"/>
    <n v="49950"/>
    <n v="33"/>
    <s v="Male"/>
    <n v="208200"/>
    <s v="NSW"/>
    <s v="Rural"/>
    <s v="High School"/>
    <s v="Other"/>
    <s v="Yes"/>
    <s v="Satisfied"/>
    <s v="Australian Govt"/>
    <s v="Mostly Human"/>
    <s v="No Interest/Awareness"/>
    <s v="Somewhat Affected"/>
    <n v="4"/>
    <x v="3"/>
    <s v="Already Installed"/>
    <s v="Coal"/>
    <s v="Social Media"/>
  </r>
  <r>
    <n v="38"/>
    <x v="34"/>
    <n v="10075"/>
    <n v="38"/>
    <s v="Female"/>
    <n v="14300"/>
    <s v="VIC"/>
    <s v="Urban"/>
    <s v="High School"/>
    <s v="Coalition"/>
    <s v="No"/>
    <s v="Satisfied"/>
    <s v="Australian Govt"/>
    <s v="Mostly Natural"/>
    <s v="Very Aware"/>
    <s v="Somewhat Affected"/>
    <n v="5"/>
    <x v="2"/>
    <s v="Already Installed"/>
    <s v="Solar"/>
    <s v="Newspapers"/>
  </r>
  <r>
    <n v="39"/>
    <x v="37"/>
    <n v="12600"/>
    <n v="41"/>
    <s v="Female"/>
    <n v="23800"/>
    <s v="VIC"/>
    <s v="Urban"/>
    <s v="Bachelor"/>
    <s v="Coalition"/>
    <s v="No"/>
    <s v="Unsure/Unfamilar"/>
    <s v="Australian Govt"/>
    <s v="Unsure"/>
    <s v="Very Aware"/>
    <s v="Not Affected"/>
    <n v="6"/>
    <x v="4"/>
    <s v="Plan to Install"/>
    <s v="Solar"/>
    <s v="Other"/>
  </r>
  <r>
    <n v="40"/>
    <x v="2"/>
    <n v="24025"/>
    <n v="32"/>
    <s v="Female"/>
    <n v="60000"/>
    <s v="QLD"/>
    <s v="Urban"/>
    <s v="High School"/>
    <s v="Coalition"/>
    <s v="Yes"/>
    <s v="Unsure/Unfamilar"/>
    <s v="Australian Govt"/>
    <s v="Mostly Human"/>
    <s v="No Interest/Awareness"/>
    <s v="Somewhat Affected"/>
    <n v="4"/>
    <x v="2"/>
    <s v="No Plan/Do Not Want"/>
    <s v="Hydro"/>
    <s v="Magazines"/>
  </r>
  <r>
    <n v="41"/>
    <x v="38"/>
    <n v="23725"/>
    <n v="58"/>
    <s v="Female"/>
    <n v="55000"/>
    <s v="QLD"/>
    <s v="Rural"/>
    <s v="Bachelor"/>
    <s v="Labour"/>
    <s v="Yes"/>
    <s v="Dissatisfied"/>
    <s v="Australian Govt"/>
    <s v="No Climate Change"/>
    <s v="Little Knowledge"/>
    <s v="Not Affected"/>
    <n v="9"/>
    <x v="3"/>
    <s v="No Plan/Do Not Want"/>
    <s v="Hydro"/>
    <s v="Other"/>
  </r>
  <r>
    <n v="42"/>
    <x v="39"/>
    <n v="15975"/>
    <n v="28"/>
    <s v="Male"/>
    <n v="37900"/>
    <s v="QLD"/>
    <s v="Urban"/>
    <s v="High School"/>
    <s v="Coalition"/>
    <s v="Yes"/>
    <s v="Very Satisfied"/>
    <s v="Industry/Companys"/>
    <s v="Mostly Human"/>
    <s v="Very Aware"/>
    <s v="Somewhat Affected"/>
    <n v="3"/>
    <x v="2"/>
    <s v="No Plan/Do Not Want"/>
    <s v="Wind"/>
    <s v="Internet"/>
  </r>
  <r>
    <n v="43"/>
    <x v="40"/>
    <n v="16900"/>
    <n v="19"/>
    <s v="Female"/>
    <n v="12300"/>
    <s v="NSW"/>
    <s v="Urban"/>
    <s v="High School"/>
    <s v="Labour"/>
    <s v="No"/>
    <s v="Unsure/Unfamilar"/>
    <s v="Australian Govt"/>
    <s v="Mostly Human"/>
    <s v="Very Aware"/>
    <s v="Somewhat Affected"/>
    <n v="1"/>
    <x v="0"/>
    <s v="No Plan/Do Not Want"/>
    <s v="Other"/>
    <s v="Other"/>
  </r>
  <r>
    <n v="44"/>
    <x v="41"/>
    <n v="14575"/>
    <n v="33"/>
    <s v="Male"/>
    <n v="32000"/>
    <s v="SA"/>
    <s v="Urban"/>
    <s v="Bachelor"/>
    <s v="Labour"/>
    <s v="No"/>
    <s v="Satisfied"/>
    <s v="Australian Govt"/>
    <s v="Mostly Human"/>
    <s v="Very Aware"/>
    <s v="Not Affected"/>
    <n v="4"/>
    <x v="2"/>
    <s v="No Plan/Do Not Want"/>
    <s v="Hydro"/>
    <s v="Newspapers"/>
  </r>
  <r>
    <n v="45"/>
    <x v="34"/>
    <n v="27425"/>
    <n v="59"/>
    <s v="Male"/>
    <n v="72000"/>
    <s v="NSW"/>
    <s v="Urban"/>
    <s v="High School"/>
    <s v="Labour"/>
    <s v="Yes"/>
    <s v="Very Dissatisfied"/>
    <s v="Australian Govt"/>
    <s v="Mostly Human"/>
    <s v="Aware"/>
    <s v="Somewhat Affected"/>
    <n v="4"/>
    <x v="2"/>
    <s v="Already Installed"/>
    <s v="Solar"/>
    <s v="Internet"/>
  </r>
  <r>
    <n v="46"/>
    <x v="34"/>
    <n v="11300"/>
    <n v="48"/>
    <s v="Male"/>
    <n v="18500"/>
    <s v="WA"/>
    <s v="Urban"/>
    <s v="High School"/>
    <s v="Coalition"/>
    <s v="No"/>
    <s v="Dissatisfied"/>
    <s v="Australian Govt"/>
    <s v="Unsure"/>
    <s v="Very Aware"/>
    <s v="Somewhat Affected"/>
    <n v="7"/>
    <x v="4"/>
    <s v="No Plan/Do Not Want"/>
    <s v="Solar"/>
    <s v="Newspapers"/>
  </r>
  <r>
    <n v="47"/>
    <x v="42"/>
    <n v="44275"/>
    <n v="21"/>
    <s v="Male"/>
    <n v="85000"/>
    <s v="VIC"/>
    <s v="Urban"/>
    <s v="High School"/>
    <s v="Greens"/>
    <s v="Yes"/>
    <s v="Satisfied"/>
    <s v="State Govts"/>
    <s v="Mostly Human"/>
    <s v="Little Knowledge"/>
    <s v="Somewhat Affected"/>
    <n v="2"/>
    <x v="0"/>
    <s v="Already Installed"/>
    <s v="Hydro"/>
    <s v="Other"/>
  </r>
  <r>
    <n v="48"/>
    <x v="21"/>
    <n v="39975"/>
    <n v="26"/>
    <s v="Male"/>
    <n v="134000"/>
    <s v="NSW"/>
    <s v="Urban"/>
    <s v="PhD"/>
    <s v="Other"/>
    <s v="Yes"/>
    <s v="Unsure/Unfamilar"/>
    <s v="Australian Govt"/>
    <s v="Mostly Human"/>
    <s v="No Interest/Awareness"/>
    <s v="Severly Affected"/>
    <n v="2"/>
    <x v="3"/>
    <s v="Already Installed"/>
    <s v="Oil"/>
    <s v="Social Media"/>
  </r>
  <r>
    <n v="49"/>
    <x v="43"/>
    <n v="14325"/>
    <n v="39"/>
    <s v="Female"/>
    <n v="34000"/>
    <s v="SA"/>
    <s v="Urban"/>
    <s v="High School"/>
    <s v="Coalition"/>
    <s v="No"/>
    <s v="Satisfied"/>
    <s v="Australian Govt"/>
    <s v="Mostly Human"/>
    <s v="Very Aware"/>
    <s v="Somewhat Affected"/>
    <n v="5"/>
    <x v="2"/>
    <s v="Install if I Could"/>
    <s v="Wind"/>
    <s v="Newspapers"/>
  </r>
  <r>
    <n v="50"/>
    <x v="44"/>
    <n v="16150"/>
    <n v="29"/>
    <s v="Male"/>
    <n v="30100"/>
    <s v="NSW"/>
    <s v="Urban"/>
    <s v="Postgrad Degree"/>
    <s v="Greens"/>
    <s v="No"/>
    <s v="Very Dissatisfied"/>
    <s v="Australian Govt"/>
    <s v="Mostly Natural"/>
    <s v="Very Aware"/>
    <s v="Severly Affected"/>
    <n v="3"/>
    <x v="2"/>
    <s v="Already Installed"/>
    <s v="Hydro"/>
    <s v="Social Media"/>
  </r>
  <r>
    <n v="51"/>
    <x v="2"/>
    <n v="11350"/>
    <n v="31"/>
    <s v="Female"/>
    <n v="23200"/>
    <s v="NSW"/>
    <s v="Rural"/>
    <s v="TAFE"/>
    <s v="Other"/>
    <s v="Yes"/>
    <s v="Dissatisfied"/>
    <s v="Australian Govt"/>
    <s v="Unsure"/>
    <s v="Very Aware"/>
    <s v="Severly Affected"/>
    <n v="4"/>
    <x v="1"/>
    <s v="Already Installed"/>
    <s v="Solar"/>
    <s v="Internet"/>
  </r>
  <r>
    <n v="52"/>
    <x v="45"/>
    <n v="50568.75"/>
    <n v="33"/>
    <s v="Male"/>
    <n v="213000"/>
    <s v="NSW"/>
    <s v="Urban"/>
    <s v="High School"/>
    <s v="Coalition"/>
    <s v="Yes"/>
    <s v="Satisfied"/>
    <s v="Australian Govt"/>
    <s v="Mostly Human"/>
    <s v="No Interest/Awareness"/>
    <s v="Somewhat Affected"/>
    <n v="4"/>
    <x v="2"/>
    <s v="No Plan/Do Not Want"/>
    <s v="Coal"/>
    <s v="TV"/>
  </r>
  <r>
    <n v="53"/>
    <x v="46"/>
    <n v="34100"/>
    <n v="36"/>
    <s v="Female"/>
    <n v="105000"/>
    <s v="NSW"/>
    <s v="Urban"/>
    <s v="High School"/>
    <s v="Greens"/>
    <s v="No"/>
    <s v="Very Satisfied"/>
    <s v="Australian Govt"/>
    <s v="Mostly Human"/>
    <s v="Aware"/>
    <s v="Somewhat Affected"/>
    <n v="5"/>
    <x v="2"/>
    <s v="Install if I Could"/>
    <s v="Solar"/>
    <s v="TV"/>
  </r>
  <r>
    <n v="54"/>
    <x v="24"/>
    <n v="19875"/>
    <n v="28"/>
    <s v="Female"/>
    <n v="68000"/>
    <s v="NSW"/>
    <s v="Rural"/>
    <s v="Postgrad Degree"/>
    <s v="Greens"/>
    <s v="Yes"/>
    <s v="Satisfied"/>
    <s v="Australian Govt"/>
    <s v="Mostly Human"/>
    <s v="Little Knowledge"/>
    <s v="Severly Affected"/>
    <n v="2"/>
    <x v="0"/>
    <s v="No Plan/Do Not Want"/>
    <s v="Solar"/>
    <s v="Social Media"/>
  </r>
  <r>
    <n v="55"/>
    <x v="47"/>
    <n v="16925"/>
    <n v="40"/>
    <s v="Male"/>
    <n v="42300"/>
    <s v="NSW"/>
    <s v="Urban"/>
    <s v="High School"/>
    <s v="Coalition"/>
    <s v="Yes"/>
    <s v="Satisfied"/>
    <s v="Australian Govt"/>
    <s v="No Climate Change"/>
    <s v="Very Aware"/>
    <s v="Somewhat Affected"/>
    <n v="5"/>
    <x v="4"/>
    <s v="Install if I Could"/>
    <s v="Solar"/>
    <s v="Other"/>
  </r>
  <r>
    <n v="56"/>
    <x v="48"/>
    <n v="11850"/>
    <n v="25"/>
    <s v="Female"/>
    <n v="20600"/>
    <s v="SA"/>
    <s v="Urban"/>
    <s v="High School"/>
    <s v="Greens"/>
    <s v="No"/>
    <s v="Unsure/Unfamilar"/>
    <s v="Australian Govt"/>
    <s v="Mostly Human"/>
    <s v="Very Aware"/>
    <s v="Somewhat Affected"/>
    <n v="2"/>
    <x v="1"/>
    <s v="Install if I Could"/>
    <s v="Coal"/>
    <s v="Magazines"/>
  </r>
  <r>
    <n v="57"/>
    <x v="48"/>
    <n v="13100"/>
    <n v="39"/>
    <s v="Male"/>
    <n v="28300"/>
    <s v="QLD"/>
    <s v="Urban"/>
    <s v="High School"/>
    <s v="Greens"/>
    <s v="Yes"/>
    <s v="Satisfied"/>
    <s v="Australian Govt"/>
    <s v="Mostly Natural"/>
    <s v="Very Aware"/>
    <s v="Somewhat Affected"/>
    <n v="5"/>
    <x v="2"/>
    <s v="Install if I Could"/>
    <s v="Wind"/>
    <s v="Internet"/>
  </r>
  <r>
    <n v="58"/>
    <x v="49"/>
    <n v="13425"/>
    <n v="27"/>
    <s v="Female"/>
    <n v="24700"/>
    <s v="NSW"/>
    <s v="Rural"/>
    <s v="High School"/>
    <s v="Coalition"/>
    <s v="No"/>
    <s v="Dissatisfied"/>
    <s v="Australian Govt"/>
    <s v="Mostly Human"/>
    <s v="Little Knowledge"/>
    <s v="Somewhat Affected"/>
    <n v="2"/>
    <x v="2"/>
    <s v="Plan to Install"/>
    <s v="Coal"/>
    <s v="Other"/>
  </r>
  <r>
    <n v="59"/>
    <x v="50"/>
    <n v="10950"/>
    <n v="40"/>
    <s v="Female"/>
    <n v="16800"/>
    <s v="TAS"/>
    <s v="Urban"/>
    <s v="High School"/>
    <s v="Labour"/>
    <s v="No"/>
    <s v="Very Satisfied"/>
    <s v="Australian Govt"/>
    <s v="Mostly Natural"/>
    <s v="Very Aware"/>
    <s v="Somewhat Affected"/>
    <n v="5"/>
    <x v="4"/>
    <s v="Already Installed"/>
    <s v="Solar"/>
    <s v="Social Media"/>
  </r>
  <r>
    <n v="60"/>
    <x v="51"/>
    <n v="12050"/>
    <n v="27"/>
    <s v="Male"/>
    <n v="21300"/>
    <s v="NSW"/>
    <s v="Urban"/>
    <s v="High School"/>
    <s v="Greens"/>
    <s v="No"/>
    <s v="Very Satisfied"/>
    <s v="Australian Govt"/>
    <s v="Mostly Human"/>
    <s v="Very Aware"/>
    <s v="Somewhat Affected"/>
    <n v="3"/>
    <x v="2"/>
    <s v="Install if I Could"/>
    <s v="Solar"/>
    <s v="Magazines"/>
  </r>
  <r>
    <n v="61"/>
    <x v="52"/>
    <n v="26725"/>
    <n v="53"/>
    <s v="Female"/>
    <n v="63700"/>
    <s v="VIC"/>
    <s v="Urban"/>
    <s v="Pre High School"/>
    <s v="Labour"/>
    <s v="Yes"/>
    <s v="Satisfied"/>
    <s v="Australian Govt"/>
    <s v="No Climate Change"/>
    <s v="Aware"/>
    <s v="Severly Affected"/>
    <n v="8"/>
    <x v="4"/>
    <s v="Install if I Could"/>
    <s v="Solar"/>
    <s v="Newspapers"/>
  </r>
  <r>
    <n v="62"/>
    <x v="53"/>
    <n v="11125"/>
    <n v="39"/>
    <s v="Male"/>
    <n v="19100"/>
    <s v="WA"/>
    <s v="Urban"/>
    <s v="High School"/>
    <s v="Greens"/>
    <s v="No"/>
    <s v="Unsure/Unfamilar"/>
    <s v="Australian Govt"/>
    <s v="Mostly Human"/>
    <s v="Very Aware"/>
    <s v="Somewhat Affected"/>
    <n v="5"/>
    <x v="2"/>
    <s v="Install if I Could"/>
    <s v="Solar"/>
    <s v="Social Media"/>
  </r>
  <r>
    <n v="63"/>
    <x v="54"/>
    <n v="26425"/>
    <n v="47"/>
    <s v="Female"/>
    <n v="92000"/>
    <s v="QLD"/>
    <s v="Urban"/>
    <s v="Bachelor"/>
    <s v="Coalition"/>
    <s v="Yes"/>
    <s v="Very Satisfied"/>
    <s v="Australian Govt"/>
    <s v="Mostly Human"/>
    <s v="No Interest/Awareness"/>
    <s v="Not Affected"/>
    <n v="7"/>
    <x v="3"/>
    <s v="Plan to Install"/>
    <s v="Solar"/>
    <s v="Social Media"/>
  </r>
  <r>
    <n v="64"/>
    <x v="55"/>
    <n v="25800"/>
    <n v="27"/>
    <s v="Male"/>
    <n v="79500"/>
    <s v="NSW"/>
    <s v="Urban"/>
    <s v="High School"/>
    <s v="Coalition"/>
    <s v="No"/>
    <s v="Satisfied"/>
    <s v="Australian Govt"/>
    <s v="Mostly Natural"/>
    <s v="Little Knowledge"/>
    <s v="Somewhat Affected"/>
    <n v="3"/>
    <x v="1"/>
    <s v="No Plan/Do Not Want"/>
    <s v="Coal"/>
    <s v="TV"/>
  </r>
  <r>
    <n v="65"/>
    <x v="56"/>
    <n v="10975"/>
    <n v="40"/>
    <s v="Male"/>
    <n v="16900"/>
    <s v="NSW"/>
    <s v="Urban"/>
    <s v="High School"/>
    <s v="Labour"/>
    <s v="No"/>
    <s v="Very Satisfied"/>
    <s v="Australian Govt"/>
    <s v="Mostly Natural"/>
    <s v="Very Aware"/>
    <s v="Somewhat Affected"/>
    <n v="5"/>
    <x v="4"/>
    <s v="No Plan/Do Not Want"/>
    <s v="Wind"/>
    <s v="Social Media"/>
  </r>
  <r>
    <n v="66"/>
    <x v="57"/>
    <n v="26400"/>
    <n v="27"/>
    <s v="Female"/>
    <n v="81990"/>
    <s v="VIC"/>
    <s v="Urban"/>
    <s v="High School"/>
    <s v="Coalition"/>
    <s v="Yes"/>
    <s v="Unsure/Unfamilar"/>
    <s v="Australian Govt"/>
    <s v="Mostly Human"/>
    <s v="Little Knowledge"/>
    <s v="Somewhat Affected"/>
    <n v="3"/>
    <x v="1"/>
    <s v="Install if I Could"/>
    <s v="Solar"/>
    <s v="Other"/>
  </r>
  <r>
    <n v="67"/>
    <x v="58"/>
    <n v="25725"/>
    <n v="60"/>
    <s v="Male"/>
    <n v="72000"/>
    <s v="WA"/>
    <s v="Rural"/>
    <s v="High School"/>
    <s v="Greens"/>
    <s v="Yes"/>
    <s v="Satisfied"/>
    <s v="State Govts"/>
    <s v="No Climate Change"/>
    <s v="Little Knowledge"/>
    <s v="Somewhat Affected"/>
    <n v="4"/>
    <x v="2"/>
    <s v="No Plan/Do Not Want"/>
    <s v="Wind"/>
    <s v="Internet"/>
  </r>
  <r>
    <n v="68"/>
    <x v="59"/>
    <n v="18900"/>
    <n v="25"/>
    <s v="Female"/>
    <n v="52800"/>
    <s v="SA"/>
    <s v="Urban"/>
    <s v="High School"/>
    <s v="Greens"/>
    <s v="No"/>
    <s v="Unsure/Unfamilar"/>
    <s v="Australian Govt"/>
    <s v="Unsure"/>
    <s v="No Interest/Awareness"/>
    <s v="Somewhat Affected"/>
    <n v="2"/>
    <x v="0"/>
    <s v="Install if I Could"/>
    <s v="Solar"/>
    <s v="Internet"/>
  </r>
  <r>
    <n v="69"/>
    <x v="60"/>
    <n v="26750"/>
    <n v="53"/>
    <s v="Female"/>
    <n v="63800"/>
    <s v="VIC"/>
    <s v="Urban"/>
    <s v="TAFE"/>
    <s v="Greens"/>
    <s v="Yes"/>
    <s v="Satisfied"/>
    <s v="Australian Govt"/>
    <s v="Mostly Natural"/>
    <s v="Aware"/>
    <s v="Severly Affected"/>
    <n v="8"/>
    <x v="4"/>
    <s v="Already Installed"/>
    <s v="Hydro"/>
    <s v="Other"/>
  </r>
  <r>
    <n v="70"/>
    <x v="26"/>
    <n v="10225"/>
    <n v="35"/>
    <s v="Female"/>
    <n v="13600"/>
    <s v="VIC"/>
    <s v="Urban"/>
    <s v="High School"/>
    <s v="Labour"/>
    <s v="No"/>
    <s v="Very Satisfied"/>
    <s v="Australian Govt"/>
    <s v="Mostly Natural"/>
    <s v="Very Aware"/>
    <s v="Somewhat Affected"/>
    <n v="4"/>
    <x v="2"/>
    <s v="Install if I Could"/>
    <s v="Hydro"/>
    <s v="Newspapers"/>
  </r>
  <r>
    <n v="71"/>
    <x v="61"/>
    <n v="9850"/>
    <n v="43"/>
    <s v="Female"/>
    <n v="12100"/>
    <s v="QLD"/>
    <s v="Urban"/>
    <s v="TAFE"/>
    <s v="Coalition"/>
    <s v="Yes"/>
    <s v="Satisfied"/>
    <s v="Australian Govt"/>
    <s v="Mostly Human"/>
    <s v="Very Aware"/>
    <s v="Severly Affected"/>
    <n v="6"/>
    <x v="4"/>
    <s v="No Plan/Do Not Want"/>
    <s v="Solar"/>
    <s v="Social Media"/>
  </r>
  <r>
    <n v="72"/>
    <x v="62"/>
    <n v="42487.5"/>
    <n v="33"/>
    <s v="Male"/>
    <n v="175000"/>
    <s v="VIC"/>
    <s v="Rural"/>
    <s v="PhD"/>
    <s v="Coalition"/>
    <s v="Yes"/>
    <s v="Satisfied"/>
    <s v="Australian Govt"/>
    <s v="Mostly Human"/>
    <s v="Aware"/>
    <s v="Severly Affected"/>
    <n v="4"/>
    <x v="4"/>
    <s v="No Plan/Do Not Want"/>
    <s v="Solar"/>
    <s v="Newspapers"/>
  </r>
  <r>
    <n v="73"/>
    <x v="53"/>
    <n v="11700"/>
    <n v="48"/>
    <s v="Female"/>
    <n v="20000"/>
    <s v="SA"/>
    <s v="Urban"/>
    <s v="Pre High School"/>
    <s v="Labour"/>
    <s v="No"/>
    <s v="Very Satisfied"/>
    <s v="Australian Govt"/>
    <s v="Mostly Human"/>
    <s v="Very Aware"/>
    <s v="Severly Affected"/>
    <n v="7"/>
    <x v="4"/>
    <s v="No Plan/Do Not Want"/>
    <s v="Solar"/>
    <s v="Internet"/>
  </r>
  <r>
    <n v="74"/>
    <x v="11"/>
    <n v="10925"/>
    <n v="29"/>
    <s v="Female"/>
    <n v="16600"/>
    <s v="NSW"/>
    <s v="Urban"/>
    <s v="High School"/>
    <s v="Labour"/>
    <s v="No"/>
    <s v="Very Satisfied"/>
    <s v="Australian Govt"/>
    <s v="Mostly Human"/>
    <s v="Very Aware"/>
    <s v="Somewhat Affected"/>
    <n v="3"/>
    <x v="2"/>
    <s v="Install if I Could"/>
    <s v="Coal"/>
    <s v="TV"/>
  </r>
  <r>
    <n v="75"/>
    <x v="63"/>
    <n v="12300"/>
    <n v="26"/>
    <s v="Male"/>
    <n v="22400"/>
    <s v="SA"/>
    <s v="Urban"/>
    <s v="Postgrad Degree"/>
    <s v="Coalition"/>
    <s v="No"/>
    <s v="Very Satisfied"/>
    <s v="Australian Govt"/>
    <s v="Mostly Human"/>
    <s v="Very Aware"/>
    <s v="Severly Affected"/>
    <n v="3"/>
    <x v="2"/>
    <s v="No Plan/Do Not Want"/>
    <s v="Coal"/>
    <s v="Other"/>
  </r>
  <r>
    <n v="76"/>
    <x v="26"/>
    <n v="13650"/>
    <n v="23"/>
    <s v="Male"/>
    <n v="23500"/>
    <s v="NSW"/>
    <s v="Urban"/>
    <s v="High School"/>
    <s v="Coalition"/>
    <s v="No"/>
    <s v="Dissatisfied"/>
    <s v="Australian Govt"/>
    <s v="Unsure"/>
    <s v="Very Aware"/>
    <s v="Somewhat Affected"/>
    <n v="2"/>
    <x v="1"/>
    <s v="Already Installed"/>
    <s v="Oil"/>
    <s v="TV"/>
  </r>
  <r>
    <n v="77"/>
    <x v="47"/>
    <n v="20075"/>
    <n v="30"/>
    <s v="Male"/>
    <n v="45500"/>
    <s v="SA"/>
    <s v="Rural"/>
    <s v="High School"/>
    <s v="Coalition"/>
    <s v="Yes"/>
    <s v="Very Satisfied"/>
    <s v="Australian Govt"/>
    <s v="Mostly Human"/>
    <s v="Very Aware"/>
    <s v="Somewhat Affected"/>
    <n v="3"/>
    <x v="2"/>
    <s v="Already Installed"/>
    <s v="Hydro"/>
    <s v="Social Media"/>
  </r>
  <r>
    <n v="78"/>
    <x v="64"/>
    <n v="24025"/>
    <n v="53"/>
    <s v="Male"/>
    <n v="55000"/>
    <s v="QLD"/>
    <s v="Urban"/>
    <s v="High School"/>
    <s v="Coalition"/>
    <s v="Yes"/>
    <s v="Dissatisfied"/>
    <s v="Australian Govt"/>
    <s v="Unsure"/>
    <s v="Aware"/>
    <s v="Somewhat Affected"/>
    <n v="8"/>
    <x v="4"/>
    <s v="No Plan/Do Not Want"/>
    <s v="Solar"/>
    <s v="Newspapers"/>
  </r>
  <r>
    <n v="79"/>
    <x v="6"/>
    <n v="35375"/>
    <n v="53"/>
    <s v="Male"/>
    <n v="110000"/>
    <s v="NSW"/>
    <s v="Urban"/>
    <s v="TAFE"/>
    <s v="Coalition"/>
    <s v="Yes"/>
    <s v="Unsure/Unfamilar"/>
    <s v="Australian Govt"/>
    <s v="Mostly Natural"/>
    <s v="Aware"/>
    <s v="Severly Affected"/>
    <n v="8"/>
    <x v="1"/>
    <s v="Plan to Install"/>
    <s v="Solar"/>
    <s v="Other"/>
  </r>
  <r>
    <n v="80"/>
    <x v="65"/>
    <n v="12625"/>
    <n v="43"/>
    <s v="Female"/>
    <n v="22300"/>
    <s v="QLD"/>
    <s v="Urban"/>
    <s v="TAFE"/>
    <s v="Coalition"/>
    <s v="Yes"/>
    <s v="Satisfied"/>
    <s v="Australian Govt"/>
    <s v="Unsure"/>
    <s v="Very Aware"/>
    <s v="Severly Affected"/>
    <n v="6"/>
    <x v="1"/>
    <s v="Already Installed"/>
    <s v="Hydro"/>
    <s v="Newspapers"/>
  </r>
  <r>
    <n v="81"/>
    <x v="66"/>
    <n v="13525"/>
    <n v="30"/>
    <s v="Female"/>
    <n v="27500"/>
    <s v="WA"/>
    <s v="Rural"/>
    <s v="Bachelor"/>
    <s v="Coalition"/>
    <s v="Yes"/>
    <s v="Dissatisfied"/>
    <s v="State Govts"/>
    <s v="No Climate Change"/>
    <s v="Very Aware"/>
    <s v="Not Affected"/>
    <n v="3"/>
    <x v="2"/>
    <s v="Already Installed"/>
    <s v="Wind"/>
    <s v="Other"/>
  </r>
  <r>
    <n v="82"/>
    <x v="67"/>
    <n v="24325"/>
    <n v="27"/>
    <s v="Female"/>
    <n v="61000"/>
    <s v="QLD"/>
    <s v="Urban"/>
    <s v="High School"/>
    <s v="Coalition"/>
    <s v="Yes"/>
    <s v="Very Satisfied"/>
    <s v="Australian Govt"/>
    <s v="Unsure"/>
    <s v="Aware"/>
    <s v="Somewhat Affected"/>
    <n v="3"/>
    <x v="2"/>
    <s v="Install if I Could"/>
    <s v="Solar"/>
    <s v="TV"/>
  </r>
  <r>
    <n v="83"/>
    <x v="68"/>
    <n v="15800"/>
    <n v="59"/>
    <s v="Female"/>
    <n v="31000"/>
    <s v="QLD"/>
    <s v="Rural"/>
    <s v="Bachelor"/>
    <s v="Coalition"/>
    <s v="No"/>
    <s v="Dissatisfied"/>
    <s v="Individuals/Families"/>
    <s v="Mostly Human"/>
    <s v="Little Knowledge"/>
    <s v="Not Affected"/>
    <n v="9"/>
    <x v="4"/>
    <s v="Install if I Could"/>
    <s v="Coal"/>
    <s v="Other"/>
  </r>
  <r>
    <n v="84"/>
    <x v="34"/>
    <n v="15200"/>
    <n v="36"/>
    <s v="Male"/>
    <n v="38100"/>
    <s v="NSW"/>
    <s v="Urban"/>
    <s v="High School"/>
    <s v="Greens"/>
    <s v="Yes"/>
    <s v="Satisfied"/>
    <s v="Australian Govt"/>
    <s v="Mostly Human"/>
    <s v="Very Aware"/>
    <s v="Somewhat Affected"/>
    <n v="5"/>
    <x v="2"/>
    <s v="Already Installed"/>
    <s v="Wind"/>
    <s v="Internet"/>
  </r>
  <r>
    <n v="85"/>
    <x v="69"/>
    <n v="8825"/>
    <n v="52"/>
    <s v="Female"/>
    <n v="7000"/>
    <s v="VIC"/>
    <s v="Urban"/>
    <s v="Postgrad Degree"/>
    <s v="Labour"/>
    <s v="No"/>
    <s v="Very Dissatisfied"/>
    <s v="Australian Govt"/>
    <s v="Unsure"/>
    <s v="Very Aware"/>
    <s v="Severly Affected"/>
    <n v="8"/>
    <x v="4"/>
    <s v="Already Installed"/>
    <s v="Solar"/>
    <s v="Newspapers"/>
  </r>
  <r>
    <n v="86"/>
    <x v="70"/>
    <n v="13175"/>
    <n v="40"/>
    <s v="Female"/>
    <n v="26300"/>
    <s v="NSW"/>
    <s v="Urban"/>
    <s v="Bachelor"/>
    <s v="Greens"/>
    <s v="Yes"/>
    <s v="Satisfied"/>
    <s v="Australian Govt"/>
    <s v="Mostly Human"/>
    <s v="Very Aware"/>
    <s v="Not Affected"/>
    <n v="5"/>
    <x v="4"/>
    <s v="Plan to Install"/>
    <s v="Solar"/>
    <s v="Social Media"/>
  </r>
  <r>
    <n v="87"/>
    <x v="71"/>
    <n v="14700"/>
    <n v="29"/>
    <s v="Female"/>
    <n v="39700"/>
    <s v="QLD"/>
    <s v="Urban"/>
    <s v="High School"/>
    <s v="Coalition"/>
    <s v="Yes"/>
    <s v="Satisfied"/>
    <s v="Industry/Companys"/>
    <s v="Mostly Human"/>
    <s v="Very Aware"/>
    <s v="Somewhat Affected"/>
    <n v="3"/>
    <x v="3"/>
    <s v="No Plan/Do Not Want"/>
    <s v="Solar"/>
    <s v="Internet"/>
  </r>
  <r>
    <n v="88"/>
    <x v="72"/>
    <n v="9350"/>
    <n v="40"/>
    <s v="Female"/>
    <n v="10000"/>
    <s v="VIC"/>
    <s v="Urban"/>
    <s v="High School"/>
    <s v="Labour"/>
    <s v="No"/>
    <s v="Dissatisfied"/>
    <s v="Australian Govt"/>
    <s v="Mostly Human"/>
    <s v="Very Aware"/>
    <s v="Somewhat Affected"/>
    <n v="5"/>
    <x v="4"/>
    <s v="Already Installed"/>
    <s v="Wind"/>
    <s v="Newspapers"/>
  </r>
  <r>
    <n v="89"/>
    <x v="73"/>
    <n v="12050"/>
    <n v="36"/>
    <s v="Male"/>
    <n v="23400"/>
    <s v="VIC"/>
    <s v="Rural"/>
    <s v="Postgrad Degree"/>
    <s v="Other"/>
    <s v="Yes"/>
    <s v="Dissatisfied"/>
    <s v="Australian Govt"/>
    <s v="No Climate Change"/>
    <s v="Very Aware"/>
    <s v="Severly Affected"/>
    <n v="5"/>
    <x v="2"/>
    <s v="No Plan/Do Not Want"/>
    <s v="Coal"/>
    <s v="Other"/>
  </r>
  <r>
    <n v="90"/>
    <x v="57"/>
    <n v="22225"/>
    <n v="38"/>
    <s v="Female"/>
    <n v="59000"/>
    <s v="VIC"/>
    <s v="Urban"/>
    <s v="High School"/>
    <s v="Coalition"/>
    <s v="No"/>
    <s v="Satisfied"/>
    <s v="Australian Govt"/>
    <s v="Mostly Human"/>
    <s v="Aware"/>
    <s v="Somewhat Affected"/>
    <n v="5"/>
    <x v="2"/>
    <s v="No Plan/Do Not Want"/>
    <s v="Hydro"/>
    <s v="Magazines"/>
  </r>
  <r>
    <n v="91"/>
    <x v="61"/>
    <n v="12450"/>
    <n v="64"/>
    <s v="Male"/>
    <n v="21100"/>
    <s v="QLD"/>
    <s v="Urban"/>
    <s v="Bachelor"/>
    <s v="Coalition"/>
    <s v="Yes"/>
    <s v="Unsure/Unfamilar"/>
    <s v="Australian Govt"/>
    <s v="No Climate Change"/>
    <s v="Very Aware"/>
    <s v="Not Affected"/>
    <n v="10"/>
    <x v="4"/>
    <s v="Already Installed"/>
    <s v="Solar"/>
    <s v="Other"/>
  </r>
  <r>
    <n v="92"/>
    <x v="74"/>
    <n v="15050"/>
    <n v="43"/>
    <s v="Male"/>
    <n v="34300"/>
    <s v="NSW"/>
    <s v="Rural"/>
    <s v="Bachelor"/>
    <s v="Coalition"/>
    <s v="Yes"/>
    <s v="Very Satisfied"/>
    <s v="Local Govts"/>
    <s v="Mostly Human"/>
    <s v="Very Aware"/>
    <s v="Not Affected"/>
    <n v="6"/>
    <x v="4"/>
    <s v="Install if I Could"/>
    <s v="Coal"/>
    <s v="Internet"/>
  </r>
  <r>
    <n v="93"/>
    <x v="75"/>
    <n v="10850"/>
    <n v="28"/>
    <s v="Male"/>
    <n v="16200"/>
    <s v="QLD"/>
    <s v="Rural"/>
    <s v="High School"/>
    <s v="Greens"/>
    <s v="No"/>
    <s v="Unsure/Unfamilar"/>
    <s v="Individuals/Families"/>
    <s v="Mostly Natural"/>
    <s v="Very Aware"/>
    <s v="Somewhat Affected"/>
    <n v="3"/>
    <x v="2"/>
    <s v="No Plan/Do Not Want"/>
    <s v="Coal"/>
    <s v="Social Media"/>
  </r>
  <r>
    <n v="94"/>
    <x v="76"/>
    <n v="12825"/>
    <n v="52"/>
    <s v="Male"/>
    <n v="22500"/>
    <s v="QLD"/>
    <s v="Urban"/>
    <s v="Bachelor"/>
    <s v="Coalition"/>
    <s v="No"/>
    <s v="Very Satisfied"/>
    <s v="Australian Govt"/>
    <s v="Unsure"/>
    <s v="Very Aware"/>
    <s v="Not Affected"/>
    <n v="8"/>
    <x v="4"/>
    <s v="Already Installed"/>
    <s v="Solar"/>
    <s v="Social Media"/>
  </r>
  <r>
    <n v="95"/>
    <x v="77"/>
    <n v="13850"/>
    <n v="48"/>
    <s v="Male"/>
    <n v="29200"/>
    <s v="NSW"/>
    <s v="Urban"/>
    <s v="High School"/>
    <s v="Greens"/>
    <s v="Yes"/>
    <s v="Satisfied"/>
    <s v="Australian Govt"/>
    <s v="Mostly Human"/>
    <s v="Very Aware"/>
    <s v="Somewhat Affected"/>
    <n v="7"/>
    <x v="4"/>
    <s v="Plan to Install"/>
    <s v="Hydro"/>
    <s v="Internet"/>
  </r>
  <r>
    <n v="96"/>
    <x v="78"/>
    <n v="52031.25"/>
    <n v="52"/>
    <s v="Female"/>
    <n v="90000"/>
    <s v="NSW"/>
    <s v="Urban"/>
    <s v="High School"/>
    <s v="Coalition"/>
    <s v="Yes"/>
    <s v="Satisfied"/>
    <s v="Australian Govt"/>
    <s v="No Climate Change"/>
    <s v="Aware"/>
    <s v="Somewhat Affected"/>
    <n v="1"/>
    <x v="0"/>
    <s v="Already Installed"/>
    <s v="Gas"/>
    <s v="Other"/>
  </r>
  <r>
    <n v="97"/>
    <x v="79"/>
    <n v="12675"/>
    <n v="43"/>
    <s v="Male"/>
    <n v="22000"/>
    <s v="NSW"/>
    <s v="Urban"/>
    <s v="TAFE"/>
    <s v="Coalition"/>
    <s v="No"/>
    <s v="Satisfied"/>
    <s v="Individuals/Families"/>
    <s v="Mostly Natural"/>
    <s v="Little Knowledge"/>
    <s v="Severly Affected"/>
    <n v="6"/>
    <x v="4"/>
    <s v="No Plan/Do Not Want"/>
    <s v="Coal"/>
    <s v="Other"/>
  </r>
  <r>
    <n v="98"/>
    <x v="69"/>
    <n v="19500"/>
    <n v="39"/>
    <s v="Male"/>
    <n v="59200"/>
    <s v="QLD"/>
    <s v="Urban"/>
    <s v="High School"/>
    <s v="Coalition"/>
    <s v="Yes"/>
    <s v="Satisfied"/>
    <s v="Australian Govt"/>
    <s v="Mostly Natural"/>
    <s v="Aware"/>
    <s v="Somewhat Affected"/>
    <n v="5"/>
    <x v="1"/>
    <s v="No Plan/Do Not Want"/>
    <s v="Wind"/>
    <s v="Magazines"/>
  </r>
  <r>
    <n v="99"/>
    <x v="80"/>
    <n v="12400"/>
    <n v="29"/>
    <s v="Female"/>
    <n v="22800"/>
    <s v="NT"/>
    <s v="Urban"/>
    <s v="Pre High School"/>
    <s v="Coalition"/>
    <s v="Yes"/>
    <s v="Satisfied"/>
    <s v="Australian Govt"/>
    <s v="Unsure"/>
    <s v="Very Aware"/>
    <s v="Severly Affected"/>
    <n v="3"/>
    <x v="2"/>
    <s v="No Plan/Do Not Want"/>
    <s v="Solar"/>
    <s v="TV"/>
  </r>
  <r>
    <n v="100"/>
    <x v="81"/>
    <n v="11650"/>
    <n v="34"/>
    <s v="Female"/>
    <n v="19600"/>
    <s v="SA"/>
    <s v="Rural"/>
    <s v="Bachelor"/>
    <s v="Coalition"/>
    <s v="Yes"/>
    <s v="Unsure/Unfamilar"/>
    <s v="Australian Govt"/>
    <s v="Mostly Human"/>
    <s v="Very Aware"/>
    <s v="Not Affected"/>
    <n v="4"/>
    <x v="2"/>
    <s v="Already Installed"/>
    <s v="Solar"/>
    <s v="Other"/>
  </r>
  <r>
    <n v="101"/>
    <x v="82"/>
    <n v="23475"/>
    <n v="25"/>
    <s v="Female"/>
    <n v="65000"/>
    <s v="SA"/>
    <s v="Urban"/>
    <s v="High School"/>
    <s v="Greens"/>
    <s v="Yes"/>
    <s v="Unsure/Unfamilar"/>
    <s v="Australian Govt"/>
    <s v="Unsure"/>
    <s v="Aware"/>
    <s v="Somewhat Affected"/>
    <n v="2"/>
    <x v="0"/>
    <s v="Plan to Install"/>
    <s v="Coal"/>
    <s v="TV"/>
  </r>
  <r>
    <n v="102"/>
    <x v="83"/>
    <n v="21000"/>
    <n v="32"/>
    <s v="Female"/>
    <n v="49300"/>
    <s v="VIC"/>
    <s v="Urban"/>
    <s v="Bachelor"/>
    <s v="Greens"/>
    <s v="No"/>
    <s v="Very Satisfied"/>
    <s v="Australian Govt"/>
    <s v="Mostly Human"/>
    <s v="No Interest/Awareness"/>
    <s v="Not Affected"/>
    <n v="4"/>
    <x v="2"/>
    <s v="Install if I Could"/>
    <s v="Solar"/>
    <s v="Magazines"/>
  </r>
  <r>
    <n v="103"/>
    <x v="84"/>
    <n v="12025"/>
    <n v="49"/>
    <s v="Male"/>
    <n v="18700"/>
    <s v="ACT"/>
    <s v="Urban"/>
    <s v="High School"/>
    <s v="Greens"/>
    <s v="Yes"/>
    <s v="Unsure/Unfamilar"/>
    <s v="Australian Govt"/>
    <s v="Unsure"/>
    <s v="Very Aware"/>
    <s v="Somewhat Affected"/>
    <n v="7"/>
    <x v="4"/>
    <s v="Plan to Install"/>
    <s v="Nuclear"/>
    <s v="TV"/>
  </r>
  <r>
    <n v="104"/>
    <x v="34"/>
    <n v="11225"/>
    <n v="40"/>
    <s v="Male"/>
    <n v="18000"/>
    <s v="NT"/>
    <s v="Urban"/>
    <s v="Pre High School"/>
    <s v="Coalition"/>
    <s v="No"/>
    <s v="Unsure/Unfamilar"/>
    <s v="Australian Govt"/>
    <s v="Mostly Natural"/>
    <s v="Very Aware"/>
    <s v="Severly Affected"/>
    <n v="5"/>
    <x v="4"/>
    <s v="No Plan/Do Not Want"/>
    <s v="Solar"/>
    <s v="Newspapers"/>
  </r>
  <r>
    <n v="105"/>
    <x v="85"/>
    <n v="10625"/>
    <n v="39"/>
    <s v="Female"/>
    <n v="16800"/>
    <s v="NSW"/>
    <s v="Urban"/>
    <s v="High School"/>
    <s v="Coalition"/>
    <s v="Yes"/>
    <s v="Very Satisfied"/>
    <s v="Australian Govt"/>
    <s v="Mostly Natural"/>
    <s v="Very Aware"/>
    <s v="Somewhat Affected"/>
    <n v="5"/>
    <x v="2"/>
    <s v="Install if I Could"/>
    <s v="Solar"/>
    <s v="Other"/>
  </r>
  <r>
    <n v="106"/>
    <x v="86"/>
    <n v="12750"/>
    <n v="32"/>
    <s v="Female"/>
    <n v="24300"/>
    <s v="WA"/>
    <s v="Rural"/>
    <s v="High School"/>
    <s v="Other"/>
    <s v="Yes"/>
    <s v="Dissatisfied"/>
    <s v="Australian Govt"/>
    <s v="Mostly Human"/>
    <s v="Very Aware"/>
    <s v="Somewhat Affected"/>
    <n v="4"/>
    <x v="2"/>
    <s v="Plan to Install"/>
    <s v="Coal"/>
    <s v="Social Media"/>
  </r>
  <r>
    <n v="107"/>
    <x v="87"/>
    <n v="16325"/>
    <n v="25"/>
    <s v="Female"/>
    <n v="18700"/>
    <s v="QLD"/>
    <s v="Urban"/>
    <s v="Postgrad Degree"/>
    <s v="Labour"/>
    <s v="No"/>
    <s v="Satisfied"/>
    <s v="Australian Govt"/>
    <s v="Mostly Human"/>
    <s v="Very Aware"/>
    <s v="Severly Affected"/>
    <n v="2"/>
    <x v="1"/>
    <s v="No Plan/Do Not Want"/>
    <s v="Hydro"/>
    <s v="Newspapers"/>
  </r>
  <r>
    <n v="108"/>
    <x v="88"/>
    <n v="26100"/>
    <n v="42"/>
    <s v="Male"/>
    <n v="60000"/>
    <s v="QLD"/>
    <s v="Urban"/>
    <s v="High School"/>
    <s v="Coalition"/>
    <s v="Yes"/>
    <s v="Very Dissatisfied"/>
    <s v="Australian Govt"/>
    <s v="Unsure"/>
    <s v="No Interest/Awareness"/>
    <s v="Somewhat Affected"/>
    <n v="6"/>
    <x v="1"/>
    <s v="Install if I Could"/>
    <s v="Gas"/>
    <s v="Social Media"/>
  </r>
  <r>
    <n v="109"/>
    <x v="89"/>
    <n v="25075"/>
    <n v="37"/>
    <s v="Female"/>
    <n v="70000"/>
    <s v="VIC"/>
    <s v="Urban"/>
    <s v="High School"/>
    <s v="Coalition"/>
    <s v="Yes"/>
    <s v="Very Satisfied"/>
    <s v="Australian Govt"/>
    <s v="No Climate Change"/>
    <s v="Aware"/>
    <s v="Somewhat Affected"/>
    <n v="5"/>
    <x v="2"/>
    <s v="No Plan/Do Not Want"/>
    <s v="Solar"/>
    <s v="Other"/>
  </r>
  <r>
    <n v="110"/>
    <x v="90"/>
    <n v="11300"/>
    <n v="28"/>
    <s v="Male"/>
    <n v="20200"/>
    <s v="VIC"/>
    <s v="Urban"/>
    <s v="Bachelor"/>
    <s v="Labour"/>
    <s v="No"/>
    <s v="Satisfied"/>
    <s v="Australian Govt"/>
    <s v="Unsure"/>
    <s v="Very Aware"/>
    <s v="Not Affected"/>
    <n v="3"/>
    <x v="1"/>
    <s v="Already Installed"/>
    <s v="Solar"/>
    <s v="Internet"/>
  </r>
  <r>
    <n v="111"/>
    <x v="91"/>
    <n v="59062.5"/>
    <n v="23"/>
    <s v="Male"/>
    <n v="120000"/>
    <s v="NSW"/>
    <s v="Urban"/>
    <s v="High School"/>
    <s v="Coalition"/>
    <s v="Yes"/>
    <s v="Unsure/Unfamilar"/>
    <s v="Australian Govt"/>
    <s v="Mostly Human"/>
    <s v="No Interest/Awareness"/>
    <s v="Somewhat Affected"/>
    <n v="2"/>
    <x v="3"/>
    <s v="No Plan/Do Not Want"/>
    <s v="Hydro"/>
    <s v="TV"/>
  </r>
  <r>
    <n v="112"/>
    <x v="80"/>
    <n v="26175"/>
    <n v="37"/>
    <s v="Male"/>
    <n v="65000"/>
    <s v="VIC"/>
    <s v="Urban"/>
    <s v="High School"/>
    <s v="Other"/>
    <s v="Yes"/>
    <s v="Dissatisfied"/>
    <s v="Australian Govt"/>
    <s v="Mostly Natural"/>
    <s v="Aware"/>
    <s v="Somewhat Affected"/>
    <n v="5"/>
    <x v="2"/>
    <s v="Already Installed"/>
    <s v="Nuclear"/>
    <s v="Other"/>
  </r>
  <r>
    <n v="113"/>
    <x v="92"/>
    <n v="11150"/>
    <n v="35"/>
    <s v="Male"/>
    <n v="13600"/>
    <s v="NSW"/>
    <s v="Urban"/>
    <s v="High School"/>
    <s v="Coalition"/>
    <s v="No"/>
    <s v="Unsure/Unfamilar"/>
    <s v="Australian Govt"/>
    <s v="Mostly Human"/>
    <s v="Very Aware"/>
    <s v="Somewhat Affected"/>
    <n v="4"/>
    <x v="2"/>
    <s v="No Plan/Do Not Want"/>
    <s v="Hydro"/>
    <s v="TV"/>
  </r>
  <r>
    <n v="114"/>
    <x v="93"/>
    <n v="12175"/>
    <n v="63"/>
    <s v="Male"/>
    <n v="20000"/>
    <s v="NSW"/>
    <s v="Urban"/>
    <s v="High School"/>
    <s v="Coalition"/>
    <s v="No"/>
    <s v="Satisfied"/>
    <s v="Australian Govt"/>
    <s v="Unsure"/>
    <s v="Very Aware"/>
    <s v="Somewhat Affected"/>
    <n v="10"/>
    <x v="4"/>
    <s v="Already Installed"/>
    <s v="Coal"/>
    <s v="Research Journals"/>
  </r>
  <r>
    <n v="115"/>
    <x v="94"/>
    <n v="12725"/>
    <n v="29"/>
    <s v="Female"/>
    <n v="22000"/>
    <s v="QLD"/>
    <s v="Rural"/>
    <s v="Postgrad Degree"/>
    <s v="Other"/>
    <s v="No"/>
    <s v="Dissatisfied"/>
    <s v="Individuals/Families"/>
    <s v="Mostly Human"/>
    <s v="Little Knowledge"/>
    <s v="Severly Affected"/>
    <n v="3"/>
    <x v="2"/>
    <s v="Install if I Could"/>
    <s v="Solar"/>
    <s v="Social Media"/>
  </r>
  <r>
    <n v="116"/>
    <x v="34"/>
    <n v="13250"/>
    <n v="62"/>
    <s v="Female"/>
    <n v="26400"/>
    <s v="VIC"/>
    <s v="Urban"/>
    <s v="Bachelor"/>
    <s v="Labour"/>
    <s v="Yes"/>
    <s v="Satisfied"/>
    <s v="Australian Govt"/>
    <s v="Mostly Human"/>
    <s v="Very Aware"/>
    <s v="Not Affected"/>
    <n v="4"/>
    <x v="2"/>
    <s v="Install if I Could"/>
    <s v="Hydro"/>
    <s v="Internet"/>
  </r>
  <r>
    <n v="117"/>
    <x v="95"/>
    <n v="73275"/>
    <n v="26"/>
    <s v="Female"/>
    <n v="335900"/>
    <s v="VIC"/>
    <s v="Urban"/>
    <s v="High School"/>
    <s v="Greens"/>
    <s v="Yes"/>
    <s v="Very Satisfied"/>
    <s v="Australian Govt"/>
    <s v="Mostly Human"/>
    <s v="No Interest/Awareness"/>
    <s v="Somewhat Affected"/>
    <n v="3"/>
    <x v="3"/>
    <s v="Install if I Could"/>
    <s v="Wind"/>
    <s v="Social Media"/>
  </r>
  <r>
    <n v="118"/>
    <x v="56"/>
    <n v="12275"/>
    <n v="50"/>
    <s v="Male"/>
    <n v="22500"/>
    <s v="NSW"/>
    <s v="Rural"/>
    <s v="High School"/>
    <s v="Labour"/>
    <s v="Yes"/>
    <s v="Very Satisfied"/>
    <s v="Australian Govt"/>
    <s v="Mostly Human"/>
    <s v="Very Aware"/>
    <s v="Somewhat Affected"/>
    <n v="7"/>
    <x v="4"/>
    <s v="Install if I Could"/>
    <s v="Solar"/>
    <s v="Social Media"/>
  </r>
  <r>
    <n v="119"/>
    <x v="60"/>
    <n v="13475"/>
    <n v="49"/>
    <s v="Male"/>
    <n v="27600"/>
    <s v="VIC"/>
    <s v="Urban"/>
    <s v="High School"/>
    <s v="Coalition"/>
    <s v="Yes"/>
    <s v="Satisfied"/>
    <s v="Australian Govt"/>
    <s v="Mostly Natural"/>
    <s v="Very Aware"/>
    <s v="Somewhat Affected"/>
    <n v="7"/>
    <x v="4"/>
    <s v="Install if I Could"/>
    <s v="Wind"/>
    <s v="Magazines"/>
  </r>
  <r>
    <n v="120"/>
    <x v="96"/>
    <n v="31325"/>
    <n v="44"/>
    <s v="Female"/>
    <n v="86400"/>
    <s v="NSW"/>
    <s v="Urban"/>
    <s v="High School"/>
    <s v="Coalition"/>
    <s v="Yes"/>
    <s v="Very Dissatisfied"/>
    <s v="Australian Govt"/>
    <s v="Unsure"/>
    <s v="No Interest/Awareness"/>
    <s v="Somewhat Affected"/>
    <n v="6"/>
    <x v="4"/>
    <s v="Plan to Install"/>
    <s v="Solar"/>
    <s v="Social Media"/>
  </r>
  <r>
    <n v="121"/>
    <x v="97"/>
    <n v="24300"/>
    <n v="25"/>
    <s v="Female"/>
    <n v="67000"/>
    <s v="VIC"/>
    <s v="Rural"/>
    <s v="Bachelor"/>
    <s v="Coalition"/>
    <s v="Yes"/>
    <s v="Unsure/Unfamilar"/>
    <s v="State Govts"/>
    <s v="Mostly Human"/>
    <s v="Little Knowledge"/>
    <s v="Not Affected"/>
    <n v="2"/>
    <x v="1"/>
    <s v="No Plan/Do Not Want"/>
    <s v="Wind"/>
    <s v="Social Media"/>
  </r>
  <r>
    <n v="122"/>
    <x v="98"/>
    <n v="10950"/>
    <n v="44"/>
    <s v="Male"/>
    <n v="16800"/>
    <s v="VIC"/>
    <s v="Urban"/>
    <s v="TAFE"/>
    <s v="Labour"/>
    <s v="No"/>
    <s v="Unsure/Unfamilar"/>
    <s v="Australian Govt"/>
    <s v="Unsure"/>
    <s v="Very Aware"/>
    <s v="Severly Affected"/>
    <n v="6"/>
    <x v="4"/>
    <s v="Already Installed"/>
    <s v="Solar"/>
    <s v="Newspapers"/>
  </r>
  <r>
    <n v="123"/>
    <x v="99"/>
    <n v="23325"/>
    <n v="42"/>
    <s v="Male"/>
    <n v="58000"/>
    <s v="VIC"/>
    <s v="Urban"/>
    <s v="TAFE"/>
    <s v="Labour"/>
    <s v="Yes"/>
    <s v="Satisfied"/>
    <s v="Australian Govt"/>
    <s v="Unsure"/>
    <s v="Aware"/>
    <s v="Severly Affected"/>
    <n v="6"/>
    <x v="4"/>
    <s v="No Plan/Do Not Want"/>
    <s v="Solar"/>
    <s v="Social Media"/>
  </r>
  <r>
    <n v="124"/>
    <x v="44"/>
    <n v="17250"/>
    <n v="36"/>
    <s v="Male"/>
    <n v="47600"/>
    <s v="NSW"/>
    <s v="Rural"/>
    <s v="High School"/>
    <s v="Labour"/>
    <s v="Yes"/>
    <s v="Very Satisfied"/>
    <s v="Australian Govt"/>
    <s v="Mostly Natural"/>
    <s v="Very Aware"/>
    <s v="Somewhat Affected"/>
    <n v="5"/>
    <x v="2"/>
    <s v="Plan to Install"/>
    <s v="Coal"/>
    <s v="Magazines"/>
  </r>
  <r>
    <n v="125"/>
    <x v="100"/>
    <n v="15000"/>
    <n v="41"/>
    <s v="Female"/>
    <n v="31000"/>
    <s v="NSW"/>
    <s v="Rural"/>
    <s v="TAFE"/>
    <s v="Coalition"/>
    <s v="No"/>
    <s v="Dissatisfied"/>
    <s v="Individuals/Families"/>
    <s v="Mostly Natural"/>
    <s v="Little Knowledge"/>
    <s v="Severly Affected"/>
    <n v="6"/>
    <x v="4"/>
    <s v="Already Installed"/>
    <s v="Solar"/>
    <s v="Newspapers"/>
  </r>
  <r>
    <n v="126"/>
    <x v="22"/>
    <n v="10500"/>
    <n v="26"/>
    <s v="Female"/>
    <n v="20300"/>
    <s v="NSW"/>
    <s v="Urban"/>
    <s v="High School"/>
    <s v="Coalition"/>
    <s v="Yes"/>
    <s v="Satisfied"/>
    <s v="Australian Govt"/>
    <s v="Mostly Human"/>
    <s v="Very Aware"/>
    <s v="Somewhat Affected"/>
    <n v="3"/>
    <x v="0"/>
    <s v="Already Installed"/>
    <s v="Hydro"/>
    <s v="TV"/>
  </r>
  <r>
    <n v="127"/>
    <x v="34"/>
    <n v="10200"/>
    <n v="42"/>
    <s v="Male"/>
    <n v="13600"/>
    <s v="QLD"/>
    <s v="Urban"/>
    <s v="Bachelor"/>
    <s v="Coalition"/>
    <s v="No"/>
    <s v="Satisfied"/>
    <s v="Australian Govt"/>
    <s v="Mostly Natural"/>
    <s v="Very Aware"/>
    <s v="Not Affected"/>
    <n v="6"/>
    <x v="4"/>
    <s v="No Plan/Do Not Want"/>
    <s v="Solar"/>
    <s v="Newspapers"/>
  </r>
  <r>
    <n v="128"/>
    <x v="101"/>
    <n v="62156.25"/>
    <n v="27"/>
    <s v="Female"/>
    <n v="367800"/>
    <s v="VIC"/>
    <s v="Urban"/>
    <s v="High School"/>
    <s v="Labour"/>
    <s v="No"/>
    <s v="Satisfied"/>
    <s v="Australian Govt"/>
    <s v="Mostly Human"/>
    <s v="No Interest/Awareness"/>
    <s v="Somewhat Affected"/>
    <n v="3"/>
    <x v="3"/>
    <s v="Plan to Install"/>
    <s v="Solar"/>
    <s v="Magazines"/>
  </r>
  <r>
    <n v="129"/>
    <x v="81"/>
    <n v="39037.5"/>
    <n v="48"/>
    <s v="Male"/>
    <n v="83000"/>
    <s v="QLD"/>
    <s v="Urban"/>
    <s v="High School"/>
    <s v="Labour"/>
    <s v="Yes"/>
    <s v="Unsure/Unfamilar"/>
    <s v="Australian Govt"/>
    <s v="Mostly Human"/>
    <s v="Aware"/>
    <s v="Somewhat Affected"/>
    <n v="1"/>
    <x v="1"/>
    <s v="Already Installed"/>
    <s v="Hydro"/>
    <s v="Internet"/>
  </r>
  <r>
    <n v="130"/>
    <x v="102"/>
    <n v="20200"/>
    <n v="65"/>
    <s v="Female"/>
    <n v="42600"/>
    <s v="VIC"/>
    <s v="Urban"/>
    <s v="High School"/>
    <s v="Greens"/>
    <s v="No"/>
    <s v="Very Dissatisfied"/>
    <s v="Australian Govt"/>
    <s v="Mostly Human"/>
    <s v="No Interest/Awareness"/>
    <s v="Somewhat Affected"/>
    <n v="3"/>
    <x v="4"/>
    <s v="Plan to Install"/>
    <s v="Solar"/>
    <s v="Social Media"/>
  </r>
  <r>
    <n v="131"/>
    <x v="103"/>
    <n v="14825"/>
    <n v="65"/>
    <s v="Male"/>
    <n v="22500"/>
    <s v="WA"/>
    <s v="Rural"/>
    <s v="High School"/>
    <s v="Labour"/>
    <s v="Yes"/>
    <s v="Dissatisfied"/>
    <s v="Australian Govt"/>
    <s v="Mostly Human"/>
    <s v="Very Aware"/>
    <s v="Somewhat Affected"/>
    <n v="5"/>
    <x v="2"/>
    <s v="Install if I Could"/>
    <s v="Coal"/>
    <s v="Newspapers"/>
  </r>
  <r>
    <n v="132"/>
    <x v="34"/>
    <n v="11950"/>
    <n v="44"/>
    <s v="Female"/>
    <n v="21100"/>
    <s v="WA"/>
    <s v="Rural"/>
    <s v="High School"/>
    <s v="Labour"/>
    <s v="Yes"/>
    <s v="Unsure/Unfamilar"/>
    <s v="Australian Govt"/>
    <s v="Unsure"/>
    <s v="Very Aware"/>
    <s v="Somewhat Affected"/>
    <n v="6"/>
    <x v="2"/>
    <s v="No Plan/Do Not Want"/>
    <s v="Coal"/>
    <s v="Newspapers"/>
  </r>
  <r>
    <n v="133"/>
    <x v="104"/>
    <n v="33725"/>
    <n v="48"/>
    <s v="Male"/>
    <n v="95000"/>
    <s v="QLD"/>
    <s v="Urban"/>
    <s v="High School"/>
    <s v="Greens"/>
    <s v="Yes"/>
    <s v="Satisfied"/>
    <s v="Australian Govt"/>
    <s v="Mostly Human"/>
    <s v="Aware"/>
    <s v="Somewhat Affected"/>
    <n v="7"/>
    <x v="4"/>
    <s v="No Plan/Do Not Want"/>
    <s v="Solar"/>
    <s v="TV"/>
  </r>
  <r>
    <n v="134"/>
    <x v="105"/>
    <n v="8850"/>
    <n v="37"/>
    <s v="Female"/>
    <n v="8600"/>
    <s v="QLD"/>
    <s v="Urban"/>
    <s v="High School"/>
    <s v="Labour"/>
    <s v="No"/>
    <s v="Unsure/Unfamilar"/>
    <s v="Australian Govt"/>
    <s v="Mostly Human"/>
    <s v="Very Aware"/>
    <s v="Somewhat Affected"/>
    <n v="5"/>
    <x v="2"/>
    <s v="Install if I Could"/>
    <s v="Solar"/>
    <s v="Internet"/>
  </r>
  <r>
    <n v="135"/>
    <x v="106"/>
    <n v="30625"/>
    <n v="52"/>
    <s v="Female"/>
    <n v="76300"/>
    <s v="VIC"/>
    <s v="Urban"/>
    <s v="High School"/>
    <s v="Coalition"/>
    <s v="Yes"/>
    <s v="Dissatisfied"/>
    <s v="Australian Govt"/>
    <s v="Unsure"/>
    <s v="No Interest/Awareness"/>
    <s v="Somewhat Affected"/>
    <n v="8"/>
    <x v="4"/>
    <s v="No Plan/Do Not Want"/>
    <s v="Hydro"/>
    <s v="Other"/>
  </r>
  <r>
    <n v="136"/>
    <x v="107"/>
    <n v="13075"/>
    <n v="38"/>
    <s v="Female"/>
    <n v="28200"/>
    <s v="QLD"/>
    <s v="Urban"/>
    <s v="High School"/>
    <s v="Labour"/>
    <s v="No"/>
    <s v="Very Satisfied"/>
    <s v="Australian Govt"/>
    <s v="Mostly Natural"/>
    <s v="Very Aware"/>
    <s v="Somewhat Affected"/>
    <n v="5"/>
    <x v="2"/>
    <s v="Already Installed"/>
    <s v="Wind"/>
    <s v="Newspapers"/>
  </r>
  <r>
    <n v="137"/>
    <x v="89"/>
    <n v="12200"/>
    <n v="35"/>
    <s v="Male"/>
    <n v="21900"/>
    <s v="VIC"/>
    <s v="Urban"/>
    <s v="High School"/>
    <s v="Coalition"/>
    <s v="Yes"/>
    <s v="Satisfied"/>
    <s v="State Govts"/>
    <s v="Mostly Natural"/>
    <s v="Very Aware"/>
    <s v="Somewhat Affected"/>
    <n v="4"/>
    <x v="2"/>
    <s v="Install if I Could"/>
    <s v="Solar"/>
    <s v="Internet"/>
  </r>
  <r>
    <n v="138"/>
    <x v="108"/>
    <n v="10625"/>
    <n v="34"/>
    <s v="Female"/>
    <n v="7200"/>
    <s v="NSW"/>
    <s v="Urban"/>
    <s v="High School"/>
    <s v="Labour"/>
    <s v="No"/>
    <s v="Satisfied"/>
    <s v="Australian Govt"/>
    <s v="Mostly Human"/>
    <s v="Very Aware"/>
    <s v="Somewhat Affected"/>
    <n v="2"/>
    <x v="2"/>
    <s v="No Plan/Do Not Want"/>
    <s v="Wind"/>
    <s v="Research Journals"/>
  </r>
  <r>
    <n v="139"/>
    <x v="109"/>
    <n v="9175"/>
    <n v="34"/>
    <s v="Female"/>
    <n v="9100"/>
    <s v="SA"/>
    <s v="Urban"/>
    <s v="Bachelor"/>
    <s v="Coalition"/>
    <s v="Yes"/>
    <s v="Unsure/Unfamilar"/>
    <s v="Australian Govt"/>
    <s v="Mostly Human"/>
    <s v="Very Aware"/>
    <s v="Not Affected"/>
    <n v="4"/>
    <x v="2"/>
    <s v="No Plan/Do Not Want"/>
    <s v="Wind"/>
    <s v="Social Media"/>
  </r>
  <r>
    <n v="140"/>
    <x v="2"/>
    <n v="9725"/>
    <n v="27"/>
    <s v="Male"/>
    <n v="15800"/>
    <s v="ACT"/>
    <s v="Rural"/>
    <s v="High School"/>
    <s v="Coalition"/>
    <s v="No"/>
    <s v="Dissatisfied"/>
    <s v="Australian Govt"/>
    <s v="Mostly Human"/>
    <s v="Very Aware"/>
    <s v="Somewhat Affected"/>
    <n v="3"/>
    <x v="0"/>
    <s v="No Plan/Do Not Want"/>
    <s v="Solar"/>
    <s v="Magazines"/>
  </r>
  <r>
    <n v="141"/>
    <x v="2"/>
    <n v="14375"/>
    <n v="23"/>
    <s v="Female"/>
    <n v="24400"/>
    <s v="NSW"/>
    <s v="Urban"/>
    <s v="High School"/>
    <s v="Greens"/>
    <s v="Yes"/>
    <s v="Very Satisfied"/>
    <s v="Australian Govt"/>
    <s v="Mostly Natural"/>
    <s v="Very Aware"/>
    <s v="Somewhat Affected"/>
    <n v="2"/>
    <x v="0"/>
    <s v="No Plan/Do Not Want"/>
    <s v="Hydro"/>
    <s v="TV"/>
  </r>
  <r>
    <n v="142"/>
    <x v="34"/>
    <n v="10700"/>
    <n v="62"/>
    <s v="Female"/>
    <n v="14300"/>
    <s v="NSW"/>
    <s v="Urban"/>
    <s v="Postgrad Degree"/>
    <s v="Greens"/>
    <s v="Yes"/>
    <s v="Unsure/Unfamilar"/>
    <s v="Australian Govt"/>
    <s v="Mostly Natural"/>
    <s v="Very Aware"/>
    <s v="Severly Affected"/>
    <n v="10"/>
    <x v="4"/>
    <s v="Install if I Could"/>
    <s v="Solar"/>
    <s v="Research Journals"/>
  </r>
  <r>
    <n v="143"/>
    <x v="110"/>
    <n v="31375"/>
    <n v="41"/>
    <s v="Female"/>
    <n v="49000"/>
    <s v="NSW"/>
    <s v="Rural"/>
    <s v="High School"/>
    <s v="Labour"/>
    <s v="Yes"/>
    <s v="Unsure/Unfamilar"/>
    <s v="Australian Govt"/>
    <s v="Mostly Human"/>
    <s v="Little Knowledge"/>
    <s v="Somewhat Affected"/>
    <n v="1"/>
    <x v="1"/>
    <s v="Plan to Install"/>
    <s v="Hydro"/>
    <s v="Social Media"/>
  </r>
  <r>
    <n v="144"/>
    <x v="111"/>
    <n v="13850"/>
    <n v="26"/>
    <s v="Female"/>
    <n v="28900"/>
    <s v="SA"/>
    <s v="Rural"/>
    <s v="High School"/>
    <s v="Labour"/>
    <s v="Yes"/>
    <s v="Dissatisfied"/>
    <s v="State Govts"/>
    <s v="Mostly Human"/>
    <s v="Very Aware"/>
    <s v="Somewhat Affected"/>
    <n v="3"/>
    <x v="2"/>
    <s v="Install if I Could"/>
    <s v="Coal"/>
    <s v="TV"/>
  </r>
  <r>
    <n v="145"/>
    <x v="26"/>
    <n v="12250"/>
    <n v="36"/>
    <s v="Male"/>
    <n v="24400"/>
    <s v="QLD"/>
    <s v="Rural"/>
    <s v="High School"/>
    <s v="Labour"/>
    <s v="Yes"/>
    <s v="Very Satisfied"/>
    <s v="Australian Govt"/>
    <s v="Unsure"/>
    <s v="Very Aware"/>
    <s v="Somewhat Affected"/>
    <n v="5"/>
    <x v="2"/>
    <s v="Already Installed"/>
    <s v="Solar"/>
    <s v="Social Media"/>
  </r>
  <r>
    <n v="146"/>
    <x v="34"/>
    <n v="22375"/>
    <n v="37"/>
    <s v="Female"/>
    <n v="65000"/>
    <s v="VIC"/>
    <s v="Rural"/>
    <s v="Bachelor"/>
    <s v="Greens"/>
    <s v="No"/>
    <s v="Unsure/Unfamilar"/>
    <s v="Australian Govt"/>
    <s v="Mostly Natural"/>
    <s v="Little Knowledge"/>
    <s v="Not Affected"/>
    <n v="5"/>
    <x v="2"/>
    <s v="No Plan/Do Not Want"/>
    <s v="Solar"/>
    <s v="Social Media"/>
  </r>
  <r>
    <n v="147"/>
    <x v="112"/>
    <n v="16475"/>
    <n v="39"/>
    <s v="Male"/>
    <n v="40000"/>
    <s v="VIC"/>
    <s v="Rural"/>
    <s v="High School"/>
    <s v="Other"/>
    <s v="No"/>
    <s v="Unsure/Unfamilar"/>
    <s v="Australian Govt"/>
    <s v="Unsure"/>
    <s v="Little Knowledge"/>
    <s v="Somewhat Affected"/>
    <n v="5"/>
    <x v="2"/>
    <s v="No Plan/Do Not Want"/>
    <s v="Solar"/>
    <s v="Internet"/>
  </r>
  <r>
    <n v="148"/>
    <x v="113"/>
    <n v="38225"/>
    <n v="62"/>
    <s v="Male"/>
    <n v="110000"/>
    <s v="QLD"/>
    <s v="Urban"/>
    <s v="High School"/>
    <s v="Coalition"/>
    <s v="No"/>
    <s v="Satisfied"/>
    <s v="Australian Govt"/>
    <s v="Mostly Natural"/>
    <s v="No Interest/Awareness"/>
    <s v="Somewhat Affected"/>
    <n v="4"/>
    <x v="2"/>
    <s v="Already Installed"/>
    <s v="Solar"/>
    <s v="Social Media"/>
  </r>
  <r>
    <n v="149"/>
    <x v="114"/>
    <n v="14275"/>
    <n v="61"/>
    <s v="Male"/>
    <n v="28200"/>
    <s v="WA"/>
    <s v="Urban"/>
    <s v="Pre High School"/>
    <s v="Coalition"/>
    <s v="No"/>
    <s v="Unsure/Unfamilar"/>
    <s v="Australian Govt"/>
    <s v="No Climate Change"/>
    <s v="Very Aware"/>
    <s v="Severly Affected"/>
    <n v="10"/>
    <x v="4"/>
    <s v="Install if I Could"/>
    <s v="Hydro"/>
    <s v="Newspapers"/>
  </r>
  <r>
    <n v="150"/>
    <x v="115"/>
    <n v="23475"/>
    <n v="20"/>
    <s v="Female"/>
    <n v="29400"/>
    <s v="VIC"/>
    <s v="Urban"/>
    <s v="High School"/>
    <s v="Coalition"/>
    <s v="No"/>
    <s v="Very Satisfied"/>
    <s v="State Govts"/>
    <s v="Mostly Natural"/>
    <s v="Very Aware"/>
    <s v="Somewhat Affected"/>
    <n v="1"/>
    <x v="0"/>
    <s v="Already Installed"/>
    <s v="Gas"/>
    <s v="Social Media"/>
  </r>
  <r>
    <n v="151"/>
    <x v="116"/>
    <n v="15025"/>
    <n v="31"/>
    <s v="Female"/>
    <n v="33900"/>
    <s v="WA"/>
    <s v="Rural"/>
    <s v="Bachelor"/>
    <s v="Other"/>
    <s v="No"/>
    <s v="Very Satisfied"/>
    <s v="Australian Govt"/>
    <s v="Mostly Human"/>
    <s v="Very Aware"/>
    <s v="Not Affected"/>
    <n v="4"/>
    <x v="2"/>
    <s v="No Plan/Do Not Want"/>
    <s v="Wind"/>
    <s v="Social Media"/>
  </r>
  <r>
    <n v="152"/>
    <x v="60"/>
    <n v="33625"/>
    <n v="28"/>
    <s v="Female"/>
    <n v="103200"/>
    <s v="NSW"/>
    <s v="Urban"/>
    <s v="High School"/>
    <s v="Coalition"/>
    <s v="Yes"/>
    <s v="Satisfied"/>
    <s v="Australian Govt"/>
    <s v="Mostly Natural"/>
    <s v="No Interest/Awareness"/>
    <s v="Somewhat Affected"/>
    <n v="3"/>
    <x v="1"/>
    <s v="No Plan/Do Not Want"/>
    <s v="Coal"/>
    <s v="TV"/>
  </r>
  <r>
    <n v="153"/>
    <x v="102"/>
    <n v="20025"/>
    <n v="22"/>
    <s v="Female"/>
    <n v="32000"/>
    <s v="WA"/>
    <s v="Urban"/>
    <s v="High School"/>
    <s v="Labour"/>
    <s v="No"/>
    <s v="Very Satisfied"/>
    <s v="Australian Govt"/>
    <s v="Unsure"/>
    <s v="Very Aware"/>
    <s v="Somewhat Affected"/>
    <n v="2"/>
    <x v="1"/>
    <s v="Already Installed"/>
    <s v="Hydro"/>
    <s v="Other"/>
  </r>
  <r>
    <n v="154"/>
    <x v="117"/>
    <n v="14700"/>
    <n v="36"/>
    <s v="Female"/>
    <n v="35800"/>
    <s v="NSW"/>
    <s v="Urban"/>
    <s v="High School"/>
    <s v="Coalition"/>
    <s v="No"/>
    <s v="Satisfied"/>
    <s v="Australian Govt"/>
    <s v="Mostly Human"/>
    <s v="Very Aware"/>
    <s v="Somewhat Affected"/>
    <n v="3"/>
    <x v="2"/>
    <s v="Install if I Could"/>
    <s v="Coal"/>
    <s v="TV"/>
  </r>
  <r>
    <n v="155"/>
    <x v="118"/>
    <n v="39037.5"/>
    <n v="48"/>
    <s v="Male"/>
    <n v="240200"/>
    <s v="NSW"/>
    <s v="Urban"/>
    <s v="High School"/>
    <s v="Labour"/>
    <s v="Yes"/>
    <s v="Satisfied"/>
    <s v="Australian Govt"/>
    <s v="Unsure"/>
    <s v="No Interest/Awareness"/>
    <s v="Somewhat Affected"/>
    <n v="7"/>
    <x v="3"/>
    <s v="No Plan/Do Not Want"/>
    <s v="Wind"/>
    <s v="Newspapers"/>
  </r>
  <r>
    <n v="156"/>
    <x v="119"/>
    <n v="23325"/>
    <n v="47"/>
    <s v="Male"/>
    <n v="58000"/>
    <s v="NSW"/>
    <s v="Urban"/>
    <s v="TAFE"/>
    <s v="Labour"/>
    <s v="No"/>
    <s v="Satisfied"/>
    <s v="Australian Govt"/>
    <s v="Mostly Human"/>
    <s v="Aware"/>
    <s v="Severly Affected"/>
    <n v="7"/>
    <x v="4"/>
    <s v="Install if I Could"/>
    <s v="Solar"/>
    <s v="TV"/>
  </r>
  <r>
    <n v="157"/>
    <x v="120"/>
    <n v="16100"/>
    <n v="51"/>
    <s v="Female"/>
    <n v="35200"/>
    <s v="VIC"/>
    <s v="Urban"/>
    <s v="High School"/>
    <s v="Coalition"/>
    <s v="Yes"/>
    <s v="Very Satisfied"/>
    <s v="Local Govts"/>
    <s v="Mostly Human"/>
    <s v="Very Aware"/>
    <s v="Somewhat Affected"/>
    <n v="8"/>
    <x v="4"/>
    <s v="Already Installed"/>
    <s v="Hydro"/>
    <s v="Newspapers"/>
  </r>
  <r>
    <n v="158"/>
    <x v="121"/>
    <n v="31500"/>
    <n v="48"/>
    <s v="Female"/>
    <n v="95000"/>
    <s v="NSW"/>
    <s v="Rural"/>
    <s v="Postgrad Degree"/>
    <s v="Coalition"/>
    <s v="No"/>
    <s v="Very Satisfied"/>
    <s v="Australian Govt"/>
    <s v="Mostly Human"/>
    <s v="Little Knowledge"/>
    <s v="Severly Affected"/>
    <n v="7"/>
    <x v="4"/>
    <s v="Already Installed"/>
    <s v="Solar"/>
    <s v="Newspapers"/>
  </r>
  <r>
    <n v="159"/>
    <x v="120"/>
    <n v="18425"/>
    <n v="30"/>
    <s v="Male"/>
    <n v="48300"/>
    <s v="VIC"/>
    <s v="Rural"/>
    <s v="High School"/>
    <s v="Labour"/>
    <s v="No"/>
    <s v="Very Dissatisfied"/>
    <s v="Australian Govt"/>
    <s v="Mostly Human"/>
    <s v="Very Aware"/>
    <s v="Somewhat Affected"/>
    <n v="3"/>
    <x v="2"/>
    <s v="Already Installed"/>
    <s v="Wind"/>
    <s v="TV"/>
  </r>
  <r>
    <n v="160"/>
    <x v="49"/>
    <n v="11325"/>
    <n v="40"/>
    <s v="Male"/>
    <n v="18700"/>
    <s v="WA"/>
    <s v="Urban"/>
    <s v="High School"/>
    <s v="Labour"/>
    <s v="No"/>
    <s v="Satisfied"/>
    <s v="Australian Govt"/>
    <s v="Mostly Human"/>
    <s v="Very Aware"/>
    <s v="Somewhat Affected"/>
    <n v="5"/>
    <x v="4"/>
    <s v="No Plan/Do Not Want"/>
    <s v="Solar"/>
    <s v="Magazines"/>
  </r>
  <r>
    <n v="161"/>
    <x v="75"/>
    <n v="10175"/>
    <n v="29"/>
    <s v="Male"/>
    <n v="14700"/>
    <s v="VIC"/>
    <s v="Urban"/>
    <s v="High School"/>
    <s v="Coalition"/>
    <s v="No"/>
    <s v="Unsure/Unfamilar"/>
    <s v="Australian Govt"/>
    <s v="Mostly Human"/>
    <s v="Very Aware"/>
    <s v="Somewhat Affected"/>
    <n v="3"/>
    <x v="1"/>
    <s v="No Plan/Do Not Want"/>
    <s v="Solar"/>
    <s v="Social Media"/>
  </r>
  <r>
    <n v="162"/>
    <x v="122"/>
    <n v="13225"/>
    <n v="35"/>
    <s v="Female"/>
    <n v="26300"/>
    <s v="QLD"/>
    <s v="Rural"/>
    <s v="High School"/>
    <s v="Coalition"/>
    <s v="Yes"/>
    <s v="Dissatisfied"/>
    <s v="Australian Govt"/>
    <s v="Mostly Human"/>
    <s v="Very Aware"/>
    <s v="Somewhat Affected"/>
    <n v="4"/>
    <x v="2"/>
    <s v="No Plan/Do Not Want"/>
    <s v="Solar"/>
    <s v="Magazines"/>
  </r>
  <r>
    <n v="163"/>
    <x v="123"/>
    <n v="11300"/>
    <n v="61"/>
    <s v="Male"/>
    <n v="16800"/>
    <s v="VIC"/>
    <s v="Urban"/>
    <s v="High School"/>
    <s v="Labour"/>
    <s v="No"/>
    <s v="Satisfied"/>
    <s v="Australian Govt"/>
    <s v="Mostly Human"/>
    <s v="Very Aware"/>
    <s v="Somewhat Affected"/>
    <n v="10"/>
    <x v="4"/>
    <s v="No Plan/Do Not Want"/>
    <s v="Coal"/>
    <s v="Social Media"/>
  </r>
  <r>
    <n v="164"/>
    <x v="124"/>
    <n v="11225"/>
    <n v="38"/>
    <s v="Female"/>
    <n v="19600"/>
    <s v="NT"/>
    <s v="Urban"/>
    <s v="High School"/>
    <s v="Coalition"/>
    <s v="Yes"/>
    <s v="Unsure/Unfamilar"/>
    <s v="Australian Govt"/>
    <s v="Mostly Natural"/>
    <s v="Very Aware"/>
    <s v="Somewhat Affected"/>
    <n v="5"/>
    <x v="2"/>
    <s v="Plan to Install"/>
    <s v="Solar"/>
    <s v="Internet"/>
  </r>
  <r>
    <n v="165"/>
    <x v="125"/>
    <n v="40775"/>
    <n v="40"/>
    <s v="Male"/>
    <n v="160000"/>
    <s v="NSW"/>
    <s v="Urban"/>
    <s v="High School"/>
    <s v="Coalition"/>
    <s v="Yes"/>
    <s v="Satisfied"/>
    <s v="Australian Govt"/>
    <s v="Mostly Human"/>
    <s v="No Interest/Awareness"/>
    <s v="Somewhat Affected"/>
    <n v="5"/>
    <x v="0"/>
    <s v="Install if I Could"/>
    <s v="Solar"/>
    <s v="TV"/>
  </r>
  <r>
    <n v="166"/>
    <x v="126"/>
    <n v="10225"/>
    <n v="32"/>
    <s v="Male"/>
    <n v="13600"/>
    <s v="ACT"/>
    <s v="Urban"/>
    <s v="Bachelor"/>
    <s v="Labour"/>
    <s v="No"/>
    <s v="Satisfied"/>
    <s v="Australian Govt"/>
    <s v="Mostly Human"/>
    <s v="Very Aware"/>
    <s v="Not Affected"/>
    <n v="4"/>
    <x v="2"/>
    <s v="Plan to Install"/>
    <s v="Solar"/>
    <s v="Social Media"/>
  </r>
  <r>
    <n v="167"/>
    <x v="127"/>
    <n v="21925"/>
    <n v="32"/>
    <s v="Female"/>
    <n v="46000"/>
    <s v="NSW"/>
    <s v="Urban"/>
    <s v="High School"/>
    <s v="Other"/>
    <s v="No"/>
    <s v="Satisfied"/>
    <s v="Australian Govt"/>
    <s v="Mostly Human"/>
    <s v="No Interest/Awareness"/>
    <s v="Somewhat Affected"/>
    <n v="4"/>
    <x v="2"/>
    <s v="Already Installed"/>
    <s v="Nuclear"/>
    <s v="Magazines"/>
  </r>
  <r>
    <n v="168"/>
    <x v="29"/>
    <n v="8900"/>
    <n v="68"/>
    <s v="Female"/>
    <n v="6500"/>
    <s v="QLD"/>
    <s v="Urban"/>
    <s v="High School"/>
    <s v="Coalition"/>
    <s v="No"/>
    <s v="Very Satisfied"/>
    <s v="Australian Govt"/>
    <s v="Mostly Natural"/>
    <s v="Very Aware"/>
    <s v="Somewhat Affected"/>
    <n v="4"/>
    <x v="1"/>
    <s v="No Plan/Do Not Want"/>
    <s v="Gas"/>
    <s v="Internet"/>
  </r>
  <r>
    <n v="169"/>
    <x v="27"/>
    <n v="22425"/>
    <n v="39"/>
    <s v="Female"/>
    <n v="31000"/>
    <s v="VIC"/>
    <s v="Rural"/>
    <s v="High School"/>
    <s v="Coalition"/>
    <s v="Yes"/>
    <s v="Satisfied"/>
    <s v="Individuals/Families"/>
    <s v="Mostly Human"/>
    <s v="Little Knowledge"/>
    <s v="Somewhat Affected"/>
    <n v="1"/>
    <x v="0"/>
    <s v="Install if I Could"/>
    <s v="Hydro"/>
    <s v="Social Media"/>
  </r>
  <r>
    <n v="170"/>
    <x v="94"/>
    <n v="13550"/>
    <n v="58"/>
    <s v="Male"/>
    <n v="22800"/>
    <s v="QLD"/>
    <s v="Urban"/>
    <s v="High School"/>
    <s v="Labour"/>
    <s v="Yes"/>
    <s v="Very Dissatisfied"/>
    <s v="Australian Govt"/>
    <s v="Mostly Human"/>
    <s v="Very Aware"/>
    <s v="Somewhat Affected"/>
    <n v="2"/>
    <x v="2"/>
    <s v="Install if I Could"/>
    <s v="Wind"/>
    <s v="Research Journals"/>
  </r>
  <r>
    <n v="171"/>
    <x v="55"/>
    <n v="14225"/>
    <n v="47"/>
    <s v="Female"/>
    <n v="27600"/>
    <s v="ACT"/>
    <s v="Rural"/>
    <s v="TAFE"/>
    <s v="Coalition"/>
    <s v="No"/>
    <s v="Very Dissatisfied"/>
    <s v="Australian Govt"/>
    <s v="Unsure"/>
    <s v="Very Aware"/>
    <s v="Severly Affected"/>
    <n v="7"/>
    <x v="2"/>
    <s v="No Plan/Do Not Want"/>
    <s v="Wind"/>
    <s v="Internet"/>
  </r>
  <r>
    <n v="172"/>
    <x v="44"/>
    <n v="9325"/>
    <n v="50"/>
    <s v="Female"/>
    <n v="5100"/>
    <s v="SA"/>
    <s v="Rural"/>
    <s v="Postgrad Degree"/>
    <s v="Labour"/>
    <s v="No"/>
    <s v="Very Satisfied"/>
    <s v="Australian Govt"/>
    <s v="Mostly Natural"/>
    <s v="Very Aware"/>
    <s v="Severly Affected"/>
    <n v="1"/>
    <x v="2"/>
    <s v="Already Installed"/>
    <s v="Hydro"/>
    <s v="Magazines"/>
  </r>
  <r>
    <n v="173"/>
    <x v="13"/>
    <n v="25075"/>
    <n v="24"/>
    <s v="Female"/>
    <n v="70000"/>
    <s v="QLD"/>
    <s v="Urban"/>
    <s v="High School"/>
    <s v="Labour"/>
    <s v="No"/>
    <s v="Dissatisfied"/>
    <s v="Australian Govt"/>
    <s v="Mostly Human"/>
    <s v="Little Knowledge"/>
    <s v="Somewhat Affected"/>
    <n v="2"/>
    <x v="1"/>
    <s v="Plan to Install"/>
    <s v="Solar"/>
    <s v="Newspapers"/>
  </r>
  <r>
    <n v="174"/>
    <x v="128"/>
    <n v="15700"/>
    <n v="30"/>
    <s v="Female"/>
    <n v="29800"/>
    <s v="VIC"/>
    <s v="Urban"/>
    <s v="Bachelor"/>
    <s v="Coalition"/>
    <s v="Yes"/>
    <s v="Satisfied"/>
    <s v="State Govts"/>
    <s v="Mostly Human"/>
    <s v="Very Aware"/>
    <s v="Not Affected"/>
    <n v="3"/>
    <x v="1"/>
    <s v="No Plan/Do Not Want"/>
    <s v="Gas"/>
    <s v="Magazines"/>
  </r>
  <r>
    <n v="175"/>
    <x v="129"/>
    <n v="10675"/>
    <n v="31"/>
    <s v="Female"/>
    <n v="15500"/>
    <s v="VIC"/>
    <s v="Rural"/>
    <s v="Pre High School"/>
    <s v="Coalition"/>
    <s v="Yes"/>
    <s v="Very Satisfied"/>
    <s v="State Govts"/>
    <s v="Mostly Human"/>
    <s v="Very Aware"/>
    <s v="Severly Affected"/>
    <n v="4"/>
    <x v="2"/>
    <s v="Already Installed"/>
    <s v="Solar"/>
    <s v="Magazines"/>
  </r>
  <r>
    <n v="176"/>
    <x v="115"/>
    <n v="8700"/>
    <n v="37"/>
    <s v="Female"/>
    <n v="7900"/>
    <s v="NSW"/>
    <s v="Urban"/>
    <s v="High School"/>
    <s v="Coalition"/>
    <s v="No"/>
    <s v="Unsure/Unfamilar"/>
    <s v="Australian Govt"/>
    <s v="Mostly Natural"/>
    <s v="Very Aware"/>
    <s v="Somewhat Affected"/>
    <n v="5"/>
    <x v="2"/>
    <s v="Already Installed"/>
    <s v="Coal"/>
    <s v="Internet"/>
  </r>
  <r>
    <n v="177"/>
    <x v="130"/>
    <n v="17325"/>
    <n v="44"/>
    <s v="Male"/>
    <n v="40000"/>
    <s v="VIC"/>
    <s v="Rural"/>
    <s v="TAFE"/>
    <s v="Labour"/>
    <s v="Yes"/>
    <s v="Very Satisfied"/>
    <s v="State Govts"/>
    <s v="Unsure"/>
    <s v="Little Knowledge"/>
    <s v="Severly Affected"/>
    <n v="6"/>
    <x v="4"/>
    <s v="No Plan/Do Not Want"/>
    <s v="Solar"/>
    <s v="Social Media"/>
  </r>
  <r>
    <n v="178"/>
    <x v="109"/>
    <n v="16625"/>
    <n v="41"/>
    <s v="Female"/>
    <n v="33400"/>
    <s v="VIC"/>
    <s v="Urban"/>
    <s v="High School"/>
    <s v="Coalition"/>
    <s v="Yes"/>
    <s v="Satisfied"/>
    <s v="State Govts"/>
    <s v="Mostly Human"/>
    <s v="Very Aware"/>
    <s v="Somewhat Affected"/>
    <n v="2"/>
    <x v="2"/>
    <s v="Plan to Install"/>
    <s v="Oil"/>
    <s v="Newspapers"/>
  </r>
  <r>
    <n v="179"/>
    <x v="2"/>
    <n v="9200"/>
    <n v="46"/>
    <s v="Female"/>
    <n v="9300"/>
    <s v="NSW"/>
    <s v="Urban"/>
    <s v="TAFE"/>
    <s v="Greens"/>
    <s v="No"/>
    <s v="Satisfied"/>
    <s v="Australian Govt"/>
    <s v="Unsure"/>
    <s v="Very Aware"/>
    <s v="Severly Affected"/>
    <n v="7"/>
    <x v="4"/>
    <s v="Plan to Install"/>
    <s v="Hydro"/>
    <s v="Internet"/>
  </r>
  <r>
    <n v="180"/>
    <x v="131"/>
    <n v="12075"/>
    <n v="57"/>
    <s v="Female"/>
    <n v="19600"/>
    <s v="VIC"/>
    <s v="Rural"/>
    <s v="High School"/>
    <s v="Coalition"/>
    <s v="Yes"/>
    <s v="Dissatisfied"/>
    <s v="Australian Govt"/>
    <s v="Mostly Human"/>
    <s v="Very Aware"/>
    <s v="Somewhat Affected"/>
    <n v="9"/>
    <x v="4"/>
    <s v="Install if I Could"/>
    <s v="Wind"/>
    <s v="Social Media"/>
  </r>
  <r>
    <n v="181"/>
    <x v="70"/>
    <n v="32700"/>
    <n v="61"/>
    <s v="Female"/>
    <n v="83000"/>
    <s v="SA"/>
    <s v="Urban"/>
    <s v="TAFE"/>
    <s v="Labour"/>
    <s v="Yes"/>
    <s v="Satisfied"/>
    <s v="Australian Govt"/>
    <s v="No Climate Change"/>
    <s v="Aware"/>
    <s v="Severly Affected"/>
    <n v="10"/>
    <x v="4"/>
    <s v="No Plan/Do Not Want"/>
    <s v="Solar"/>
    <s v="Research Journals"/>
  </r>
  <r>
    <n v="182"/>
    <x v="132"/>
    <n v="34850"/>
    <n v="58"/>
    <s v="Male"/>
    <n v="90000"/>
    <s v="SA"/>
    <s v="Urban"/>
    <s v="Bachelor"/>
    <s v="Greens"/>
    <s v="No"/>
    <s v="Very Satisfied"/>
    <s v="Australian Govt"/>
    <s v="No Climate Change"/>
    <s v="No Interest/Awareness"/>
    <s v="Not Affected"/>
    <n v="9"/>
    <x v="4"/>
    <s v="Install if I Could"/>
    <s v="Hydro"/>
    <s v="Social Media"/>
  </r>
  <r>
    <n v="183"/>
    <x v="67"/>
    <n v="13100"/>
    <n v="49"/>
    <s v="Female"/>
    <n v="26000"/>
    <s v="VIC"/>
    <s v="Rural"/>
    <s v="High School"/>
    <s v="Greens"/>
    <s v="No"/>
    <s v="Unsure/Unfamilar"/>
    <s v="Australian Govt"/>
    <s v="Unsure"/>
    <s v="Very Aware"/>
    <s v="Somewhat Affected"/>
    <n v="7"/>
    <x v="4"/>
    <s v="Install if I Could"/>
    <s v="Solar"/>
    <s v="Newspapers"/>
  </r>
  <r>
    <n v="184"/>
    <x v="133"/>
    <n v="17100"/>
    <n v="30"/>
    <s v="Male"/>
    <n v="42700"/>
    <s v="NSW"/>
    <s v="Urban"/>
    <s v="High School"/>
    <s v="Greens"/>
    <s v="Yes"/>
    <s v="Unsure/Unfamilar"/>
    <s v="State Govts"/>
    <s v="Mostly Human"/>
    <s v="Very Aware"/>
    <s v="Somewhat Affected"/>
    <n v="3"/>
    <x v="4"/>
    <s v="Already Installed"/>
    <s v="Solar"/>
    <s v="Social Media"/>
  </r>
  <r>
    <n v="185"/>
    <x v="134"/>
    <n v="12825"/>
    <n v="55"/>
    <s v="Male"/>
    <n v="22500"/>
    <s v="NSW"/>
    <s v="Urban"/>
    <s v="High School"/>
    <s v="Labour"/>
    <s v="No"/>
    <s v="Very Satisfied"/>
    <s v="Australian Govt"/>
    <s v="No Climate Change"/>
    <s v="Very Aware"/>
    <s v="Somewhat Affected"/>
    <n v="8"/>
    <x v="4"/>
    <s v="No Plan/Do Not Want"/>
    <s v="Solar"/>
    <s v="Other"/>
  </r>
  <r>
    <n v="186"/>
    <x v="135"/>
    <n v="13225"/>
    <n v="32"/>
    <s v="Female"/>
    <n v="26300"/>
    <s v="SA"/>
    <s v="Urban"/>
    <s v="TAFE"/>
    <s v="Other"/>
    <s v="Yes"/>
    <s v="Very Satisfied"/>
    <s v="Australian Govt"/>
    <s v="Unsure"/>
    <s v="Very Aware"/>
    <s v="Severly Affected"/>
    <n v="4"/>
    <x v="2"/>
    <s v="No Plan/Do Not Want"/>
    <s v="Solar"/>
    <s v="Newspapers"/>
  </r>
  <r>
    <n v="187"/>
    <x v="136"/>
    <n v="15025"/>
    <n v="29"/>
    <s v="Male"/>
    <n v="33900"/>
    <s v="WA"/>
    <s v="Urban"/>
    <s v="Bachelor"/>
    <s v="Coalition"/>
    <s v="No"/>
    <s v="Very Satisfied"/>
    <s v="Australian Govt"/>
    <s v="No Climate Change"/>
    <s v="Very Aware"/>
    <s v="Not Affected"/>
    <n v="3"/>
    <x v="2"/>
    <s v="No Plan/Do Not Want"/>
    <s v="Solar"/>
    <s v="Social Media"/>
  </r>
  <r>
    <n v="188"/>
    <x v="61"/>
    <n v="18500"/>
    <n v="47"/>
    <s v="Male"/>
    <n v="49000"/>
    <s v="QLD"/>
    <s v="Urban"/>
    <s v="High School"/>
    <s v="Coalition"/>
    <s v="Yes"/>
    <s v="Satisfied"/>
    <s v="Australian Govt"/>
    <s v="Mostly Human"/>
    <s v="Very Aware"/>
    <s v="Somewhat Affected"/>
    <n v="7"/>
    <x v="4"/>
    <s v="Install if I Could"/>
    <s v="Coal"/>
    <s v="Internet"/>
  </r>
  <r>
    <n v="189"/>
    <x v="137"/>
    <n v="9550"/>
    <n v="32"/>
    <s v="Female"/>
    <n v="4000"/>
    <s v="NSW"/>
    <s v="Rural"/>
    <s v="Postgrad Degree"/>
    <s v="Labour"/>
    <s v="No"/>
    <s v="Unsure/Unfamilar"/>
    <s v="Individuals/Families"/>
    <s v="Mostly Human"/>
    <s v="Little Knowledge"/>
    <s v="Severly Affected"/>
    <n v="1"/>
    <x v="0"/>
    <s v="Plan to Install"/>
    <s v="Gas"/>
    <s v="Social Media"/>
  </r>
  <r>
    <n v="190"/>
    <x v="138"/>
    <n v="11900"/>
    <n v="44"/>
    <s v="Female"/>
    <n v="19000"/>
    <s v="SA"/>
    <s v="Rural"/>
    <s v="High School"/>
    <s v="Coalition"/>
    <s v="Yes"/>
    <s v="Very Satisfied"/>
    <s v="Individuals/Families"/>
    <s v="Unsure"/>
    <s v="Little Knowledge"/>
    <s v="Somewhat Affected"/>
    <n v="6"/>
    <x v="4"/>
    <s v="Already Installed"/>
    <s v="Solar"/>
    <s v="Internet"/>
  </r>
  <r>
    <n v="191"/>
    <x v="26"/>
    <n v="23450"/>
    <n v="34"/>
    <s v="Female"/>
    <n v="63700"/>
    <s v="TAS"/>
    <s v="Urban"/>
    <s v="Pre High School"/>
    <s v="Labour"/>
    <s v="Yes"/>
    <s v="Unsure/Unfamilar"/>
    <s v="Australian Govt"/>
    <s v="No Climate Change"/>
    <s v="Aware"/>
    <s v="Severly Affected"/>
    <n v="4"/>
    <x v="1"/>
    <s v="No Plan/Do Not Want"/>
    <s v="Coal"/>
    <s v="Other"/>
  </r>
  <r>
    <n v="192"/>
    <x v="84"/>
    <n v="11375"/>
    <n v="38"/>
    <s v="Female"/>
    <n v="21100"/>
    <s v="WA"/>
    <s v="Rural"/>
    <s v="High School"/>
    <s v="Coalition"/>
    <s v="Yes"/>
    <s v="Satisfied"/>
    <s v="Australian Govt"/>
    <s v="Mostly Human"/>
    <s v="Very Aware"/>
    <s v="Somewhat Affected"/>
    <n v="5"/>
    <x v="2"/>
    <s v="Already Installed"/>
    <s v="Solar"/>
    <s v="TV"/>
  </r>
  <r>
    <n v="193"/>
    <x v="33"/>
    <n v="13175"/>
    <n v="42"/>
    <s v="Male"/>
    <n v="26300"/>
    <s v="NSW"/>
    <s v="Urban"/>
    <s v="TAFE"/>
    <s v="Coalition"/>
    <s v="Yes"/>
    <s v="Very Satisfied"/>
    <s v="Australian Govt"/>
    <s v="Mostly Human"/>
    <s v="Very Aware"/>
    <s v="Severly Affected"/>
    <n v="6"/>
    <x v="4"/>
    <s v="Install if I Could"/>
    <s v="Solar"/>
    <s v="Social Media"/>
  </r>
  <r>
    <n v="194"/>
    <x v="139"/>
    <n v="17800"/>
    <n v="30"/>
    <s v="Female"/>
    <n v="17000"/>
    <s v="VIC"/>
    <s v="Urban"/>
    <s v="Postgrad Degree"/>
    <s v="Greens"/>
    <s v="Yes"/>
    <s v="Very Satisfied"/>
    <s v="Australian Govt"/>
    <s v="Unsure"/>
    <s v="Little Knowledge"/>
    <s v="Severly Affected"/>
    <n v="1"/>
    <x v="0"/>
    <s v="Install if I Could"/>
    <s v="Gas"/>
    <s v="Internet"/>
  </r>
  <r>
    <n v="195"/>
    <x v="140"/>
    <n v="10125"/>
    <n v="29"/>
    <s v="Female"/>
    <n v="13200"/>
    <s v="QLD"/>
    <s v="Rural"/>
    <s v="High School"/>
    <s v="Coalition"/>
    <s v="No"/>
    <s v="Satisfied"/>
    <s v="Australian Govt"/>
    <s v="Mostly Human"/>
    <s v="Very Aware"/>
    <s v="Somewhat Affected"/>
    <n v="3"/>
    <x v="2"/>
    <s v="No Plan/Do Not Want"/>
    <s v="Coal"/>
    <s v="Other"/>
  </r>
  <r>
    <n v="196"/>
    <x v="141"/>
    <n v="16050"/>
    <n v="38"/>
    <s v="Male"/>
    <n v="42000"/>
    <s v="ACT"/>
    <s v="Urban"/>
    <s v="High School"/>
    <s v="Greens"/>
    <s v="Yes"/>
    <s v="Very Satisfied"/>
    <s v="Australian Govt"/>
    <s v="Mostly Natural"/>
    <s v="Very Aware"/>
    <s v="Somewhat Affected"/>
    <n v="5"/>
    <x v="2"/>
    <s v="No Plan/Do Not Want"/>
    <s v="Solar"/>
    <s v="Magazines"/>
  </r>
  <r>
    <n v="197"/>
    <x v="142"/>
    <n v="16600"/>
    <n v="32"/>
    <s v="Male"/>
    <n v="40600"/>
    <s v="WA"/>
    <s v="Urban"/>
    <s v="Pre High School"/>
    <s v="Coalition"/>
    <s v="Yes"/>
    <s v="Very Satisfied"/>
    <s v="Australian Govt"/>
    <s v="Mostly Human"/>
    <s v="Very Aware"/>
    <s v="Severly Affected"/>
    <n v="4"/>
    <x v="2"/>
    <s v="Install if I Could"/>
    <s v="Wind"/>
    <s v="Newspapers"/>
  </r>
  <r>
    <n v="198"/>
    <x v="143"/>
    <n v="9875"/>
    <n v="55"/>
    <s v="Male"/>
    <n v="11100"/>
    <s v="QLD"/>
    <s v="Urban"/>
    <s v="Bachelor"/>
    <s v="Labour"/>
    <s v="No"/>
    <s v="Satisfied"/>
    <s v="Individuals/Families"/>
    <s v="Mostly Human"/>
    <s v="Very Aware"/>
    <s v="Not Affected"/>
    <n v="8"/>
    <x v="4"/>
    <s v="Plan to Install"/>
    <s v="Coal"/>
    <s v="Research Journals"/>
  </r>
  <r>
    <n v="199"/>
    <x v="49"/>
    <n v="11325"/>
    <n v="47"/>
    <s v="Female"/>
    <n v="18700"/>
    <s v="VIC"/>
    <s v="Urban"/>
    <s v="High School"/>
    <s v="Labour"/>
    <s v="Yes"/>
    <s v="Unsure/Unfamilar"/>
    <s v="Individuals/Families"/>
    <s v="Mostly Human"/>
    <s v="Very Aware"/>
    <s v="Somewhat Affected"/>
    <n v="7"/>
    <x v="4"/>
    <s v="Already Installed"/>
    <s v="Solar"/>
    <s v="TV"/>
  </r>
  <r>
    <n v="200"/>
    <x v="144"/>
    <n v="13100"/>
    <n v="40"/>
    <s v="Female"/>
    <n v="26000"/>
    <s v="SA"/>
    <s v="Rural"/>
    <s v="High School"/>
    <s v="Greens"/>
    <s v="Yes"/>
    <s v="Very Satisfied"/>
    <s v="Australian Govt"/>
    <s v="Mostly Natural"/>
    <s v="Very Aware"/>
    <s v="Somewhat Affected"/>
    <n v="5"/>
    <x v="4"/>
    <s v="No Plan/Do Not Want"/>
    <s v="Solar"/>
    <s v="Internet"/>
  </r>
  <r>
    <n v="201"/>
    <x v="145"/>
    <n v="22225"/>
    <n v="37"/>
    <s v="Female"/>
    <n v="59000"/>
    <s v="NSW"/>
    <s v="Urban"/>
    <s v="Bachelor"/>
    <s v="Coalition"/>
    <s v="Yes"/>
    <s v="Satisfied"/>
    <s v="State Govts"/>
    <s v="Mostly Human"/>
    <s v="Aware"/>
    <s v="Not Affected"/>
    <n v="3"/>
    <x v="2"/>
    <s v="Already Installed"/>
    <s v="Hydro"/>
    <s v="TV"/>
  </r>
  <r>
    <n v="202"/>
    <x v="146"/>
    <n v="11325"/>
    <n v="43"/>
    <s v="Male"/>
    <n v="18700"/>
    <s v="NSW"/>
    <s v="Rural"/>
    <s v="High School"/>
    <s v="Coalition"/>
    <s v="No"/>
    <s v="Satisfied"/>
    <s v="Australian Govt"/>
    <s v="Unsure"/>
    <s v="Very Aware"/>
    <s v="Somewhat Affected"/>
    <n v="6"/>
    <x v="4"/>
    <s v="No Plan/Do Not Want"/>
    <s v="Coal"/>
    <s v="Social Media"/>
  </r>
  <r>
    <n v="203"/>
    <x v="147"/>
    <n v="35900"/>
    <n v="32"/>
    <s v="Male"/>
    <n v="140000"/>
    <s v="NSW"/>
    <s v="Urban"/>
    <s v="High School"/>
    <s v="Coalition"/>
    <s v="Yes"/>
    <s v="Very Satisfied"/>
    <s v="State Govts"/>
    <s v="Mostly Human"/>
    <s v="No Interest/Awareness"/>
    <s v="Somewhat Affected"/>
    <n v="4"/>
    <x v="0"/>
    <s v="No Plan/Do Not Want"/>
    <s v="Hydro"/>
    <s v="TV"/>
  </r>
  <r>
    <n v="204"/>
    <x v="138"/>
    <n v="24975"/>
    <n v="31"/>
    <s v="Male"/>
    <n v="63300"/>
    <s v="VIC"/>
    <s v="Urban"/>
    <s v="High School"/>
    <s v="Coalition"/>
    <s v="Yes"/>
    <s v="Very Dissatisfied"/>
    <s v="Australian Govt"/>
    <s v="Mostly Human"/>
    <s v="No Interest/Awareness"/>
    <s v="Somewhat Affected"/>
    <n v="4"/>
    <x v="2"/>
    <s v="Install if I Could"/>
    <s v="Wind"/>
    <s v="Social Media"/>
  </r>
  <r>
    <n v="205"/>
    <x v="148"/>
    <n v="8875"/>
    <n v="44"/>
    <s v="Female"/>
    <n v="7900"/>
    <s v="WA"/>
    <s v="Urban"/>
    <s v="Postgrad Degree"/>
    <s v="Coalition"/>
    <s v="No"/>
    <s v="Unsure/Unfamilar"/>
    <s v="Australian Govt"/>
    <s v="Mostly Natural"/>
    <s v="Very Aware"/>
    <s v="Severly Affected"/>
    <n v="6"/>
    <x v="4"/>
    <s v="Already Installed"/>
    <s v="Solar"/>
    <s v="Social Media"/>
  </r>
  <r>
    <n v="206"/>
    <x v="9"/>
    <n v="21000"/>
    <n v="39"/>
    <s v="Female"/>
    <n v="59200"/>
    <s v="VIC"/>
    <s v="Rural"/>
    <s v="High School"/>
    <s v="Greens"/>
    <s v="Yes"/>
    <s v="Unsure/Unfamilar"/>
    <s v="Australian Govt"/>
    <s v="Mostly Natural"/>
    <s v="Little Knowledge"/>
    <s v="Somewhat Affected"/>
    <n v="5"/>
    <x v="2"/>
    <s v="Already Installed"/>
    <s v="Solar"/>
    <s v="Other"/>
  </r>
  <r>
    <n v="207"/>
    <x v="149"/>
    <n v="8525"/>
    <n v="41"/>
    <s v="Female"/>
    <n v="6500"/>
    <s v="NSW"/>
    <s v="Urban"/>
    <s v="High School"/>
    <s v="Coalition"/>
    <s v="No"/>
    <s v="Dissatisfied"/>
    <s v="Australian Govt"/>
    <s v="Mostly Natural"/>
    <s v="Very Aware"/>
    <s v="Somewhat Affected"/>
    <n v="6"/>
    <x v="4"/>
    <s v="No Plan/Do Not Want"/>
    <s v="Coal"/>
    <s v="Social Media"/>
  </r>
  <r>
    <n v="208"/>
    <x v="80"/>
    <n v="14700"/>
    <n v="30"/>
    <s v="Female"/>
    <n v="32500"/>
    <s v="QLD"/>
    <s v="Urban"/>
    <s v="Bachelor"/>
    <s v="Coalition"/>
    <s v="No"/>
    <s v="Unsure/Unfamilar"/>
    <s v="State Govts"/>
    <s v="Mostly Human"/>
    <s v="Very Aware"/>
    <s v="Not Affected"/>
    <n v="3"/>
    <x v="2"/>
    <s v="Plan to Install"/>
    <s v="Solar"/>
    <s v="Social Media"/>
  </r>
  <r>
    <n v="209"/>
    <x v="150"/>
    <n v="45700"/>
    <n v="58"/>
    <s v="Male"/>
    <n v="125000"/>
    <s v="NSW"/>
    <s v="Urban"/>
    <s v="High School"/>
    <s v="Labour"/>
    <s v="Yes"/>
    <s v="Satisfied"/>
    <s v="Australian Govt"/>
    <s v="Mostly Human"/>
    <s v="Aware"/>
    <s v="Somewhat Affected"/>
    <n v="9"/>
    <x v="4"/>
    <s v="No Plan/Do Not Want"/>
    <s v="Solar"/>
    <s v="Social Media"/>
  </r>
  <r>
    <n v="210"/>
    <x v="151"/>
    <n v="58012.5"/>
    <n v="55"/>
    <s v="Female"/>
    <n v="248000"/>
    <s v="NSW"/>
    <s v="Urban"/>
    <s v="High School"/>
    <s v="Labour"/>
    <s v="Yes"/>
    <s v="Very Satisfied"/>
    <s v="Australian Govt"/>
    <s v="No Climate Change"/>
    <s v="Aware"/>
    <s v="Somewhat Affected"/>
    <n v="8"/>
    <x v="2"/>
    <s v="Install if I Could"/>
    <s v="Coal"/>
    <s v="Social Media"/>
  </r>
  <r>
    <n v="211"/>
    <x v="12"/>
    <n v="16325"/>
    <n v="60"/>
    <s v="Female"/>
    <n v="36100"/>
    <s v="VIC"/>
    <s v="Urban"/>
    <s v="TAFE"/>
    <s v="Coalition"/>
    <s v="Yes"/>
    <s v="Satisfied"/>
    <s v="Local Govts"/>
    <s v="No Climate Change"/>
    <s v="Very Aware"/>
    <s v="Severly Affected"/>
    <n v="9"/>
    <x v="4"/>
    <s v="Install if I Could"/>
    <s v="Solar"/>
    <s v="Social Media"/>
  </r>
  <r>
    <n v="212"/>
    <x v="94"/>
    <n v="25950"/>
    <n v="29"/>
    <s v="Male"/>
    <n v="55000"/>
    <s v="ACT"/>
    <s v="Urban"/>
    <s v="Bachelor"/>
    <s v="Coalition"/>
    <s v="No"/>
    <s v="Satisfied"/>
    <s v="State Govts"/>
    <s v="Mostly Human"/>
    <s v="Aware"/>
    <s v="Not Affected"/>
    <n v="3"/>
    <x v="2"/>
    <s v="Install if I Could"/>
    <s v="Wind"/>
    <s v="TV"/>
  </r>
  <r>
    <n v="213"/>
    <x v="152"/>
    <n v="25850"/>
    <n v="42"/>
    <s v="Male"/>
    <n v="67000"/>
    <s v="NSW"/>
    <s v="Urban"/>
    <s v="Bachelor"/>
    <s v="Coalition"/>
    <s v="No"/>
    <s v="Satisfied"/>
    <s v="Australian Govt"/>
    <s v="Unsure"/>
    <s v="Aware"/>
    <s v="Not Affected"/>
    <n v="6"/>
    <x v="4"/>
    <s v="Already Installed"/>
    <s v="Solar"/>
    <s v="Magazines"/>
  </r>
  <r>
    <n v="214"/>
    <x v="153"/>
    <n v="28475"/>
    <n v="41"/>
    <s v="Female"/>
    <n v="76300"/>
    <s v="VIC"/>
    <s v="Urban"/>
    <s v="Bachelor"/>
    <s v="Coalition"/>
    <s v="Yes"/>
    <s v="Unsure/Unfamilar"/>
    <s v="Australian Govt"/>
    <s v="Mostly Human"/>
    <s v="Aware"/>
    <s v="Not Affected"/>
    <n v="6"/>
    <x v="4"/>
    <s v="No Plan/Do Not Want"/>
    <s v="Solar"/>
    <s v="Newspapers"/>
  </r>
  <r>
    <n v="215"/>
    <x v="144"/>
    <n v="14000"/>
    <n v="35"/>
    <s v="Female"/>
    <n v="29600"/>
    <s v="VIC"/>
    <s v="Urban"/>
    <s v="High School"/>
    <s v="Coalition"/>
    <s v="Yes"/>
    <s v="Very Satisfied"/>
    <s v="Australian Govt"/>
    <s v="Mostly Natural"/>
    <s v="Very Aware"/>
    <s v="Somewhat Affected"/>
    <n v="4"/>
    <x v="2"/>
    <s v="Already Installed"/>
    <s v="Wind"/>
    <s v="Newspapers"/>
  </r>
  <r>
    <n v="216"/>
    <x v="154"/>
    <n v="56568.75"/>
    <n v="24"/>
    <s v="Male"/>
    <n v="304000"/>
    <s v="NSW"/>
    <s v="Urban"/>
    <s v="High School"/>
    <s v="Labour"/>
    <s v="Yes"/>
    <s v="Unsure/Unfamilar"/>
    <s v="Australian Govt"/>
    <s v="Mostly Human"/>
    <s v="No Interest/Awareness"/>
    <s v="Somewhat Affected"/>
    <n v="2"/>
    <x v="3"/>
    <s v="Already Installed"/>
    <s v="Solar"/>
    <s v="Internet"/>
  </r>
  <r>
    <n v="217"/>
    <x v="108"/>
    <n v="10525"/>
    <n v="39"/>
    <s v="Female"/>
    <n v="16300"/>
    <s v="NSW"/>
    <s v="Urban"/>
    <s v="TAFE"/>
    <s v="Labour"/>
    <s v="Yes"/>
    <s v="Unsure/Unfamilar"/>
    <s v="Australian Govt"/>
    <s v="Mostly Human"/>
    <s v="Very Aware"/>
    <s v="Severly Affected"/>
    <n v="2"/>
    <x v="2"/>
    <s v="No Plan/Do Not Want"/>
    <s v="Solar"/>
    <s v="Magazines"/>
  </r>
  <r>
    <n v="218"/>
    <x v="74"/>
    <n v="14350"/>
    <n v="38"/>
    <s v="Male"/>
    <n v="31000"/>
    <s v="NSW"/>
    <s v="Urban"/>
    <s v="High School"/>
    <s v="Coalition"/>
    <s v="Yes"/>
    <s v="Unsure/Unfamilar"/>
    <s v="State Govts"/>
    <s v="Mostly Natural"/>
    <s v="Little Knowledge"/>
    <s v="Somewhat Affected"/>
    <n v="5"/>
    <x v="2"/>
    <s v="No Plan/Do Not Want"/>
    <s v="Solar"/>
    <s v="Newspapers"/>
  </r>
  <r>
    <n v="219"/>
    <x v="155"/>
    <n v="35525"/>
    <n v="37"/>
    <s v="Male"/>
    <n v="152000"/>
    <s v="QLD"/>
    <s v="Urban"/>
    <s v="Bachelor"/>
    <s v="Coalition"/>
    <s v="No"/>
    <s v="Satisfied"/>
    <s v="Australian Govt"/>
    <s v="Unsure"/>
    <s v="No Interest/Awareness"/>
    <s v="Not Affected"/>
    <n v="5"/>
    <x v="0"/>
    <s v="No Plan/Do Not Want"/>
    <s v="Hydro"/>
    <s v="Internet"/>
  </r>
  <r>
    <n v="220"/>
    <x v="156"/>
    <n v="21450"/>
    <n v="47"/>
    <s v="Male"/>
    <n v="56000"/>
    <s v="WA"/>
    <s v="Urban"/>
    <s v="High School"/>
    <s v="Coalition"/>
    <s v="Yes"/>
    <s v="Very Satisfied"/>
    <s v="Individuals/Families"/>
    <s v="Unsure"/>
    <s v="Little Knowledge"/>
    <s v="Somewhat Affected"/>
    <n v="7"/>
    <x v="4"/>
    <s v="No Plan/Do Not Want"/>
    <s v="Solar"/>
    <s v="Internet"/>
  </r>
  <r>
    <n v="221"/>
    <x v="136"/>
    <n v="24025"/>
    <n v="38"/>
    <s v="Male"/>
    <n v="72000"/>
    <s v="QLD"/>
    <s v="Rural"/>
    <s v="High School"/>
    <s v="Coalition"/>
    <s v="Yes"/>
    <s v="Satisfied"/>
    <s v="State Govts"/>
    <s v="Unsure"/>
    <s v="Little Knowledge"/>
    <s v="Somewhat Affected"/>
    <n v="5"/>
    <x v="2"/>
    <s v="Already Installed"/>
    <s v="Coal"/>
    <s v="Other"/>
  </r>
  <r>
    <n v="222"/>
    <x v="157"/>
    <n v="10200"/>
    <n v="41"/>
    <s v="Female"/>
    <n v="13600"/>
    <s v="TAS"/>
    <s v="Urban"/>
    <s v="Pre High School"/>
    <s v="Greens"/>
    <s v="No"/>
    <s v="Satisfied"/>
    <s v="Australian Govt"/>
    <s v="No Climate Change"/>
    <s v="Very Aware"/>
    <s v="Severly Affected"/>
    <n v="6"/>
    <x v="4"/>
    <s v="Already Installed"/>
    <s v="Solar"/>
    <s v="TV"/>
  </r>
  <r>
    <n v="223"/>
    <x v="158"/>
    <n v="66056.25"/>
    <n v="41"/>
    <s v="Male"/>
    <n v="402000"/>
    <s v="NSW"/>
    <s v="Urban"/>
    <s v="Bachelor"/>
    <s v="Greens"/>
    <s v="No"/>
    <s v="Satisfied"/>
    <s v="Australian Govt"/>
    <s v="Mostly Human"/>
    <s v="Aware"/>
    <s v="Not Affected"/>
    <n v="6"/>
    <x v="3"/>
    <s v="No Plan/Do Not Want"/>
    <s v="Solar"/>
    <s v="Social Media"/>
  </r>
  <r>
    <n v="224"/>
    <x v="102"/>
    <n v="24975"/>
    <n v="38"/>
    <s v="Female"/>
    <n v="76000"/>
    <s v="NSW"/>
    <s v="Rural"/>
    <s v="High School"/>
    <s v="Other"/>
    <s v="Yes"/>
    <s v="Unsure/Unfamilar"/>
    <s v="State Govts"/>
    <s v="Unsure"/>
    <s v="Little Knowledge"/>
    <s v="Somewhat Affected"/>
    <n v="5"/>
    <x v="2"/>
    <s v="Install if I Could"/>
    <s v="Hydro"/>
    <s v="TV"/>
  </r>
  <r>
    <n v="225"/>
    <x v="159"/>
    <n v="20675"/>
    <n v="29"/>
    <s v="Female"/>
    <n v="57800"/>
    <s v="WA"/>
    <s v="Urban"/>
    <s v="Bachelor"/>
    <s v="Coalition"/>
    <s v="No"/>
    <s v="Very Satisfied"/>
    <s v="State Govts"/>
    <s v="Mostly Human"/>
    <s v="Very Aware"/>
    <s v="Not Affected"/>
    <n v="3"/>
    <x v="2"/>
    <s v="Install if I Could"/>
    <s v="Wind"/>
    <s v="Social Media"/>
  </r>
  <r>
    <n v="226"/>
    <x v="160"/>
    <n v="13300"/>
    <n v="38"/>
    <s v="Female"/>
    <n v="22800"/>
    <s v="TAS"/>
    <s v="Urban"/>
    <s v="Pre High School"/>
    <s v="Coalition"/>
    <s v="Yes"/>
    <s v="Very Satisfied"/>
    <s v="Australian Govt"/>
    <s v="Mostly Natural"/>
    <s v="Very Aware"/>
    <s v="Severly Affected"/>
    <n v="5"/>
    <x v="2"/>
    <s v="No Plan/Do Not Want"/>
    <s v="Hydro"/>
    <s v="Other"/>
  </r>
  <r>
    <n v="227"/>
    <x v="120"/>
    <n v="24600"/>
    <n v="61"/>
    <s v="Female"/>
    <n v="62000"/>
    <s v="NSW"/>
    <s v="Urban"/>
    <s v="TAFE"/>
    <s v="Coalition"/>
    <s v="No"/>
    <s v="Unsure/Unfamilar"/>
    <s v="Australian Govt"/>
    <s v="Mostly Natural"/>
    <s v="No Interest/Awareness"/>
    <s v="Severly Affected"/>
    <n v="4"/>
    <x v="2"/>
    <s v="Already Installed"/>
    <s v="Solar"/>
    <s v="Other"/>
  </r>
  <r>
    <n v="228"/>
    <x v="11"/>
    <n v="12125"/>
    <n v="26"/>
    <s v="Male"/>
    <n v="16800"/>
    <s v="QLD"/>
    <s v="Urban"/>
    <s v="Bachelor"/>
    <s v="Coalition"/>
    <s v="Yes"/>
    <s v="Unsure/Unfamilar"/>
    <s v="Australian Govt"/>
    <s v="Mostly Human"/>
    <s v="Very Aware"/>
    <s v="Not Affected"/>
    <n v="3"/>
    <x v="2"/>
    <s v="Already Installed"/>
    <s v="Hydro"/>
    <s v="TV"/>
  </r>
  <r>
    <n v="229"/>
    <x v="69"/>
    <n v="24325"/>
    <n v="25"/>
    <s v="Female"/>
    <n v="25000"/>
    <s v="ACT"/>
    <s v="Rural"/>
    <s v="High School"/>
    <s v="Greens"/>
    <s v="Yes"/>
    <s v="Satisfied"/>
    <s v="Australian Govt"/>
    <s v="Mostly Human"/>
    <s v="Little Knowledge"/>
    <s v="Somewhat Affected"/>
    <n v="1"/>
    <x v="0"/>
    <s v="Plan to Install"/>
    <s v="Gas"/>
    <s v="Newspapers"/>
  </r>
  <r>
    <n v="230"/>
    <x v="117"/>
    <n v="11300"/>
    <n v="62"/>
    <s v="Female"/>
    <n v="16800"/>
    <s v="SA"/>
    <s v="Urban"/>
    <s v="High School"/>
    <s v="Greens"/>
    <s v="Yes"/>
    <s v="Unsure/Unfamilar"/>
    <s v="Individuals/Families"/>
    <s v="Mostly Human"/>
    <s v="Very Aware"/>
    <s v="Somewhat Affected"/>
    <n v="10"/>
    <x v="4"/>
    <s v="Already Installed"/>
    <s v="Solar"/>
    <s v="Newspapers"/>
  </r>
  <r>
    <n v="231"/>
    <x v="34"/>
    <n v="17325"/>
    <n v="42"/>
    <s v="Female"/>
    <n v="40000"/>
    <s v="NSW"/>
    <s v="Urban"/>
    <s v="Bachelor"/>
    <s v="Labour"/>
    <s v="Yes"/>
    <s v="Very Satisfied"/>
    <s v="Individuals/Families"/>
    <s v="Mostly Human"/>
    <s v="Little Knowledge"/>
    <s v="Not Affected"/>
    <n v="6"/>
    <x v="4"/>
    <s v="Plan to Install"/>
    <s v="Solar"/>
    <s v="Newspapers"/>
  </r>
  <r>
    <n v="232"/>
    <x v="161"/>
    <n v="28575"/>
    <n v="31"/>
    <s v="Male"/>
    <n v="76000"/>
    <s v="ACT"/>
    <s v="Rural"/>
    <s v="High School"/>
    <s v="Coalition"/>
    <s v="Yes"/>
    <s v="Very Satisfied"/>
    <s v="Australian Govt"/>
    <s v="Unsure"/>
    <s v="Aware"/>
    <s v="Somewhat Affected"/>
    <n v="3"/>
    <x v="2"/>
    <s v="No Plan/Do Not Want"/>
    <s v="Solar"/>
    <s v="TV"/>
  </r>
  <r>
    <n v="233"/>
    <x v="162"/>
    <n v="8525"/>
    <n v="33"/>
    <s v="Female"/>
    <n v="5800"/>
    <s v="VIC"/>
    <s v="Rural"/>
    <s v="Postgrad Degree"/>
    <s v="Labour"/>
    <s v="No"/>
    <s v="Unsure/Unfamilar"/>
    <s v="Australian Govt"/>
    <s v="Mostly Human"/>
    <s v="Very Aware"/>
    <s v="Severly Affected"/>
    <n v="4"/>
    <x v="0"/>
    <s v="Plan to Install"/>
    <s v="Gas"/>
    <s v="Internet"/>
  </r>
  <r>
    <n v="234"/>
    <x v="42"/>
    <n v="19475"/>
    <n v="21"/>
    <s v="Male"/>
    <n v="28000"/>
    <s v="NT"/>
    <s v="Urban"/>
    <s v="Postgrad Degree"/>
    <s v="Coalition"/>
    <s v="Yes"/>
    <s v="Dissatisfied"/>
    <s v="State Govts"/>
    <s v="Mostly Natural"/>
    <s v="Very Aware"/>
    <s v="Severly Affected"/>
    <n v="2"/>
    <x v="0"/>
    <s v="Install if I Could"/>
    <s v="Gas"/>
    <s v="Social Media"/>
  </r>
  <r>
    <n v="235"/>
    <x v="24"/>
    <n v="10375"/>
    <n v="50"/>
    <s v="Male"/>
    <n v="13000"/>
    <s v="VIC"/>
    <s v="Urban"/>
    <s v="High School"/>
    <s v="Coalition"/>
    <s v="No"/>
    <s v="Satisfied"/>
    <s v="Individuals/Families"/>
    <s v="Unsure"/>
    <s v="Little Knowledge"/>
    <s v="Somewhat Affected"/>
    <n v="7"/>
    <x v="4"/>
    <s v="No Plan/Do Not Want"/>
    <s v="Solar"/>
    <s v="Magazines"/>
  </r>
  <r>
    <n v="236"/>
    <x v="13"/>
    <n v="15850"/>
    <n v="36"/>
    <s v="Male"/>
    <n v="33900"/>
    <s v="WA"/>
    <s v="Urban"/>
    <s v="TAFE"/>
    <s v="Coalition"/>
    <s v="Yes"/>
    <s v="Very Satisfied"/>
    <s v="Australian Govt"/>
    <s v="Mostly Natural"/>
    <s v="Very Aware"/>
    <s v="Severly Affected"/>
    <n v="5"/>
    <x v="2"/>
    <s v="No Plan/Do Not Want"/>
    <s v="Wind"/>
    <s v="Social Media"/>
  </r>
  <r>
    <n v="237"/>
    <x v="20"/>
    <n v="16375"/>
    <n v="41"/>
    <s v="Male"/>
    <n v="39900"/>
    <s v="QLD"/>
    <s v="Urban"/>
    <s v="High School"/>
    <s v="Coalition"/>
    <s v="Yes"/>
    <s v="Satisfied"/>
    <s v="Australian Govt"/>
    <s v="Mostly Natural"/>
    <s v="Very Aware"/>
    <s v="Somewhat Affected"/>
    <n v="6"/>
    <x v="4"/>
    <s v="Already Installed"/>
    <s v="Solar"/>
    <s v="Newspapers"/>
  </r>
  <r>
    <n v="238"/>
    <x v="127"/>
    <n v="9450"/>
    <n v="27"/>
    <s v="Female"/>
    <n v="10300"/>
    <s v="NSW"/>
    <s v="Urban"/>
    <s v="Postgrad Degree"/>
    <s v="Coalition"/>
    <s v="Yes"/>
    <s v="Unsure/Unfamilar"/>
    <s v="Australian Govt"/>
    <s v="Mostly Human"/>
    <s v="Very Aware"/>
    <s v="Severly Affected"/>
    <n v="3"/>
    <x v="2"/>
    <s v="Install if I Could"/>
    <s v="Solar"/>
    <s v="Social Media"/>
  </r>
  <r>
    <n v="239"/>
    <x v="160"/>
    <n v="8950"/>
    <n v="42"/>
    <s v="Female"/>
    <n v="7200"/>
    <s v="NSW"/>
    <s v="Urban"/>
    <s v="Bachelor"/>
    <s v="Labour"/>
    <s v="No"/>
    <s v="Satisfied"/>
    <s v="Australian Govt"/>
    <s v="Mostly Natural"/>
    <s v="Very Aware"/>
    <s v="Not Affected"/>
    <n v="6"/>
    <x v="4"/>
    <s v="No Plan/Do Not Want"/>
    <s v="Nuclear"/>
    <s v="TV"/>
  </r>
  <r>
    <n v="240"/>
    <x v="163"/>
    <n v="11775"/>
    <n v="28"/>
    <s v="Female"/>
    <n v="24300"/>
    <s v="WA"/>
    <s v="Urban"/>
    <s v="Pre High School"/>
    <s v="Labour"/>
    <s v="No"/>
    <s v="Very Satisfied"/>
    <s v="Australian Govt"/>
    <s v="No Climate Change"/>
    <s v="Very Aware"/>
    <s v="Severly Affected"/>
    <n v="3"/>
    <x v="0"/>
    <s v="Install if I Could"/>
    <s v="Nuclear"/>
    <s v="Social Media"/>
  </r>
  <r>
    <n v="241"/>
    <x v="164"/>
    <n v="27050"/>
    <n v="46"/>
    <s v="Male"/>
    <n v="95000"/>
    <s v="VIC"/>
    <s v="Urban"/>
    <s v="TAFE"/>
    <s v="Labour"/>
    <s v="No"/>
    <s v="Very Satisfied"/>
    <s v="Australian Govt"/>
    <s v="Mostly Human"/>
    <s v="No Interest/Awareness"/>
    <s v="Severly Affected"/>
    <n v="7"/>
    <x v="3"/>
    <s v="Already Installed"/>
    <s v="Solar"/>
    <s v="Social Media"/>
  </r>
  <r>
    <n v="242"/>
    <x v="165"/>
    <n v="28050"/>
    <n v="32"/>
    <s v="Male"/>
    <n v="74200"/>
    <s v="WA"/>
    <s v="Urban"/>
    <s v="High School"/>
    <s v="Labour"/>
    <s v="Yes"/>
    <s v="Satisfied"/>
    <s v="Australian Govt"/>
    <s v="Mostly Human"/>
    <s v="Aware"/>
    <s v="Somewhat Affected"/>
    <n v="4"/>
    <x v="2"/>
    <s v="Install if I Could"/>
    <s v="Solar"/>
    <s v="Internet"/>
  </r>
  <r>
    <n v="243"/>
    <x v="22"/>
    <n v="11900"/>
    <n v="40"/>
    <s v="Female"/>
    <n v="19000"/>
    <s v="VIC"/>
    <s v="Rural"/>
    <s v="TAFE"/>
    <s v="Greens"/>
    <s v="Yes"/>
    <s v="Very Satisfied"/>
    <s v="Australian Govt"/>
    <s v="Mostly Natural"/>
    <s v="Little Knowledge"/>
    <s v="Severly Affected"/>
    <n v="5"/>
    <x v="4"/>
    <s v="Install if I Could"/>
    <s v="Wind"/>
    <s v="TV"/>
  </r>
  <r>
    <n v="244"/>
    <x v="152"/>
    <n v="16850"/>
    <n v="39"/>
    <s v="Male"/>
    <n v="42700"/>
    <s v="NT"/>
    <s v="Urban"/>
    <s v="TAFE"/>
    <s v="Greens"/>
    <s v="No"/>
    <s v="Satisfied"/>
    <s v="Australian Govt"/>
    <s v="Unsure"/>
    <s v="Very Aware"/>
    <s v="Severly Affected"/>
    <n v="5"/>
    <x v="2"/>
    <s v="No Plan/Do Not Want"/>
    <s v="Oil"/>
    <s v="Social Media"/>
  </r>
  <r>
    <n v="245"/>
    <x v="166"/>
    <n v="43875"/>
    <n v="30"/>
    <s v="Male"/>
    <n v="143000"/>
    <s v="QLD"/>
    <s v="Urban"/>
    <s v="Bachelor"/>
    <s v="Labour"/>
    <s v="Yes"/>
    <s v="Unsure/Unfamilar"/>
    <s v="Australian Govt"/>
    <s v="Mostly Human"/>
    <s v="No Interest/Awareness"/>
    <s v="Not Affected"/>
    <n v="3"/>
    <x v="1"/>
    <s v="Plan to Install"/>
    <s v="Solar"/>
    <s v="Magazines"/>
  </r>
  <r>
    <n v="246"/>
    <x v="24"/>
    <n v="13850"/>
    <n v="33"/>
    <s v="Male"/>
    <n v="28900"/>
    <s v="SA"/>
    <s v="Urban"/>
    <s v="High School"/>
    <s v="Coalition"/>
    <s v="No"/>
    <s v="Unsure/Unfamilar"/>
    <s v="State Govts"/>
    <s v="Mostly Human"/>
    <s v="Very Aware"/>
    <s v="Somewhat Affected"/>
    <n v="4"/>
    <x v="2"/>
    <s v="No Plan/Do Not Want"/>
    <s v="Solar"/>
    <s v="Other"/>
  </r>
  <r>
    <n v="247"/>
    <x v="167"/>
    <n v="17425"/>
    <n v="27"/>
    <s v="Male"/>
    <n v="49000"/>
    <s v="NSW"/>
    <s v="Rural"/>
    <s v="High School"/>
    <s v="Greens"/>
    <s v="Yes"/>
    <s v="Very Dissatisfied"/>
    <s v="Australian Govt"/>
    <s v="Mostly Human"/>
    <s v="Little Knowledge"/>
    <s v="Somewhat Affected"/>
    <n v="3"/>
    <x v="3"/>
    <s v="Plan to Install"/>
    <s v="Coal"/>
    <s v="Other"/>
  </r>
  <r>
    <n v="248"/>
    <x v="168"/>
    <n v="24550"/>
    <n v="37"/>
    <s v="Male"/>
    <n v="74200"/>
    <s v="NSW"/>
    <s v="Urban"/>
    <s v="High School"/>
    <s v="Labour"/>
    <s v="No"/>
    <s v="Unsure/Unfamilar"/>
    <s v="Australian Govt"/>
    <s v="Mostly Natural"/>
    <s v="Little Knowledge"/>
    <s v="Somewhat Affected"/>
    <n v="5"/>
    <x v="2"/>
    <s v="Install if I Could"/>
    <s v="Coal"/>
    <s v="TV"/>
  </r>
  <r>
    <n v="249"/>
    <x v="48"/>
    <n v="31150"/>
    <n v="56"/>
    <s v="Female"/>
    <n v="69000"/>
    <s v="WA"/>
    <s v="Rural"/>
    <s v="High School"/>
    <s v="Greens"/>
    <s v="Yes"/>
    <s v="Satisfied"/>
    <s v="Australian Govt"/>
    <s v="No Climate Change"/>
    <s v="Aware"/>
    <s v="Somewhat Affected"/>
    <n v="9"/>
    <x v="1"/>
    <s v="Install if I Could"/>
    <s v="Gas"/>
    <s v="Other"/>
  </r>
  <r>
    <n v="250"/>
    <x v="34"/>
    <n v="10625"/>
    <n v="30"/>
    <s v="Female"/>
    <n v="15300"/>
    <s v="WA"/>
    <s v="Rural"/>
    <s v="Bachelor"/>
    <s v="Labour"/>
    <s v="No"/>
    <s v="Unsure/Unfamilar"/>
    <s v="Australian Govt"/>
    <s v="Mostly Human"/>
    <s v="Very Aware"/>
    <s v="Not Affected"/>
    <n v="3"/>
    <x v="2"/>
    <s v="Plan to Install"/>
    <s v="Solar"/>
    <s v="Internet"/>
  </r>
  <r>
    <n v="251"/>
    <x v="169"/>
    <n v="15875"/>
    <n v="36"/>
    <s v="Male"/>
    <n v="41300"/>
    <s v="SA"/>
    <s v="Urban"/>
    <s v="Pre High School"/>
    <s v="Coalition"/>
    <s v="No"/>
    <s v="Dissatisfied"/>
    <s v="Australian Govt"/>
    <s v="Mostly Natural"/>
    <s v="Very Aware"/>
    <s v="Severly Affected"/>
    <n v="5"/>
    <x v="2"/>
    <s v="No Plan/Do Not Want"/>
    <s v="Hydro"/>
    <s v="TV"/>
  </r>
  <r>
    <n v="252"/>
    <x v="170"/>
    <n v="30275"/>
    <n v="32"/>
    <s v="Male"/>
    <n v="81990"/>
    <s v="ACT"/>
    <s v="Urban"/>
    <s v="High School"/>
    <s v="Greens"/>
    <s v="Yes"/>
    <s v="Satisfied"/>
    <s v="Australian Govt"/>
    <s v="Mostly Human"/>
    <s v="Aware"/>
    <s v="Somewhat Affected"/>
    <n v="4"/>
    <x v="2"/>
    <s v="No Plan/Do Not Want"/>
    <s v="Coal"/>
    <s v="Magazines"/>
  </r>
  <r>
    <n v="253"/>
    <x v="171"/>
    <n v="38550"/>
    <n v="44"/>
    <s v="Female"/>
    <n v="63300"/>
    <s v="NSW"/>
    <s v="Urban"/>
    <s v="TAFE"/>
    <s v="Coalition"/>
    <s v="No"/>
    <s v="Satisfied"/>
    <s v="Australian Govt"/>
    <s v="Mostly Human"/>
    <s v="Aware"/>
    <s v="Severly Affected"/>
    <n v="2"/>
    <x v="1"/>
    <s v="No Plan/Do Not Want"/>
    <s v="Wind"/>
    <s v="Social Media"/>
  </r>
  <r>
    <n v="254"/>
    <x v="172"/>
    <n v="50587.5"/>
    <n v="48"/>
    <s v="Male"/>
    <n v="322300"/>
    <s v="TAS"/>
    <s v="Urban"/>
    <s v="High School"/>
    <s v="Greens"/>
    <s v="Yes"/>
    <s v="Unsure/Unfamilar"/>
    <s v="Australian Govt"/>
    <s v="Unsure"/>
    <s v="No Interest/Awareness"/>
    <s v="Somewhat Affected"/>
    <n v="7"/>
    <x v="3"/>
    <s v="Plan to Install"/>
    <s v="Solar"/>
    <s v="Magazines"/>
  </r>
  <r>
    <n v="255"/>
    <x v="9"/>
    <n v="9950"/>
    <n v="39"/>
    <s v="Female"/>
    <n v="13700"/>
    <s v="QLD"/>
    <s v="Urban"/>
    <s v="TAFE"/>
    <s v="Greens"/>
    <s v="Yes"/>
    <s v="Satisfied"/>
    <s v="State Govts"/>
    <s v="Mostly Natural"/>
    <s v="Very Aware"/>
    <s v="Severly Affected"/>
    <n v="5"/>
    <x v="2"/>
    <s v="Already Installed"/>
    <s v="Solar"/>
    <s v="Internet"/>
  </r>
  <r>
    <n v="256"/>
    <x v="173"/>
    <n v="26750"/>
    <n v="31"/>
    <s v="Male"/>
    <n v="75900"/>
    <s v="SA"/>
    <s v="Rural"/>
    <s v="Pre High School"/>
    <s v="Coalition"/>
    <s v="No"/>
    <s v="Unsure/Unfamilar"/>
    <s v="Australian Govt"/>
    <s v="Mostly Human"/>
    <s v="Little Knowledge"/>
    <s v="Severly Affected"/>
    <n v="4"/>
    <x v="2"/>
    <s v="Plan to Install"/>
    <s v="Solar"/>
    <s v="TV"/>
  </r>
  <r>
    <n v="257"/>
    <x v="85"/>
    <n v="14825"/>
    <n v="39"/>
    <s v="Female"/>
    <n v="33000"/>
    <s v="VIC"/>
    <s v="Urban"/>
    <s v="High School"/>
    <s v="Greens"/>
    <s v="No"/>
    <s v="Very Satisfied"/>
    <s v="Australian Govt"/>
    <s v="No Climate Change"/>
    <s v="Little Knowledge"/>
    <s v="Somewhat Affected"/>
    <n v="5"/>
    <x v="2"/>
    <s v="No Plan/Do Not Want"/>
    <s v="Hydro"/>
    <s v="Social Media"/>
  </r>
  <r>
    <n v="258"/>
    <x v="174"/>
    <n v="13250"/>
    <n v="62"/>
    <s v="Female"/>
    <n v="22000"/>
    <s v="NSW"/>
    <s v="Rural"/>
    <s v="TAFE"/>
    <s v="Greens"/>
    <s v="No"/>
    <s v="Satisfied"/>
    <s v="Individuals/Families"/>
    <s v="No Climate Change"/>
    <s v="Little Knowledge"/>
    <s v="Severly Affected"/>
    <n v="10"/>
    <x v="4"/>
    <s v="Plan to Install"/>
    <s v="Solar"/>
    <s v="Other"/>
  </r>
  <r>
    <n v="259"/>
    <x v="34"/>
    <n v="37225"/>
    <n v="21"/>
    <s v="Female"/>
    <n v="63200"/>
    <s v="WA"/>
    <s v="Urban"/>
    <s v="High School"/>
    <s v="Coalition"/>
    <s v="No"/>
    <s v="Satisfied"/>
    <s v="Australian Govt"/>
    <s v="Mostly Human"/>
    <s v="No Interest/Awareness"/>
    <s v="Somewhat Affected"/>
    <n v="2"/>
    <x v="0"/>
    <s v="Already Installed"/>
    <s v="Wind"/>
    <s v="Newspapers"/>
  </r>
  <r>
    <n v="260"/>
    <x v="175"/>
    <n v="48431.25"/>
    <n v="62"/>
    <s v="Male"/>
    <n v="248000"/>
    <s v="VIC"/>
    <s v="Urban"/>
    <s v="High School"/>
    <s v="Coalition"/>
    <s v="Yes"/>
    <s v="Very Satisfied"/>
    <s v="Australian Govt"/>
    <s v="No Climate Change"/>
    <s v="No Interest/Awareness"/>
    <s v="Somewhat Affected"/>
    <n v="10"/>
    <x v="3"/>
    <s v="No Plan/Do Not Want"/>
    <s v="Solar"/>
    <s v="Research Journals"/>
  </r>
  <r>
    <n v="261"/>
    <x v="11"/>
    <n v="23925"/>
    <n v="34"/>
    <s v="Female"/>
    <n v="59600"/>
    <s v="NSW"/>
    <s v="Urban"/>
    <s v="High School"/>
    <s v="Coalition"/>
    <s v="No"/>
    <s v="Very Satisfied"/>
    <s v="Australian Govt"/>
    <s v="Mostly Human"/>
    <s v="No Interest/Awareness"/>
    <s v="Somewhat Affected"/>
    <n v="4"/>
    <x v="2"/>
    <s v="Install if I Could"/>
    <s v="Wind"/>
    <s v="Newspapers"/>
  </r>
  <r>
    <n v="262"/>
    <x v="27"/>
    <n v="10575"/>
    <n v="35"/>
    <s v="Female"/>
    <n v="15100"/>
    <s v="SA"/>
    <s v="Urban"/>
    <s v="Pre High School"/>
    <s v="Labour"/>
    <s v="Yes"/>
    <s v="Satisfied"/>
    <s v="Australian Govt"/>
    <s v="Mostly Human"/>
    <s v="Very Aware"/>
    <s v="Severly Affected"/>
    <n v="2"/>
    <x v="2"/>
    <s v="Already Installed"/>
    <s v="Solar"/>
    <s v="Magazines"/>
  </r>
  <r>
    <n v="263"/>
    <x v="176"/>
    <n v="44287.5"/>
    <n v="41"/>
    <s v="Female"/>
    <n v="185000"/>
    <s v="VIC"/>
    <s v="Urban"/>
    <s v="Bachelor"/>
    <s v="Coalition"/>
    <s v="Yes"/>
    <s v="Satisfied"/>
    <s v="Australian Govt"/>
    <s v="Mostly Human"/>
    <s v="Aware"/>
    <s v="Not Affected"/>
    <n v="6"/>
    <x v="4"/>
    <s v="Already Installed"/>
    <s v="Coal"/>
    <s v="Internet"/>
  </r>
  <r>
    <n v="264"/>
    <x v="89"/>
    <n v="23600"/>
    <n v="45"/>
    <s v="Male"/>
    <n v="59000"/>
    <s v="QLD"/>
    <s v="Urban"/>
    <s v="High School"/>
    <s v="Coalition"/>
    <s v="Yes"/>
    <s v="Unsure/Unfamilar"/>
    <s v="Australian Govt"/>
    <s v="Mostly Human"/>
    <s v="Aware"/>
    <s v="Somewhat Affected"/>
    <n v="6"/>
    <x v="4"/>
    <s v="No Plan/Do Not Want"/>
    <s v="Coal"/>
    <s v="Newspapers"/>
  </r>
  <r>
    <n v="265"/>
    <x v="177"/>
    <n v="40762.5"/>
    <n v="54"/>
    <s v="Female"/>
    <n v="153000"/>
    <s v="NSW"/>
    <s v="Urban"/>
    <s v="High School"/>
    <s v="Coalition"/>
    <s v="No"/>
    <s v="Satisfied"/>
    <s v="Australian Govt"/>
    <s v="Mostly Natural"/>
    <s v="Aware"/>
    <s v="Somewhat Affected"/>
    <n v="8"/>
    <x v="4"/>
    <s v="No Plan/Do Not Want"/>
    <s v="Solar"/>
    <s v="Internet"/>
  </r>
  <r>
    <n v="266"/>
    <x v="178"/>
    <n v="25575"/>
    <n v="51"/>
    <s v="Female"/>
    <n v="60000"/>
    <s v="NSW"/>
    <s v="Urban"/>
    <s v="High School"/>
    <s v="Labour"/>
    <s v="No"/>
    <s v="Very Satisfied"/>
    <s v="Australian Govt"/>
    <s v="Mostly Natural"/>
    <s v="Aware"/>
    <s v="Somewhat Affected"/>
    <n v="8"/>
    <x v="4"/>
    <s v="Already Installed"/>
    <s v="Solar"/>
    <s v="TV"/>
  </r>
  <r>
    <n v="267"/>
    <x v="179"/>
    <n v="25250"/>
    <n v="52"/>
    <s v="Male"/>
    <n v="90000"/>
    <s v="NSW"/>
    <s v="Rural"/>
    <s v="Bachelor"/>
    <s v="Labour"/>
    <s v="Yes"/>
    <s v="Unsure/Unfamilar"/>
    <s v="Australian Govt"/>
    <s v="Mostly Natural"/>
    <s v="Little Knowledge"/>
    <s v="Not Affected"/>
    <n v="8"/>
    <x v="0"/>
    <s v="Already Installed"/>
    <s v="Oil"/>
    <s v="Magazines"/>
  </r>
  <r>
    <n v="268"/>
    <x v="180"/>
    <n v="12575"/>
    <n v="29"/>
    <s v="Female"/>
    <n v="18300"/>
    <s v="NSW"/>
    <s v="Urban"/>
    <s v="Bachelor"/>
    <s v="Greens"/>
    <s v="No"/>
    <s v="Very Satisfied"/>
    <s v="Australian Govt"/>
    <s v="Mostly Natural"/>
    <s v="Very Aware"/>
    <s v="Not Affected"/>
    <n v="3"/>
    <x v="2"/>
    <s v="Already Installed"/>
    <s v="Hydro"/>
    <s v="TV"/>
  </r>
  <r>
    <n v="269"/>
    <x v="181"/>
    <n v="25650"/>
    <n v="44"/>
    <s v="Male"/>
    <n v="79500"/>
    <s v="SA"/>
    <s v="Urban"/>
    <s v="Bachelor"/>
    <s v="Coalition"/>
    <s v="Yes"/>
    <s v="Unsure/Unfamilar"/>
    <s v="Australian Govt"/>
    <s v="Unsure"/>
    <s v="Aware"/>
    <s v="Not Affected"/>
    <n v="6"/>
    <x v="1"/>
    <s v="No Plan/Do Not Want"/>
    <s v="Solar"/>
    <s v="Newspapers"/>
  </r>
  <r>
    <n v="270"/>
    <x v="182"/>
    <n v="26975"/>
    <n v="40"/>
    <s v="Female"/>
    <n v="71000"/>
    <s v="NSW"/>
    <s v="Urban"/>
    <s v="Bachelor"/>
    <s v="Coalition"/>
    <s v="Yes"/>
    <s v="Unsure/Unfamilar"/>
    <s v="Australian Govt"/>
    <s v="Mostly Natural"/>
    <s v="Aware"/>
    <s v="Not Affected"/>
    <n v="5"/>
    <x v="4"/>
    <s v="Already Installed"/>
    <s v="Solar"/>
    <s v="TV"/>
  </r>
  <r>
    <n v="271"/>
    <x v="183"/>
    <n v="53681.25"/>
    <n v="41"/>
    <s v="Male"/>
    <n v="344300"/>
    <s v="QLD"/>
    <s v="Urban"/>
    <s v="High School"/>
    <s v="Coalition"/>
    <s v="No"/>
    <s v="Very Satisfied"/>
    <s v="Australian Govt"/>
    <s v="Mostly Human"/>
    <s v="Aware"/>
    <s v="Somewhat Affected"/>
    <n v="6"/>
    <x v="3"/>
    <s v="Install if I Could"/>
    <s v="Solar"/>
    <s v="Other"/>
  </r>
  <r>
    <n v="272"/>
    <x v="184"/>
    <n v="36025"/>
    <n v="31"/>
    <s v="Male"/>
    <n v="125000"/>
    <s v="QLD"/>
    <s v="Urban"/>
    <s v="High School"/>
    <s v="Labour"/>
    <s v="No"/>
    <s v="Very Satisfied"/>
    <s v="Australian Govt"/>
    <s v="No Climate Change"/>
    <s v="No Interest/Awareness"/>
    <s v="Somewhat Affected"/>
    <n v="4"/>
    <x v="3"/>
    <s v="Plan to Install"/>
    <s v="Hydro"/>
    <s v="Social Media"/>
  </r>
  <r>
    <n v="273"/>
    <x v="108"/>
    <n v="15650"/>
    <n v="38"/>
    <s v="Male"/>
    <n v="40200"/>
    <s v="NSW"/>
    <s v="Urban"/>
    <s v="Bachelor"/>
    <s v="Coalition"/>
    <s v="No"/>
    <s v="Very Dissatisfied"/>
    <s v="Australian Govt"/>
    <s v="Mostly Natural"/>
    <s v="Very Aware"/>
    <s v="Not Affected"/>
    <n v="5"/>
    <x v="2"/>
    <s v="No Plan/Do Not Want"/>
    <s v="Solar"/>
    <s v="Social Media"/>
  </r>
  <r>
    <n v="274"/>
    <x v="56"/>
    <n v="24300"/>
    <n v="43"/>
    <s v="Male"/>
    <n v="67000"/>
    <s v="VIC"/>
    <s v="Rural"/>
    <s v="High School"/>
    <s v="Coalition"/>
    <s v="Yes"/>
    <s v="Satisfied"/>
    <s v="Australian Govt"/>
    <s v="Mostly Human"/>
    <s v="Little Knowledge"/>
    <s v="Somewhat Affected"/>
    <n v="6"/>
    <x v="4"/>
    <s v="No Plan/Do Not Want"/>
    <s v="Solar"/>
    <s v="Social Media"/>
  </r>
  <r>
    <n v="275"/>
    <x v="138"/>
    <n v="23775"/>
    <n v="40"/>
    <s v="Female"/>
    <n v="65000"/>
    <s v="NSW"/>
    <s v="Rural"/>
    <s v="Bachelor"/>
    <s v="Coalition"/>
    <s v="No"/>
    <s v="Satisfied"/>
    <s v="Australian Govt"/>
    <s v="No Climate Change"/>
    <s v="Little Knowledge"/>
    <s v="Not Affected"/>
    <n v="5"/>
    <x v="4"/>
    <s v="Install if I Could"/>
    <s v="Solar"/>
    <s v="TV"/>
  </r>
  <r>
    <n v="276"/>
    <x v="108"/>
    <n v="12200"/>
    <n v="41"/>
    <s v="Male"/>
    <n v="22100"/>
    <s v="NSW"/>
    <s v="Urban"/>
    <s v="High School"/>
    <s v="Coalition"/>
    <s v="Yes"/>
    <s v="Unsure/Unfamilar"/>
    <s v="State Govts"/>
    <s v="Unsure"/>
    <s v="Very Aware"/>
    <s v="Somewhat Affected"/>
    <n v="6"/>
    <x v="4"/>
    <s v="Already Installed"/>
    <s v="Wind"/>
    <s v="Other"/>
  </r>
  <r>
    <n v="277"/>
    <x v="185"/>
    <n v="12825"/>
    <n v="64"/>
    <s v="Female"/>
    <n v="22500"/>
    <s v="SA"/>
    <s v="Urban"/>
    <s v="TAFE"/>
    <s v="Greens"/>
    <s v="No"/>
    <s v="Very Satisfied"/>
    <s v="Australian Govt"/>
    <s v="Mostly Human"/>
    <s v="Very Aware"/>
    <s v="Severly Affected"/>
    <n v="10"/>
    <x v="4"/>
    <s v="Already Installed"/>
    <s v="Solar"/>
    <s v="Newspapers"/>
  </r>
  <r>
    <n v="278"/>
    <x v="157"/>
    <n v="15850"/>
    <n v="40"/>
    <s v="Male"/>
    <n v="37700"/>
    <s v="SA"/>
    <s v="Urban"/>
    <s v="TAFE"/>
    <s v="Greens"/>
    <s v="Yes"/>
    <s v="Very Satisfied"/>
    <s v="Australian Govt"/>
    <s v="Mostly Human"/>
    <s v="Very Aware"/>
    <s v="Severly Affected"/>
    <n v="5"/>
    <x v="4"/>
    <s v="Already Installed"/>
    <s v="Solar"/>
    <s v="Social Media"/>
  </r>
  <r>
    <n v="279"/>
    <x v="40"/>
    <n v="41050"/>
    <n v="52"/>
    <s v="Female"/>
    <n v="110000"/>
    <s v="WA"/>
    <s v="Urban"/>
    <s v="High School"/>
    <s v="Coalition"/>
    <s v="Yes"/>
    <s v="Unsure/Unfamilar"/>
    <s v="Australian Govt"/>
    <s v="Unsure"/>
    <s v="Aware"/>
    <s v="Somewhat Affected"/>
    <n v="8"/>
    <x v="4"/>
    <s v="Already Installed"/>
    <s v="Solar"/>
    <s v="Social Media"/>
  </r>
  <r>
    <n v="280"/>
    <x v="186"/>
    <n v="24225"/>
    <n v="41"/>
    <s v="Male"/>
    <n v="55000"/>
    <s v="VIC"/>
    <s v="Urban"/>
    <s v="High School"/>
    <s v="Other"/>
    <s v="Yes"/>
    <s v="Very Satisfied"/>
    <s v="State Govts"/>
    <s v="Mostly Human"/>
    <s v="Aware"/>
    <s v="Somewhat Affected"/>
    <n v="6"/>
    <x v="2"/>
    <s v="Already Installed"/>
    <s v="Wind"/>
    <s v="Internet"/>
  </r>
  <r>
    <n v="281"/>
    <x v="187"/>
    <n v="9625"/>
    <n v="38"/>
    <s v="Female"/>
    <n v="12100"/>
    <s v="NSW"/>
    <s v="Urban"/>
    <s v="High School"/>
    <s v="Coalition"/>
    <s v="Yes"/>
    <s v="Unsure/Unfamilar"/>
    <s v="Australian Govt"/>
    <s v="Mostly Natural"/>
    <s v="Very Aware"/>
    <s v="Somewhat Affected"/>
    <n v="5"/>
    <x v="2"/>
    <s v="No Plan/Do Not Want"/>
    <s v="Hydro"/>
    <s v="Magazines"/>
  </r>
  <r>
    <n v="282"/>
    <x v="12"/>
    <n v="15475"/>
    <n v="69"/>
    <s v="Male"/>
    <n v="29500"/>
    <s v="VIC"/>
    <s v="Urban"/>
    <s v="TAFE"/>
    <s v="Greens"/>
    <s v="Yes"/>
    <s v="Satisfied"/>
    <s v="State Govts"/>
    <s v="Unsure"/>
    <s v="Very Aware"/>
    <s v="Severly Affected"/>
    <n v="11"/>
    <x v="2"/>
    <s v="Install if I Could"/>
    <s v="Wind"/>
    <s v="Newspapers"/>
  </r>
  <r>
    <n v="283"/>
    <x v="30"/>
    <n v="11650"/>
    <n v="26"/>
    <s v="Male"/>
    <n v="19600"/>
    <s v="NSW"/>
    <s v="Urban"/>
    <s v="High School"/>
    <s v="Labour"/>
    <s v="Yes"/>
    <s v="Satisfied"/>
    <s v="Australian Govt"/>
    <s v="Mostly Human"/>
    <s v="Very Aware"/>
    <s v="Somewhat Affected"/>
    <n v="3"/>
    <x v="2"/>
    <s v="Plan to Install"/>
    <s v="Solar"/>
    <s v="Social Media"/>
  </r>
  <r>
    <n v="284"/>
    <x v="188"/>
    <n v="27825"/>
    <n v="26"/>
    <s v="Female"/>
    <n v="80000"/>
    <s v="VIC"/>
    <s v="Rural"/>
    <s v="High School"/>
    <s v="Other"/>
    <s v="No"/>
    <s v="Satisfied"/>
    <s v="Australian Govt"/>
    <s v="Mostly Human"/>
    <s v="Little Knowledge"/>
    <s v="Somewhat Affected"/>
    <n v="3"/>
    <x v="2"/>
    <s v="Install if I Could"/>
    <s v="Solar"/>
    <s v="Internet"/>
  </r>
  <r>
    <n v="285"/>
    <x v="189"/>
    <n v="30725"/>
    <n v="45"/>
    <s v="Female"/>
    <n v="92000"/>
    <s v="QLD"/>
    <s v="Rural"/>
    <s v="Bachelor"/>
    <s v="Greens"/>
    <s v="Yes"/>
    <s v="Unsure/Unfamilar"/>
    <s v="Australian Govt"/>
    <s v="Unsure"/>
    <s v="Little Knowledge"/>
    <s v="Not Affected"/>
    <n v="6"/>
    <x v="4"/>
    <s v="Already Installed"/>
    <s v="Solar"/>
    <s v="Social Media"/>
  </r>
  <r>
    <n v="286"/>
    <x v="89"/>
    <n v="13675"/>
    <n v="26"/>
    <s v="Male"/>
    <n v="28200"/>
    <s v="NT"/>
    <s v="Urban"/>
    <s v="High School"/>
    <s v="Greens"/>
    <s v="Yes"/>
    <s v="Satisfied"/>
    <s v="Australian Govt"/>
    <s v="Mostly Human"/>
    <s v="Very Aware"/>
    <s v="Somewhat Affected"/>
    <n v="3"/>
    <x v="2"/>
    <s v="Already Installed"/>
    <s v="Solar"/>
    <s v="TV"/>
  </r>
  <r>
    <n v="287"/>
    <x v="2"/>
    <n v="21825"/>
    <n v="33"/>
    <s v="Female"/>
    <n v="57000"/>
    <s v="NT"/>
    <s v="Urban"/>
    <s v="High School"/>
    <s v="Coalition"/>
    <s v="No"/>
    <s v="Very Satisfied"/>
    <s v="Australian Govt"/>
    <s v="Mostly Human"/>
    <s v="Little Knowledge"/>
    <s v="Somewhat Affected"/>
    <n v="4"/>
    <x v="2"/>
    <s v="No Plan/Do Not Want"/>
    <s v="Coal"/>
    <s v="Internet"/>
  </r>
  <r>
    <n v="288"/>
    <x v="138"/>
    <n v="25325"/>
    <n v="38"/>
    <s v="Male"/>
    <n v="71000"/>
    <s v="QLD"/>
    <s v="Urban"/>
    <s v="High School"/>
    <s v="Greens"/>
    <s v="Yes"/>
    <s v="Very Dissatisfied"/>
    <s v="Australian Govt"/>
    <s v="No Climate Change"/>
    <s v="Aware"/>
    <s v="Somewhat Affected"/>
    <n v="3"/>
    <x v="2"/>
    <s v="Already Installed"/>
    <s v="Coal"/>
    <s v="Other"/>
  </r>
  <r>
    <n v="289"/>
    <x v="34"/>
    <n v="23450"/>
    <n v="36"/>
    <s v="Female"/>
    <n v="63700"/>
    <s v="SA"/>
    <s v="Urban"/>
    <s v="High School"/>
    <s v="Labour"/>
    <s v="No"/>
    <s v="Very Dissatisfied"/>
    <s v="Australian Govt"/>
    <s v="Mostly Natural"/>
    <s v="Aware"/>
    <s v="Somewhat Affected"/>
    <n v="5"/>
    <x v="2"/>
    <s v="Plan to Install"/>
    <s v="Solar"/>
    <s v="Other"/>
  </r>
  <r>
    <n v="290"/>
    <x v="69"/>
    <n v="9925"/>
    <n v="36"/>
    <s v="Female"/>
    <n v="13600"/>
    <s v="VIC"/>
    <s v="Urban"/>
    <s v="Postgrad Degree"/>
    <s v="Coalition"/>
    <s v="Yes"/>
    <s v="Very Satisfied"/>
    <s v="Australian Govt"/>
    <s v="Mostly Human"/>
    <s v="Very Aware"/>
    <s v="Severly Affected"/>
    <n v="5"/>
    <x v="2"/>
    <s v="No Plan/Do Not Want"/>
    <s v="Solar"/>
    <s v="Magazines"/>
  </r>
  <r>
    <n v="291"/>
    <x v="26"/>
    <n v="11850"/>
    <n v="45"/>
    <s v="Male"/>
    <n v="20600"/>
    <s v="WA"/>
    <s v="Rural"/>
    <s v="Pre High School"/>
    <s v="Greens"/>
    <s v="Yes"/>
    <s v="Satisfied"/>
    <s v="Australian Govt"/>
    <s v="Unsure"/>
    <s v="Very Aware"/>
    <s v="Severly Affected"/>
    <n v="6"/>
    <x v="2"/>
    <s v="Already Installed"/>
    <s v="Wind"/>
    <s v="Social Media"/>
  </r>
  <r>
    <n v="292"/>
    <x v="190"/>
    <n v="26600"/>
    <n v="45"/>
    <s v="Female"/>
    <n v="69600"/>
    <s v="SA"/>
    <s v="Urban"/>
    <s v="High School"/>
    <s v="Coalition"/>
    <s v="No"/>
    <s v="Unsure/Unfamilar"/>
    <s v="Australian Govt"/>
    <s v="Unsure"/>
    <s v="No Interest/Awareness"/>
    <s v="Somewhat Affected"/>
    <n v="6"/>
    <x v="4"/>
    <s v="Install if I Could"/>
    <s v="Hydro"/>
    <s v="Social Media"/>
  </r>
  <r>
    <n v="293"/>
    <x v="24"/>
    <n v="10225"/>
    <n v="34"/>
    <s v="Male"/>
    <n v="13600"/>
    <s v="QLD"/>
    <s v="Rural"/>
    <s v="Postgrad Degree"/>
    <s v="Labour"/>
    <s v="Yes"/>
    <s v="Satisfied"/>
    <s v="Australian Govt"/>
    <s v="Mostly Human"/>
    <s v="Very Aware"/>
    <s v="Severly Affected"/>
    <n v="3"/>
    <x v="2"/>
    <s v="No Plan/Do Not Want"/>
    <s v="Coal"/>
    <s v="Magazines"/>
  </r>
  <r>
    <n v="294"/>
    <x v="191"/>
    <n v="14275"/>
    <n v="51"/>
    <s v="Male"/>
    <n v="28200"/>
    <s v="QLD"/>
    <s v="Urban"/>
    <s v="High School"/>
    <s v="Labour"/>
    <s v="No"/>
    <s v="Satisfied"/>
    <s v="Australian Govt"/>
    <s v="Unsure"/>
    <s v="Very Aware"/>
    <s v="Somewhat Affected"/>
    <n v="8"/>
    <x v="4"/>
    <s v="Already Installed"/>
    <s v="Solar"/>
    <s v="Social Media"/>
  </r>
  <r>
    <n v="295"/>
    <x v="192"/>
    <n v="9925"/>
    <n v="38"/>
    <s v="Male"/>
    <n v="13600"/>
    <s v="NSW"/>
    <s v="Urban"/>
    <s v="Bachelor"/>
    <s v="Other"/>
    <s v="No"/>
    <s v="Dissatisfied"/>
    <s v="Australian Govt"/>
    <s v="Mostly Human"/>
    <s v="Very Aware"/>
    <s v="Not Affected"/>
    <n v="2"/>
    <x v="2"/>
    <s v="Plan to Install"/>
    <s v="Solar"/>
    <s v="Social Media"/>
  </r>
  <r>
    <n v="296"/>
    <x v="193"/>
    <n v="13800"/>
    <n v="58"/>
    <s v="Male"/>
    <n v="26300"/>
    <s v="ACT"/>
    <s v="Urban"/>
    <s v="High School"/>
    <s v="Coalition"/>
    <s v="Yes"/>
    <s v="Unsure/Unfamilar"/>
    <s v="Australian Govt"/>
    <s v="Mostly Human"/>
    <s v="Very Aware"/>
    <s v="Somewhat Affected"/>
    <n v="9"/>
    <x v="4"/>
    <s v="Already Installed"/>
    <s v="Solar"/>
    <s v="TV"/>
  </r>
  <r>
    <n v="297"/>
    <x v="34"/>
    <n v="11300"/>
    <n v="54"/>
    <s v="Female"/>
    <n v="13600"/>
    <s v="VIC"/>
    <s v="Urban"/>
    <s v="High School"/>
    <s v="Greens"/>
    <s v="Yes"/>
    <s v="Satisfied"/>
    <s v="Australian Govt"/>
    <s v="Mostly Human"/>
    <s v="Very Aware"/>
    <s v="Somewhat Affected"/>
    <n v="2"/>
    <x v="2"/>
    <s v="Already Installed"/>
    <s v="Oil"/>
    <s v="Internet"/>
  </r>
  <r>
    <n v="298"/>
    <x v="194"/>
    <n v="13175"/>
    <n v="57"/>
    <s v="Female"/>
    <n v="23900"/>
    <s v="TAS"/>
    <s v="Rural"/>
    <s v="High School"/>
    <s v="Coalition"/>
    <s v="Yes"/>
    <s v="Unsure/Unfamilar"/>
    <s v="Individuals/Families"/>
    <s v="No Climate Change"/>
    <s v="Very Aware"/>
    <s v="Somewhat Affected"/>
    <n v="9"/>
    <x v="4"/>
    <s v="Install if I Could"/>
    <s v="Coal"/>
    <s v="Research Journals"/>
  </r>
  <r>
    <n v="299"/>
    <x v="163"/>
    <n v="26000"/>
    <n v="43"/>
    <s v="Male"/>
    <n v="90000"/>
    <s v="VIC"/>
    <s v="Urban"/>
    <s v="High School"/>
    <s v="Coalition"/>
    <s v="Yes"/>
    <s v="Very Satisfied"/>
    <s v="Australian Govt"/>
    <s v="Mostly Human"/>
    <s v="No Interest/Awareness"/>
    <s v="Somewhat Affected"/>
    <n v="6"/>
    <x v="3"/>
    <s v="Already Installed"/>
    <s v="Wind"/>
    <s v="Social Media"/>
  </r>
  <r>
    <n v="300"/>
    <x v="34"/>
    <n v="17175"/>
    <n v="40"/>
    <s v="Male"/>
    <n v="43400"/>
    <s v="NSW"/>
    <s v="Urban"/>
    <s v="Bachelor"/>
    <s v="Greens"/>
    <s v="Yes"/>
    <s v="Dissatisfied"/>
    <s v="Australian Govt"/>
    <s v="Mostly Natural"/>
    <s v="Very Aware"/>
    <s v="Not Affected"/>
    <n v="5"/>
    <x v="4"/>
    <s v="Plan to Install"/>
    <s v="Solar"/>
    <s v="Magazines"/>
  </r>
  <r>
    <n v="301"/>
    <x v="195"/>
    <n v="18350"/>
    <n v="45"/>
    <s v="Male"/>
    <n v="44000"/>
    <s v="VIC"/>
    <s v="Rural"/>
    <s v="High School"/>
    <s v="Coalition"/>
    <s v="Yes"/>
    <s v="Very Dissatisfied"/>
    <s v="Individuals/Families"/>
    <s v="Mostly Natural"/>
    <s v="Little Knowledge"/>
    <s v="Somewhat Affected"/>
    <n v="6"/>
    <x v="4"/>
    <s v="No Plan/Do Not Want"/>
    <s v="Solar"/>
    <s v="Magazines"/>
  </r>
  <r>
    <n v="302"/>
    <x v="196"/>
    <n v="25625"/>
    <n v="54"/>
    <s v="Female"/>
    <n v="58000"/>
    <s v="ACT"/>
    <s v="Rural"/>
    <s v="High School"/>
    <s v="Other"/>
    <s v="No"/>
    <s v="Satisfied"/>
    <s v="Individuals/Families"/>
    <s v="No Climate Change"/>
    <s v="Little Knowledge"/>
    <s v="Somewhat Affected"/>
    <n v="8"/>
    <x v="1"/>
    <s v="No Plan/Do Not Want"/>
    <s v="Gas"/>
    <s v="Other"/>
  </r>
  <r>
    <n v="303"/>
    <x v="197"/>
    <n v="16950"/>
    <n v="43"/>
    <s v="Female"/>
    <n v="42400"/>
    <s v="NSW"/>
    <s v="Rural"/>
    <s v="Postgrad Degree"/>
    <s v="Coalition"/>
    <s v="Yes"/>
    <s v="Dissatisfied"/>
    <s v="Industry/Companys"/>
    <s v="Unsure"/>
    <s v="Very Aware"/>
    <s v="Severly Affected"/>
    <n v="6"/>
    <x v="4"/>
    <s v="Already Installed"/>
    <s v="Hydro"/>
    <s v="Social Media"/>
  </r>
  <r>
    <n v="304"/>
    <x v="198"/>
    <n v="26150"/>
    <n v="48"/>
    <s v="Male"/>
    <n v="68000"/>
    <s v="WA"/>
    <s v="Rural"/>
    <s v="Pre High School"/>
    <s v="Coalition"/>
    <s v="No"/>
    <s v="Unsure/Unfamilar"/>
    <s v="Australian Govt"/>
    <s v="Unsure"/>
    <s v="Aware"/>
    <s v="Severly Affected"/>
    <n v="7"/>
    <x v="4"/>
    <s v="No Plan/Do Not Want"/>
    <s v="Solar"/>
    <s v="Social Media"/>
  </r>
  <r>
    <n v="305"/>
    <x v="123"/>
    <n v="13850"/>
    <n v="44"/>
    <s v="Female"/>
    <n v="29200"/>
    <s v="SA"/>
    <s v="Urban"/>
    <s v="TAFE"/>
    <s v="Coalition"/>
    <s v="Yes"/>
    <s v="Satisfied"/>
    <s v="Australian Govt"/>
    <s v="Unsure"/>
    <s v="Very Aware"/>
    <s v="Severly Affected"/>
    <n v="6"/>
    <x v="4"/>
    <s v="Already Installed"/>
    <s v="Solar"/>
    <s v="Newspapers"/>
  </r>
  <r>
    <n v="306"/>
    <x v="199"/>
    <n v="18575"/>
    <n v="57"/>
    <s v="Male"/>
    <n v="44800"/>
    <s v="QLD"/>
    <s v="Urban"/>
    <s v="TAFE"/>
    <s v="Coalition"/>
    <s v="No"/>
    <s v="Very Satisfied"/>
    <s v="Australian Govt"/>
    <s v="No Climate Change"/>
    <s v="Very Aware"/>
    <s v="Severly Affected"/>
    <n v="9"/>
    <x v="4"/>
    <s v="Already Installed"/>
    <s v="Solar"/>
    <s v="Other"/>
  </r>
  <r>
    <n v="307"/>
    <x v="200"/>
    <n v="52725"/>
    <n v="20"/>
    <s v="Male"/>
    <n v="125000"/>
    <s v="NSW"/>
    <s v="Urban"/>
    <s v="High School"/>
    <s v="Labour"/>
    <s v="Yes"/>
    <s v="Satisfied"/>
    <s v="State Govts"/>
    <s v="Unsure"/>
    <s v="No Interest/Awareness"/>
    <s v="Somewhat Affected"/>
    <n v="2"/>
    <x v="0"/>
    <s v="Plan to Install"/>
    <s v="Hydro"/>
    <s v="Internet"/>
  </r>
  <r>
    <n v="308"/>
    <x v="81"/>
    <n v="11325"/>
    <n v="49"/>
    <s v="Male"/>
    <n v="18700"/>
    <s v="NSW"/>
    <s v="Urban"/>
    <s v="High School"/>
    <s v="Labour"/>
    <s v="No"/>
    <s v="Very Satisfied"/>
    <s v="Australian Govt"/>
    <s v="Mostly Human"/>
    <s v="Very Aware"/>
    <s v="Somewhat Affected"/>
    <n v="7"/>
    <x v="4"/>
    <s v="Plan to Install"/>
    <s v="Solar"/>
    <s v="TV"/>
  </r>
  <r>
    <n v="309"/>
    <x v="34"/>
    <n v="23300"/>
    <n v="39"/>
    <s v="Female"/>
    <n v="63200"/>
    <s v="TAS"/>
    <s v="Urban"/>
    <s v="High School"/>
    <s v="Greens"/>
    <s v="Yes"/>
    <s v="Satisfied"/>
    <s v="Australian Govt"/>
    <s v="Mostly Natural"/>
    <s v="Aware"/>
    <s v="Somewhat Affected"/>
    <n v="5"/>
    <x v="2"/>
    <s v="Plan to Install"/>
    <s v="Solar"/>
    <s v="Other"/>
  </r>
  <r>
    <n v="310"/>
    <x v="176"/>
    <n v="53400"/>
    <n v="41"/>
    <s v="Male"/>
    <n v="213000"/>
    <s v="SA"/>
    <s v="Urban"/>
    <s v="Bachelor"/>
    <s v="Coalition"/>
    <s v="Yes"/>
    <s v="Satisfied"/>
    <s v="Australian Govt"/>
    <s v="Mostly Natural"/>
    <s v="Aware"/>
    <s v="Not Affected"/>
    <n v="6"/>
    <x v="3"/>
    <s v="No Plan/Do Not Want"/>
    <s v="Hydro"/>
    <s v="TV"/>
  </r>
  <r>
    <n v="311"/>
    <x v="75"/>
    <n v="10175"/>
    <n v="37"/>
    <s v="Female"/>
    <n v="8600"/>
    <s v="NT"/>
    <s v="Urban"/>
    <s v="Postgrad Degree"/>
    <s v="Labour"/>
    <s v="No"/>
    <s v="Dissatisfied"/>
    <s v="Australian Govt"/>
    <s v="Mostly Human"/>
    <s v="Very Aware"/>
    <s v="Severly Affected"/>
    <n v="2"/>
    <x v="2"/>
    <s v="Already Installed"/>
    <s v="Nuclear"/>
    <s v="Magazines"/>
  </r>
  <r>
    <n v="312"/>
    <x v="27"/>
    <n v="17025"/>
    <n v="65"/>
    <s v="Male"/>
    <n v="38800"/>
    <s v="NSW"/>
    <s v="Urban"/>
    <s v="TAFE"/>
    <s v="Coalition"/>
    <s v="Yes"/>
    <s v="Satisfied"/>
    <s v="Industry/Companys"/>
    <s v="Mostly Natural"/>
    <s v="Very Aware"/>
    <s v="Severly Affected"/>
    <n v="10"/>
    <x v="4"/>
    <s v="Already Installed"/>
    <s v="Solar"/>
    <s v="Research Journals"/>
  </r>
  <r>
    <n v="313"/>
    <x v="201"/>
    <n v="32325"/>
    <n v="50"/>
    <s v="Male"/>
    <n v="90000"/>
    <s v="NSW"/>
    <s v="Urban"/>
    <s v="High School"/>
    <s v="Coalition"/>
    <s v="No"/>
    <s v="Satisfied"/>
    <s v="Australian Govt"/>
    <s v="Unsure"/>
    <s v="No Interest/Awareness"/>
    <s v="Somewhat Affected"/>
    <n v="7"/>
    <x v="4"/>
    <s v="Install if I Could"/>
    <s v="Hydro"/>
    <s v="Social Media"/>
  </r>
  <r>
    <n v="314"/>
    <x v="202"/>
    <n v="20625"/>
    <n v="57"/>
    <s v="Male"/>
    <n v="48000"/>
    <s v="SA"/>
    <s v="Urban"/>
    <s v="High School"/>
    <s v="Coalition"/>
    <s v="Yes"/>
    <s v="Satisfied"/>
    <s v="Individuals/Families"/>
    <s v="Mostly Human"/>
    <s v="Little Knowledge"/>
    <s v="Somewhat Affected"/>
    <n v="9"/>
    <x v="4"/>
    <s v="No Plan/Do Not Want"/>
    <s v="Coal"/>
    <s v="Internet"/>
  </r>
  <r>
    <n v="315"/>
    <x v="203"/>
    <n v="9500"/>
    <n v="48"/>
    <s v="Female"/>
    <n v="10600"/>
    <s v="NSW"/>
    <s v="Urban"/>
    <s v="TAFE"/>
    <s v="Greens"/>
    <s v="Yes"/>
    <s v="Satisfied"/>
    <s v="Australian Govt"/>
    <s v="Unsure"/>
    <s v="Very Aware"/>
    <s v="Severly Affected"/>
    <n v="7"/>
    <x v="4"/>
    <s v="Install if I Could"/>
    <s v="Solar"/>
    <s v="TV"/>
  </r>
  <r>
    <n v="316"/>
    <x v="204"/>
    <n v="12500"/>
    <n v="53"/>
    <s v="Female"/>
    <n v="21300"/>
    <s v="NSW"/>
    <s v="Urban"/>
    <s v="High School"/>
    <s v="Greens"/>
    <s v="Yes"/>
    <s v="Satisfied"/>
    <s v="Australian Govt"/>
    <s v="Unsure"/>
    <s v="Very Aware"/>
    <s v="Somewhat Affected"/>
    <n v="8"/>
    <x v="4"/>
    <s v="Install if I Could"/>
    <s v="Solar"/>
    <s v="Newspapers"/>
  </r>
  <r>
    <n v="317"/>
    <x v="117"/>
    <n v="28975"/>
    <n v="52"/>
    <s v="Male"/>
    <n v="71000"/>
    <s v="NSW"/>
    <s v="Urban"/>
    <s v="High School"/>
    <s v="Coalition"/>
    <s v="Yes"/>
    <s v="Unsure/Unfamilar"/>
    <s v="Australian Govt"/>
    <s v="Unsure"/>
    <s v="Aware"/>
    <s v="Somewhat Affected"/>
    <n v="8"/>
    <x v="4"/>
    <s v="No Plan/Do Not Want"/>
    <s v="Solar"/>
    <s v="TV"/>
  </r>
  <r>
    <n v="318"/>
    <x v="205"/>
    <n v="27400"/>
    <n v="38"/>
    <s v="Female"/>
    <n v="41000"/>
    <s v="WA"/>
    <s v="Rural"/>
    <s v="Postgrad Degree"/>
    <s v="Other"/>
    <s v="Yes"/>
    <s v="Very Satisfied"/>
    <s v="Australian Govt"/>
    <s v="Mostly Human"/>
    <s v="Little Knowledge"/>
    <s v="Severly Affected"/>
    <n v="1"/>
    <x v="3"/>
    <s v="Plan to Install"/>
    <s v="Hydro"/>
    <s v="Internet"/>
  </r>
  <r>
    <n v="319"/>
    <x v="202"/>
    <n v="10125"/>
    <n v="33"/>
    <s v="Male"/>
    <n v="13200"/>
    <s v="NSW"/>
    <s v="Rural"/>
    <s v="High School"/>
    <s v="Coalition"/>
    <s v="No"/>
    <s v="Unsure/Unfamilar"/>
    <s v="Individuals/Families"/>
    <s v="Mostly Human"/>
    <s v="Very Aware"/>
    <s v="Somewhat Affected"/>
    <n v="3"/>
    <x v="2"/>
    <s v="No Plan/Do Not Want"/>
    <s v="Coal"/>
    <s v="Social Media"/>
  </r>
  <r>
    <n v="320"/>
    <x v="206"/>
    <n v="11725"/>
    <n v="63"/>
    <s v="Female"/>
    <n v="18300"/>
    <s v="ACT"/>
    <s v="Urban"/>
    <s v="Bachelor"/>
    <s v="Greens"/>
    <s v="Yes"/>
    <s v="Very Satisfied"/>
    <s v="Australian Govt"/>
    <s v="No Climate Change"/>
    <s v="Very Aware"/>
    <s v="Not Affected"/>
    <n v="10"/>
    <x v="4"/>
    <s v="No Plan/Do Not Want"/>
    <s v="Coal"/>
    <s v="Social Media"/>
  </r>
  <r>
    <n v="321"/>
    <x v="207"/>
    <n v="32700"/>
    <n v="51"/>
    <s v="Male"/>
    <n v="83000"/>
    <s v="NSW"/>
    <s v="Urban"/>
    <s v="High School"/>
    <s v="Labour"/>
    <s v="Yes"/>
    <s v="Satisfied"/>
    <s v="Australian Govt"/>
    <s v="Mostly Human"/>
    <s v="Aware"/>
    <s v="Somewhat Affected"/>
    <n v="8"/>
    <x v="4"/>
    <s v="Plan to Install"/>
    <s v="Solar"/>
    <s v="Internet"/>
  </r>
  <r>
    <n v="322"/>
    <x v="11"/>
    <n v="28375"/>
    <n v="43"/>
    <s v="Male"/>
    <n v="75900"/>
    <s v="NSW"/>
    <s v="Rural"/>
    <s v="High School"/>
    <s v="Coalition"/>
    <s v="Yes"/>
    <s v="Unsure/Unfamilar"/>
    <s v="Australian Govt"/>
    <s v="Mostly Human"/>
    <s v="Aware"/>
    <s v="Somewhat Affected"/>
    <n v="6"/>
    <x v="4"/>
    <s v="Install if I Could"/>
    <s v="Solar"/>
    <s v="Social Media"/>
  </r>
  <r>
    <n v="323"/>
    <x v="208"/>
    <n v="61181.25"/>
    <n v="44"/>
    <s v="Male"/>
    <n v="265100"/>
    <s v="VIC"/>
    <s v="Urban"/>
    <s v="High School"/>
    <s v="Greens"/>
    <s v="No"/>
    <s v="Satisfied"/>
    <s v="Australian Govt"/>
    <s v="Unsure"/>
    <s v="No Interest/Awareness"/>
    <s v="Somewhat Affected"/>
    <n v="6"/>
    <x v="4"/>
    <s v="Already Installed"/>
    <s v="Solar"/>
    <s v="Other"/>
  </r>
  <r>
    <n v="324"/>
    <x v="50"/>
    <n v="10975"/>
    <n v="30"/>
    <s v="Female"/>
    <n v="16800"/>
    <s v="SA"/>
    <s v="Urban"/>
    <s v="Pre High School"/>
    <s v="Coalition"/>
    <s v="No"/>
    <s v="Very Dissatisfied"/>
    <s v="Australian Govt"/>
    <s v="Mostly Human"/>
    <s v="Very Aware"/>
    <s v="Severly Affected"/>
    <n v="3"/>
    <x v="2"/>
    <s v="No Plan/Do Not Want"/>
    <s v="Hydro"/>
    <s v="Social Media"/>
  </r>
  <r>
    <n v="325"/>
    <x v="155"/>
    <n v="18000"/>
    <n v="42"/>
    <s v="Male"/>
    <n v="46900"/>
    <s v="SA"/>
    <s v="Urban"/>
    <s v="Bachelor"/>
    <s v="Labour"/>
    <s v="Yes"/>
    <s v="Unsure/Unfamilar"/>
    <s v="Australian Govt"/>
    <s v="Mostly Natural"/>
    <s v="Very Aware"/>
    <s v="Not Affected"/>
    <n v="6"/>
    <x v="4"/>
    <s v="No Plan/Do Not Want"/>
    <s v="Hydro"/>
    <s v="Magazines"/>
  </r>
  <r>
    <n v="326"/>
    <x v="93"/>
    <n v="11900"/>
    <n v="62"/>
    <s v="Female"/>
    <n v="16800"/>
    <s v="QLD"/>
    <s v="Urban"/>
    <s v="High School"/>
    <s v="Coalition"/>
    <s v="Yes"/>
    <s v="Satisfied"/>
    <s v="Australian Govt"/>
    <s v="Mostly Natural"/>
    <s v="Very Aware"/>
    <s v="Somewhat Affected"/>
    <n v="10"/>
    <x v="1"/>
    <s v="Already Installed"/>
    <s v="Gas"/>
    <s v="Newspapers"/>
  </r>
  <r>
    <n v="327"/>
    <x v="34"/>
    <n v="9975"/>
    <n v="38"/>
    <s v="Female"/>
    <n v="13800"/>
    <s v="TAS"/>
    <s v="Urban"/>
    <s v="High School"/>
    <s v="Coalition"/>
    <s v="Yes"/>
    <s v="Unsure/Unfamilar"/>
    <s v="Australian Govt"/>
    <s v="Mostly Human"/>
    <s v="Very Aware"/>
    <s v="Somewhat Affected"/>
    <n v="5"/>
    <x v="2"/>
    <s v="Install if I Could"/>
    <s v="Solar"/>
    <s v="Magazines"/>
  </r>
  <r>
    <n v="328"/>
    <x v="209"/>
    <n v="13750"/>
    <n v="54"/>
    <s v="Male"/>
    <n v="24400"/>
    <s v="NSW"/>
    <s v="Urban"/>
    <s v="High School"/>
    <s v="Coalition"/>
    <s v="No"/>
    <s v="Unsure/Unfamilar"/>
    <s v="Australian Govt"/>
    <s v="Mostly Human"/>
    <s v="Very Aware"/>
    <s v="Somewhat Affected"/>
    <n v="8"/>
    <x v="4"/>
    <s v="Already Installed"/>
    <s v="Oil"/>
    <s v="TV"/>
  </r>
  <r>
    <n v="329"/>
    <x v="210"/>
    <n v="28675"/>
    <n v="52"/>
    <s v="Female"/>
    <n v="70000"/>
    <s v="SA"/>
    <s v="Urban"/>
    <s v="High School"/>
    <s v="Labour"/>
    <s v="Yes"/>
    <s v="Very Dissatisfied"/>
    <s v="Australian Govt"/>
    <s v="Mostly Natural"/>
    <s v="No Interest/Awareness"/>
    <s v="Somewhat Affected"/>
    <n v="8"/>
    <x v="4"/>
    <s v="Already Installed"/>
    <s v="Solar"/>
    <s v="Magazines"/>
  </r>
  <r>
    <n v="330"/>
    <x v="44"/>
    <n v="10575"/>
    <n v="38"/>
    <s v="Female"/>
    <n v="16600"/>
    <s v="VIC"/>
    <s v="Urban"/>
    <s v="Bachelor"/>
    <s v="Labour"/>
    <s v="Yes"/>
    <s v="Unsure/Unfamilar"/>
    <s v="Australian Govt"/>
    <s v="Mostly Natural"/>
    <s v="Very Aware"/>
    <s v="Not Affected"/>
    <n v="5"/>
    <x v="2"/>
    <s v="Install if I Could"/>
    <s v="Solar"/>
    <s v="Newspapers"/>
  </r>
  <r>
    <n v="331"/>
    <x v="211"/>
    <n v="18350"/>
    <n v="55"/>
    <s v="Female"/>
    <n v="40000"/>
    <s v="NT"/>
    <s v="Urban"/>
    <s v="Bachelor"/>
    <s v="Labour"/>
    <s v="Yes"/>
    <s v="Unsure/Unfamilar"/>
    <s v="Individuals/Families"/>
    <s v="Mostly Natural"/>
    <s v="Little Knowledge"/>
    <s v="Not Affected"/>
    <n v="8"/>
    <x v="4"/>
    <s v="No Plan/Do Not Want"/>
    <s v="Wind"/>
    <s v="Social Media"/>
  </r>
  <r>
    <n v="332"/>
    <x v="51"/>
    <n v="12700"/>
    <n v="43"/>
    <s v="Female"/>
    <n v="24300"/>
    <s v="VIC"/>
    <s v="Urban"/>
    <s v="Bachelor"/>
    <s v="Coalition"/>
    <s v="Yes"/>
    <s v="Very Satisfied"/>
    <s v="Australian Govt"/>
    <s v="Unsure"/>
    <s v="Very Aware"/>
    <s v="Not Affected"/>
    <n v="6"/>
    <x v="4"/>
    <s v="Install if I Could"/>
    <s v="Solar"/>
    <s v="Newspapers"/>
  </r>
  <r>
    <n v="333"/>
    <x v="212"/>
    <n v="10200"/>
    <n v="25"/>
    <s v="Female"/>
    <n v="13600"/>
    <s v="VIC"/>
    <s v="Urban"/>
    <s v="High School"/>
    <s v="Labour"/>
    <s v="No"/>
    <s v="Unsure/Unfamilar"/>
    <s v="Individuals/Families"/>
    <s v="Mostly Human"/>
    <s v="Very Aware"/>
    <s v="Somewhat Affected"/>
    <n v="2"/>
    <x v="1"/>
    <s v="Plan to Install"/>
    <s v="Coal"/>
    <s v="Internet"/>
  </r>
  <r>
    <n v="334"/>
    <x v="213"/>
    <n v="10625"/>
    <n v="36"/>
    <s v="Male"/>
    <n v="16800"/>
    <s v="TAS"/>
    <s v="Urban"/>
    <s v="Pre High School"/>
    <s v="Other"/>
    <s v="Yes"/>
    <s v="Satisfied"/>
    <s v="Australian Govt"/>
    <s v="Mostly Human"/>
    <s v="Very Aware"/>
    <s v="Severly Affected"/>
    <n v="5"/>
    <x v="2"/>
    <s v="Plan to Install"/>
    <s v="Solar"/>
    <s v="Social Media"/>
  </r>
  <r>
    <n v="335"/>
    <x v="214"/>
    <n v="10700"/>
    <n v="53"/>
    <s v="Female"/>
    <n v="13000"/>
    <s v="VIC"/>
    <s v="Rural"/>
    <s v="Postgrad Degree"/>
    <s v="Coalition"/>
    <s v="No"/>
    <s v="Very Satisfied"/>
    <s v="Individuals/Families"/>
    <s v="Mostly Human"/>
    <s v="Little Knowledge"/>
    <s v="Severly Affected"/>
    <n v="8"/>
    <x v="4"/>
    <s v="Already Installed"/>
    <s v="Solar"/>
    <s v="Social Media"/>
  </r>
  <r>
    <n v="336"/>
    <x v="34"/>
    <n v="12700"/>
    <n v="28"/>
    <s v="Male"/>
    <n v="18700"/>
    <s v="SA"/>
    <s v="Urban"/>
    <s v="Bachelor"/>
    <s v="Labour"/>
    <s v="Yes"/>
    <s v="Satisfied"/>
    <s v="Australian Govt"/>
    <s v="Mostly Human"/>
    <s v="Very Aware"/>
    <s v="Not Affected"/>
    <n v="3"/>
    <x v="2"/>
    <s v="No Plan/Do Not Want"/>
    <s v="Hydro"/>
    <s v="Other"/>
  </r>
  <r>
    <n v="337"/>
    <x v="192"/>
    <n v="8650"/>
    <n v="32"/>
    <s v="Female"/>
    <n v="8500"/>
    <s v="NSW"/>
    <s v="Urban"/>
    <s v="High School"/>
    <s v="Labour"/>
    <s v="No"/>
    <s v="Satisfied"/>
    <s v="Australian Govt"/>
    <s v="Mostly Human"/>
    <s v="Very Aware"/>
    <s v="Somewhat Affected"/>
    <n v="4"/>
    <x v="0"/>
    <s v="Plan to Install"/>
    <s v="Solar"/>
    <s v="Internet"/>
  </r>
  <r>
    <n v="338"/>
    <x v="56"/>
    <n v="10550"/>
    <n v="40"/>
    <s v="Female"/>
    <n v="15100"/>
    <s v="VIC"/>
    <s v="Urban"/>
    <s v="TAFE"/>
    <s v="Labour"/>
    <s v="Yes"/>
    <s v="Unsure/Unfamilar"/>
    <s v="Australian Govt"/>
    <s v="Unsure"/>
    <s v="Very Aware"/>
    <s v="Severly Affected"/>
    <n v="5"/>
    <x v="4"/>
    <s v="Plan to Install"/>
    <s v="Wind"/>
    <s v="Social Media"/>
  </r>
  <r>
    <n v="339"/>
    <x v="144"/>
    <n v="13300"/>
    <n v="57"/>
    <s v="Male"/>
    <n v="24400"/>
    <s v="SA"/>
    <s v="Rural"/>
    <s v="High School"/>
    <s v="Labour"/>
    <s v="Yes"/>
    <s v="Unsure/Unfamilar"/>
    <s v="Australian Govt"/>
    <s v="Mostly Human"/>
    <s v="Very Aware"/>
    <s v="Somewhat Affected"/>
    <n v="9"/>
    <x v="4"/>
    <s v="Install if I Could"/>
    <s v="Solar"/>
    <s v="TV"/>
  </r>
  <r>
    <n v="340"/>
    <x v="215"/>
    <n v="14675"/>
    <n v="27"/>
    <s v="Male"/>
    <n v="26300"/>
    <s v="VIC"/>
    <s v="Urban"/>
    <s v="High School"/>
    <s v="Coalition"/>
    <s v="No"/>
    <s v="Dissatisfied"/>
    <s v="Australian Govt"/>
    <s v="Unsure"/>
    <s v="Very Aware"/>
    <s v="Somewhat Affected"/>
    <n v="3"/>
    <x v="1"/>
    <s v="No Plan/Do Not Want"/>
    <s v="Gas"/>
    <s v="Internet"/>
  </r>
  <r>
    <n v="341"/>
    <x v="34"/>
    <n v="20725"/>
    <n v="38"/>
    <s v="Male"/>
    <n v="58000"/>
    <s v="VIC"/>
    <s v="Urban"/>
    <s v="High School"/>
    <s v="Labour"/>
    <s v="Yes"/>
    <s v="Satisfied"/>
    <s v="Australian Govt"/>
    <s v="No Climate Change"/>
    <s v="Little Knowledge"/>
    <s v="Somewhat Affected"/>
    <n v="5"/>
    <x v="2"/>
    <s v="Already Installed"/>
    <s v="Hydro"/>
    <s v="Other"/>
  </r>
  <r>
    <n v="342"/>
    <x v="34"/>
    <n v="23900"/>
    <n v="28"/>
    <s v="Female"/>
    <n v="26600"/>
    <s v="VIC"/>
    <s v="Urban"/>
    <s v="High School"/>
    <s v="Coalition"/>
    <s v="No"/>
    <s v="Satisfied"/>
    <s v="Australian Govt"/>
    <s v="Mostly Human"/>
    <s v="Little Knowledge"/>
    <s v="Somewhat Affected"/>
    <n v="1"/>
    <x v="0"/>
    <s v="No Plan/Do Not Want"/>
    <s v="Gas"/>
    <s v="TV"/>
  </r>
  <r>
    <n v="343"/>
    <x v="162"/>
    <n v="16550"/>
    <n v="52"/>
    <s v="Female"/>
    <n v="37000"/>
    <s v="QLD"/>
    <s v="Urban"/>
    <s v="TAFE"/>
    <s v="Labour"/>
    <s v="Yes"/>
    <s v="Satisfied"/>
    <s v="Local Govts"/>
    <s v="Unsure"/>
    <s v="Very Aware"/>
    <s v="Severly Affected"/>
    <n v="8"/>
    <x v="4"/>
    <s v="Install if I Could"/>
    <s v="Solar"/>
    <s v="Other"/>
  </r>
  <r>
    <n v="344"/>
    <x v="216"/>
    <n v="15425"/>
    <n v="39"/>
    <s v="Female"/>
    <n v="39100"/>
    <s v="NSW"/>
    <s v="Urban"/>
    <s v="High School"/>
    <s v="Coalition"/>
    <s v="Yes"/>
    <s v="Unsure/Unfamilar"/>
    <s v="Australian Govt"/>
    <s v="Mostly Natural"/>
    <s v="Very Aware"/>
    <s v="Somewhat Affected"/>
    <n v="5"/>
    <x v="2"/>
    <s v="Plan to Install"/>
    <s v="Coal"/>
    <s v="Magazines"/>
  </r>
  <r>
    <n v="345"/>
    <x v="217"/>
    <n v="27975"/>
    <n v="36"/>
    <s v="Male"/>
    <n v="92000"/>
    <s v="NSW"/>
    <s v="Urban"/>
    <s v="Bachelor"/>
    <s v="Coalition"/>
    <s v="No"/>
    <s v="Very Satisfied"/>
    <s v="Australian Govt"/>
    <s v="Mostly Human"/>
    <s v="Aware"/>
    <s v="Not Affected"/>
    <n v="5"/>
    <x v="0"/>
    <s v="No Plan/Do Not Want"/>
    <s v="Wind"/>
    <s v="TV"/>
  </r>
  <r>
    <n v="346"/>
    <x v="218"/>
    <n v="21550"/>
    <n v="38"/>
    <s v="Female"/>
    <n v="62000"/>
    <s v="NSW"/>
    <s v="Urban"/>
    <s v="High School"/>
    <s v="Greens"/>
    <s v="Yes"/>
    <s v="Unsure/Unfamilar"/>
    <s v="Australian Govt"/>
    <s v="Mostly Natural"/>
    <s v="Aware"/>
    <s v="Somewhat Affected"/>
    <n v="5"/>
    <x v="1"/>
    <s v="Plan to Install"/>
    <s v="Coal"/>
    <s v="TV"/>
  </r>
  <r>
    <n v="347"/>
    <x v="219"/>
    <n v="42450"/>
    <n v="41"/>
    <s v="Male"/>
    <n v="176300"/>
    <s v="SA"/>
    <s v="Rural"/>
    <s v="High School"/>
    <s v="Coalition"/>
    <s v="Yes"/>
    <s v="Unsure/Unfamilar"/>
    <s v="Australian Govt"/>
    <s v="Mostly Natural"/>
    <s v="No Interest/Awareness"/>
    <s v="Somewhat Affected"/>
    <n v="6"/>
    <x v="4"/>
    <s v="Install if I Could"/>
    <s v="Hydro"/>
    <s v="Social Media"/>
  </r>
  <r>
    <n v="348"/>
    <x v="220"/>
    <n v="35875"/>
    <n v="27"/>
    <s v="Female"/>
    <n v="95000"/>
    <s v="NSW"/>
    <s v="Urban"/>
    <s v="High School"/>
    <s v="Coalition"/>
    <s v="Yes"/>
    <s v="Satisfied"/>
    <s v="Australian Govt"/>
    <s v="Mostly Human"/>
    <s v="No Interest/Awareness"/>
    <s v="Somewhat Affected"/>
    <n v="3"/>
    <x v="4"/>
    <s v="Already Installed"/>
    <s v="Oil"/>
    <s v="Social Media"/>
  </r>
  <r>
    <n v="349"/>
    <x v="221"/>
    <n v="9200"/>
    <n v="32"/>
    <s v="Female"/>
    <n v="9300"/>
    <s v="SA"/>
    <s v="Urban"/>
    <s v="Pre High School"/>
    <s v="Labour"/>
    <s v="No"/>
    <s v="Unsure/Unfamilar"/>
    <s v="Australian Govt"/>
    <s v="Mostly Human"/>
    <s v="Very Aware"/>
    <s v="Severly Affected"/>
    <n v="4"/>
    <x v="2"/>
    <s v="No Plan/Do Not Want"/>
    <s v="Solar"/>
    <s v="Other"/>
  </r>
  <r>
    <n v="350"/>
    <x v="222"/>
    <n v="16325"/>
    <n v="39"/>
    <s v="Male"/>
    <n v="43300"/>
    <s v="NSW"/>
    <s v="Urban"/>
    <s v="High School"/>
    <s v="Coalition"/>
    <s v="Yes"/>
    <s v="Satisfied"/>
    <s v="State Govts"/>
    <s v="Mostly Human"/>
    <s v="Very Aware"/>
    <s v="Somewhat Affected"/>
    <n v="5"/>
    <x v="2"/>
    <s v="Already Installed"/>
    <s v="Coal"/>
    <s v="Other"/>
  </r>
  <r>
    <n v="351"/>
    <x v="223"/>
    <n v="36400"/>
    <n v="51"/>
    <s v="Male"/>
    <n v="95000"/>
    <s v="VIC"/>
    <s v="Urban"/>
    <s v="High School"/>
    <s v="Labour"/>
    <s v="No"/>
    <s v="Very Satisfied"/>
    <s v="Australian Govt"/>
    <s v="Unsure"/>
    <s v="No Interest/Awareness"/>
    <s v="Somewhat Affected"/>
    <n v="8"/>
    <x v="4"/>
    <s v="Plan to Install"/>
    <s v="Solar"/>
    <s v="Social Media"/>
  </r>
  <r>
    <n v="352"/>
    <x v="224"/>
    <n v="11325"/>
    <n v="42"/>
    <s v="Female"/>
    <n v="18700"/>
    <s v="SA"/>
    <s v="Urban"/>
    <s v="TAFE"/>
    <s v="Greens"/>
    <s v="No"/>
    <s v="Unsure/Unfamilar"/>
    <s v="Australian Govt"/>
    <s v="Mostly Human"/>
    <s v="Very Aware"/>
    <s v="Severly Affected"/>
    <n v="6"/>
    <x v="4"/>
    <s v="Already Installed"/>
    <s v="Coal"/>
    <s v="Magazines"/>
  </r>
  <r>
    <n v="353"/>
    <x v="34"/>
    <n v="8975"/>
    <n v="30"/>
    <s v="Female"/>
    <n v="8300"/>
    <s v="NSW"/>
    <s v="Rural"/>
    <s v="Postgrad Degree"/>
    <s v="Labour"/>
    <s v="Yes"/>
    <s v="Satisfied"/>
    <s v="Australian Govt"/>
    <s v="Mostly Human"/>
    <s v="Very Aware"/>
    <s v="Severly Affected"/>
    <n v="3"/>
    <x v="2"/>
    <s v="Already Installed"/>
    <s v="Coal"/>
    <s v="Social Media"/>
  </r>
  <r>
    <n v="354"/>
    <x v="128"/>
    <n v="36250"/>
    <n v="24"/>
    <s v="Male"/>
    <n v="49000"/>
    <s v="WA"/>
    <s v="Rural"/>
    <s v="Postgrad Degree"/>
    <s v="Other"/>
    <s v="Yes"/>
    <s v="Satisfied"/>
    <s v="State Govts"/>
    <s v="Mostly Human"/>
    <s v="Little Knowledge"/>
    <s v="Severly Affected"/>
    <n v="1"/>
    <x v="0"/>
    <s v="No Plan/Do Not Want"/>
    <s v="Hydro"/>
    <s v="Social Media"/>
  </r>
  <r>
    <n v="355"/>
    <x v="225"/>
    <n v="11325"/>
    <n v="33"/>
    <s v="Male"/>
    <n v="18700"/>
    <s v="QLD"/>
    <s v="Rural"/>
    <s v="High School"/>
    <s v="Coalition"/>
    <s v="Yes"/>
    <s v="Very Dissatisfied"/>
    <s v="Australian Govt"/>
    <s v="Mostly Human"/>
    <s v="Very Aware"/>
    <s v="Somewhat Affected"/>
    <n v="4"/>
    <x v="2"/>
    <s v="Already Installed"/>
    <s v="Solar"/>
    <s v="Magazines"/>
  </r>
  <r>
    <n v="356"/>
    <x v="202"/>
    <n v="10525"/>
    <n v="61"/>
    <s v="Male"/>
    <n v="13600"/>
    <s v="WA"/>
    <s v="Urban"/>
    <s v="TAFE"/>
    <s v="Labour"/>
    <s v="Yes"/>
    <s v="Satisfied"/>
    <s v="Individuals/Families"/>
    <s v="Unsure"/>
    <s v="Very Aware"/>
    <s v="Severly Affected"/>
    <n v="10"/>
    <x v="4"/>
    <s v="Install if I Could"/>
    <s v="Solar"/>
    <s v="Social Media"/>
  </r>
  <r>
    <n v="357"/>
    <x v="11"/>
    <n v="14700"/>
    <n v="37"/>
    <s v="Male"/>
    <n v="35800"/>
    <s v="WA"/>
    <s v="Urban"/>
    <s v="High School"/>
    <s v="Coalition"/>
    <s v="Yes"/>
    <s v="Unsure/Unfamilar"/>
    <s v="Australian Govt"/>
    <s v="Mostly Natural"/>
    <s v="Very Aware"/>
    <s v="Somewhat Affected"/>
    <n v="5"/>
    <x v="2"/>
    <s v="Install if I Could"/>
    <s v="Solar"/>
    <s v="Newspapers"/>
  </r>
  <r>
    <n v="358"/>
    <x v="226"/>
    <n v="9300"/>
    <n v="39"/>
    <s v="Female"/>
    <n v="10600"/>
    <s v="TAS"/>
    <s v="Urban"/>
    <s v="Bachelor"/>
    <s v="Labour"/>
    <s v="Yes"/>
    <s v="Unsure/Unfamilar"/>
    <s v="Australian Govt"/>
    <s v="Mostly Natural"/>
    <s v="Very Aware"/>
    <s v="Not Affected"/>
    <n v="5"/>
    <x v="2"/>
    <s v="Plan to Install"/>
    <s v="Hydro"/>
    <s v="Newspapers"/>
  </r>
  <r>
    <n v="359"/>
    <x v="227"/>
    <n v="13150"/>
    <n v="23"/>
    <s v="Male"/>
    <n v="24400"/>
    <s v="ACT"/>
    <s v="Urban"/>
    <s v="High School"/>
    <s v="Coalition"/>
    <s v="Yes"/>
    <s v="Unsure/Unfamilar"/>
    <s v="Australian Govt"/>
    <s v="Mostly Human"/>
    <s v="Very Aware"/>
    <s v="Somewhat Affected"/>
    <n v="2"/>
    <x v="0"/>
    <s v="No Plan/Do Not Want"/>
    <s v="Oil"/>
    <s v="Internet"/>
  </r>
  <r>
    <n v="360"/>
    <x v="228"/>
    <n v="21750"/>
    <n v="55"/>
    <s v="Male"/>
    <n v="52000"/>
    <s v="QLD"/>
    <s v="Urban"/>
    <s v="High School"/>
    <s v="Coalition"/>
    <s v="Yes"/>
    <s v="Unsure/Unfamilar"/>
    <s v="Individuals/Families"/>
    <s v="No Climate Change"/>
    <s v="Little Knowledge"/>
    <s v="Somewhat Affected"/>
    <n v="8"/>
    <x v="4"/>
    <s v="Install if I Could"/>
    <s v="Solar"/>
    <s v="Research Journals"/>
  </r>
  <r>
    <n v="361"/>
    <x v="229"/>
    <n v="10200"/>
    <n v="43"/>
    <s v="Female"/>
    <n v="13600"/>
    <s v="QLD"/>
    <s v="Rural"/>
    <s v="High School"/>
    <s v="Coalition"/>
    <s v="Yes"/>
    <s v="Dissatisfied"/>
    <s v="Australian Govt"/>
    <s v="Mostly Human"/>
    <s v="Very Aware"/>
    <s v="Somewhat Affected"/>
    <n v="6"/>
    <x v="4"/>
    <s v="Install if I Could"/>
    <s v="Coal"/>
    <s v="Social Media"/>
  </r>
  <r>
    <n v="362"/>
    <x v="56"/>
    <n v="10950"/>
    <n v="43"/>
    <s v="Female"/>
    <n v="16800"/>
    <s v="WA"/>
    <s v="Rural"/>
    <s v="Bachelor"/>
    <s v="Coalition"/>
    <s v="Yes"/>
    <s v="Very Satisfied"/>
    <s v="Australian Govt"/>
    <s v="Mostly Natural"/>
    <s v="Very Aware"/>
    <s v="Not Affected"/>
    <n v="6"/>
    <x v="4"/>
    <s v="No Plan/Do Not Want"/>
    <s v="Solar"/>
    <s v="Newspapers"/>
  </r>
  <r>
    <n v="363"/>
    <x v="88"/>
    <n v="35375"/>
    <n v="50"/>
    <s v="Male"/>
    <n v="110000"/>
    <s v="QLD"/>
    <s v="Urban"/>
    <s v="TAFE"/>
    <s v="Coalition"/>
    <s v="No"/>
    <s v="Very Satisfied"/>
    <s v="Australian Govt"/>
    <s v="Mostly Human"/>
    <s v="No Interest/Awareness"/>
    <s v="Severly Affected"/>
    <n v="7"/>
    <x v="2"/>
    <s v="Already Installed"/>
    <s v="Coal"/>
    <s v="TV"/>
  </r>
  <r>
    <n v="364"/>
    <x v="85"/>
    <n v="23525"/>
    <n v="43"/>
    <s v="Female"/>
    <n v="64000"/>
    <s v="NSW"/>
    <s v="Rural"/>
    <s v="High School"/>
    <s v="Coalition"/>
    <s v="No"/>
    <s v="Very Satisfied"/>
    <s v="State Govts"/>
    <s v="Mostly Human"/>
    <s v="Little Knowledge"/>
    <s v="Somewhat Affected"/>
    <n v="6"/>
    <x v="4"/>
    <s v="No Plan/Do Not Want"/>
    <s v="Solar"/>
    <s v="Internet"/>
  </r>
  <r>
    <n v="365"/>
    <x v="108"/>
    <n v="22700"/>
    <n v="49"/>
    <s v="Female"/>
    <n v="55800"/>
    <s v="NSW"/>
    <s v="Urban"/>
    <s v="High School"/>
    <s v="Labour"/>
    <s v="No"/>
    <s v="Dissatisfied"/>
    <s v="Australian Govt"/>
    <s v="Mostly Human"/>
    <s v="No Interest/Awareness"/>
    <s v="Somewhat Affected"/>
    <n v="7"/>
    <x v="4"/>
    <s v="Already Installed"/>
    <s v="Solar"/>
    <s v="Newspapers"/>
  </r>
  <r>
    <n v="366"/>
    <x v="94"/>
    <n v="12775"/>
    <n v="63"/>
    <s v="Female"/>
    <n v="19800"/>
    <s v="SA"/>
    <s v="Urban"/>
    <s v="Pre High School"/>
    <s v="Coalition"/>
    <s v="No"/>
    <s v="Unsure/Unfamilar"/>
    <s v="Australian Govt"/>
    <s v="Unsure"/>
    <s v="Very Aware"/>
    <s v="Severly Affected"/>
    <n v="2"/>
    <x v="1"/>
    <s v="Already Installed"/>
    <s v="Gas"/>
    <s v="Research Journals"/>
  </r>
  <r>
    <n v="367"/>
    <x v="26"/>
    <n v="14475"/>
    <n v="33"/>
    <s v="Female"/>
    <n v="31600"/>
    <s v="TAS"/>
    <s v="Urban"/>
    <s v="Bachelor"/>
    <s v="Greens"/>
    <s v="Yes"/>
    <s v="Very Satisfied"/>
    <s v="State Govts"/>
    <s v="Mostly Human"/>
    <s v="Very Aware"/>
    <s v="Not Affected"/>
    <n v="4"/>
    <x v="2"/>
    <s v="Already Installed"/>
    <s v="Solar"/>
    <s v="Magazines"/>
  </r>
  <r>
    <n v="368"/>
    <x v="230"/>
    <n v="26775"/>
    <n v="35"/>
    <s v="Male"/>
    <n v="76000"/>
    <s v="WA"/>
    <s v="Urban"/>
    <s v="High School"/>
    <s v="Coalition"/>
    <s v="No"/>
    <s v="Unsure/Unfamilar"/>
    <s v="Australian Govt"/>
    <s v="Mostly Natural"/>
    <s v="Little Knowledge"/>
    <s v="Somewhat Affected"/>
    <n v="4"/>
    <x v="2"/>
    <s v="Plan to Install"/>
    <s v="Solar"/>
    <s v="Social Media"/>
  </r>
  <r>
    <n v="369"/>
    <x v="231"/>
    <n v="37275"/>
    <n v="21"/>
    <s v="Female"/>
    <n v="63300"/>
    <s v="NSW"/>
    <s v="Urban"/>
    <s v="High School"/>
    <s v="Coalition"/>
    <s v="Yes"/>
    <s v="Satisfied"/>
    <s v="Australian Govt"/>
    <s v="Mostly Natural"/>
    <s v="Aware"/>
    <s v="Somewhat Affected"/>
    <n v="2"/>
    <x v="0"/>
    <s v="Plan to Install"/>
    <s v="Wind"/>
    <s v="Social Media"/>
  </r>
  <r>
    <n v="370"/>
    <x v="232"/>
    <n v="12325"/>
    <n v="63"/>
    <s v="Female"/>
    <n v="20600"/>
    <s v="NSW"/>
    <s v="Urban"/>
    <s v="TAFE"/>
    <s v="Greens"/>
    <s v="Yes"/>
    <s v="Unsure/Unfamilar"/>
    <s v="Australian Govt"/>
    <s v="No Climate Change"/>
    <s v="Very Aware"/>
    <s v="Severly Affected"/>
    <n v="10"/>
    <x v="4"/>
    <s v="Install if I Could"/>
    <s v="Solar"/>
    <s v="TV"/>
  </r>
  <r>
    <n v="371"/>
    <x v="233"/>
    <n v="23550"/>
    <n v="36"/>
    <s v="Female"/>
    <n v="70000"/>
    <s v="QLD"/>
    <s v="Urban"/>
    <s v="High School"/>
    <s v="Coalition"/>
    <s v="Yes"/>
    <s v="Unsure/Unfamilar"/>
    <s v="Australian Govt"/>
    <s v="Mostly Natural"/>
    <s v="Little Knowledge"/>
    <s v="Somewhat Affected"/>
    <n v="5"/>
    <x v="2"/>
    <s v="Install if I Could"/>
    <s v="Solar"/>
    <s v="Internet"/>
  </r>
  <r>
    <n v="372"/>
    <x v="108"/>
    <n v="14875"/>
    <n v="28"/>
    <s v="Female"/>
    <n v="33300"/>
    <s v="SA"/>
    <s v="Rural"/>
    <s v="Bachelor"/>
    <s v="Coalition"/>
    <s v="No"/>
    <s v="Satisfied"/>
    <s v="Industry/Companys"/>
    <s v="Mostly Human"/>
    <s v="Very Aware"/>
    <s v="Not Affected"/>
    <n v="3"/>
    <x v="2"/>
    <s v="Already Installed"/>
    <s v="Hydro"/>
    <s v="Internet"/>
  </r>
  <r>
    <n v="373"/>
    <x v="63"/>
    <n v="12700"/>
    <n v="43"/>
    <s v="Female"/>
    <n v="24300"/>
    <s v="VIC"/>
    <s v="Urban"/>
    <s v="High School"/>
    <s v="Coalition"/>
    <s v="Yes"/>
    <s v="Very Satisfied"/>
    <s v="Australian Govt"/>
    <s v="Unsure"/>
    <s v="Very Aware"/>
    <s v="Somewhat Affected"/>
    <n v="6"/>
    <x v="4"/>
    <s v="Install if I Could"/>
    <s v="Solar"/>
    <s v="Social Media"/>
  </r>
  <r>
    <n v="374"/>
    <x v="234"/>
    <n v="12350"/>
    <n v="44"/>
    <s v="Female"/>
    <n v="22800"/>
    <s v="WA"/>
    <s v="Urban"/>
    <s v="High School"/>
    <s v="Coalition"/>
    <s v="Yes"/>
    <s v="Satisfied"/>
    <s v="Australian Govt"/>
    <s v="Mostly Natural"/>
    <s v="Very Aware"/>
    <s v="Somewhat Affected"/>
    <n v="6"/>
    <x v="4"/>
    <s v="No Plan/Do Not Want"/>
    <s v="Solar"/>
    <s v="Newspapers"/>
  </r>
  <r>
    <n v="375"/>
    <x v="157"/>
    <n v="24725"/>
    <n v="25"/>
    <s v="Female"/>
    <n v="63000"/>
    <s v="WA"/>
    <s v="Urban"/>
    <s v="Bachelor"/>
    <s v="Coalition"/>
    <s v="Yes"/>
    <s v="Very Satisfied"/>
    <s v="Australian Govt"/>
    <s v="Mostly Natural"/>
    <s v="No Interest/Awareness"/>
    <s v="Not Affected"/>
    <n v="2"/>
    <x v="1"/>
    <s v="Already Installed"/>
    <s v="Hydro"/>
    <s v="Magazines"/>
  </r>
  <r>
    <n v="376"/>
    <x v="90"/>
    <n v="50400"/>
    <n v="27"/>
    <s v="Male"/>
    <n v="153000"/>
    <s v="SA"/>
    <s v="Urban"/>
    <s v="Pre High School"/>
    <s v="Coalition"/>
    <s v="No"/>
    <s v="Very Satisfied"/>
    <s v="Australian Govt"/>
    <s v="Mostly Human"/>
    <s v="No Interest/Awareness"/>
    <s v="Severly Affected"/>
    <n v="3"/>
    <x v="2"/>
    <s v="No Plan/Do Not Want"/>
    <s v="Coal"/>
    <s v="Internet"/>
  </r>
  <r>
    <n v="377"/>
    <x v="34"/>
    <n v="35950"/>
    <n v="22"/>
    <s v="Female"/>
    <n v="60000"/>
    <s v="NSW"/>
    <s v="Urban"/>
    <s v="High School"/>
    <s v="Greens"/>
    <s v="Yes"/>
    <s v="Very Satisfied"/>
    <s v="Australian Govt"/>
    <s v="Mostly Human"/>
    <s v="Aware"/>
    <s v="Somewhat Affected"/>
    <n v="2"/>
    <x v="1"/>
    <s v="Already Installed"/>
    <s v="Nuclear"/>
    <s v="Newspapers"/>
  </r>
  <r>
    <n v="378"/>
    <x v="144"/>
    <n v="13675"/>
    <n v="33"/>
    <s v="Male"/>
    <n v="28200"/>
    <s v="NSW"/>
    <s v="Urban"/>
    <s v="High School"/>
    <s v="Labour"/>
    <s v="No"/>
    <s v="Unsure/Unfamilar"/>
    <s v="Australian Govt"/>
    <s v="Mostly Human"/>
    <s v="Very Aware"/>
    <s v="Somewhat Affected"/>
    <n v="4"/>
    <x v="2"/>
    <s v="Already Installed"/>
    <s v="Solar"/>
    <s v="TV"/>
  </r>
  <r>
    <n v="379"/>
    <x v="149"/>
    <n v="16525"/>
    <n v="25"/>
    <s v="Male"/>
    <n v="26300"/>
    <s v="VIC"/>
    <s v="Urban"/>
    <s v="Postgrad Degree"/>
    <s v="Labour"/>
    <s v="Yes"/>
    <s v="Very Satisfied"/>
    <s v="Australian Govt"/>
    <s v="Mostly Human"/>
    <s v="Very Aware"/>
    <s v="Severly Affected"/>
    <n v="2"/>
    <x v="0"/>
    <s v="Already Installed"/>
    <s v="Nuclear"/>
    <s v="Social Media"/>
  </r>
  <r>
    <n v="380"/>
    <x v="100"/>
    <n v="11325"/>
    <n v="47"/>
    <s v="Female"/>
    <n v="18700"/>
    <s v="NT"/>
    <s v="Urban"/>
    <s v="Postgrad Degree"/>
    <s v="Coalition"/>
    <s v="Yes"/>
    <s v="Unsure/Unfamilar"/>
    <s v="Australian Govt"/>
    <s v="Mostly Natural"/>
    <s v="Very Aware"/>
    <s v="Severly Affected"/>
    <n v="7"/>
    <x v="4"/>
    <s v="Install if I Could"/>
    <s v="Solar"/>
    <s v="TV"/>
  </r>
  <r>
    <n v="381"/>
    <x v="27"/>
    <n v="10950"/>
    <n v="44"/>
    <s v="Male"/>
    <n v="16800"/>
    <s v="SA"/>
    <s v="Urban"/>
    <s v="Pre High School"/>
    <s v="Coalition"/>
    <s v="Yes"/>
    <s v="Satisfied"/>
    <s v="Australian Govt"/>
    <s v="Mostly Human"/>
    <s v="Very Aware"/>
    <s v="Severly Affected"/>
    <n v="2"/>
    <x v="4"/>
    <s v="Already Installed"/>
    <s v="Solar"/>
    <s v="Newspapers"/>
  </r>
  <r>
    <n v="382"/>
    <x v="235"/>
    <n v="23500"/>
    <n v="26"/>
    <s v="Male"/>
    <n v="71000"/>
    <s v="SA"/>
    <s v="Urban"/>
    <s v="High School"/>
    <s v="Coalition"/>
    <s v="Yes"/>
    <s v="Satisfied"/>
    <s v="State Govts"/>
    <s v="Mostly Human"/>
    <s v="Aware"/>
    <s v="Somewhat Affected"/>
    <n v="3"/>
    <x v="0"/>
    <s v="Install if I Could"/>
    <s v="Hydro"/>
    <s v="Magazines"/>
  </r>
  <r>
    <n v="383"/>
    <x v="141"/>
    <n v="9900"/>
    <n v="47"/>
    <s v="Female"/>
    <n v="12300"/>
    <s v="SA"/>
    <s v="Urban"/>
    <s v="Bachelor"/>
    <s v="Coalition"/>
    <s v="Yes"/>
    <s v="Very Satisfied"/>
    <s v="Australian Govt"/>
    <s v="Unsure"/>
    <s v="Very Aware"/>
    <s v="Not Affected"/>
    <n v="7"/>
    <x v="4"/>
    <s v="Already Installed"/>
    <s v="Solar"/>
    <s v="Internet"/>
  </r>
  <r>
    <n v="384"/>
    <x v="234"/>
    <n v="11325"/>
    <n v="41"/>
    <s v="Female"/>
    <n v="18700"/>
    <s v="ACT"/>
    <s v="Urban"/>
    <s v="High School"/>
    <s v="Coalition"/>
    <s v="Yes"/>
    <s v="Satisfied"/>
    <s v="Australian Govt"/>
    <s v="Mostly Natural"/>
    <s v="Very Aware"/>
    <s v="Somewhat Affected"/>
    <n v="6"/>
    <x v="2"/>
    <s v="No Plan/Do Not Want"/>
    <s v="Hydro"/>
    <s v="Social Media"/>
  </r>
  <r>
    <n v="385"/>
    <x v="216"/>
    <n v="24950"/>
    <n v="35"/>
    <s v="Female"/>
    <n v="63200"/>
    <s v="VIC"/>
    <s v="Urban"/>
    <s v="Bachelor"/>
    <s v="Greens"/>
    <s v="Yes"/>
    <s v="Unsure/Unfamilar"/>
    <s v="Australian Govt"/>
    <s v="Mostly Natural"/>
    <s v="Aware"/>
    <s v="Not Affected"/>
    <n v="4"/>
    <x v="2"/>
    <s v="Already Installed"/>
    <s v="Coal"/>
    <s v="Internet"/>
  </r>
  <r>
    <n v="386"/>
    <x v="67"/>
    <n v="16200"/>
    <n v="41"/>
    <s v="Male"/>
    <n v="39200"/>
    <s v="ACT"/>
    <s v="Urban"/>
    <s v="High School"/>
    <s v="Labour"/>
    <s v="No"/>
    <s v="Satisfied"/>
    <s v="Australian Govt"/>
    <s v="Mostly Natural"/>
    <s v="Very Aware"/>
    <s v="Somewhat Affected"/>
    <n v="6"/>
    <x v="4"/>
    <s v="Already Installed"/>
    <s v="Wind"/>
    <s v="Magazines"/>
  </r>
  <r>
    <n v="387"/>
    <x v="12"/>
    <n v="28850"/>
    <n v="32"/>
    <s v="Male"/>
    <n v="77000"/>
    <s v="VIC"/>
    <s v="Urban"/>
    <s v="High School"/>
    <s v="Coalition"/>
    <s v="Yes"/>
    <s v="Very Satisfied"/>
    <s v="Australian Govt"/>
    <s v="Mostly Human"/>
    <s v="Aware"/>
    <s v="Somewhat Affected"/>
    <n v="4"/>
    <x v="2"/>
    <s v="No Plan/Do Not Want"/>
    <s v="Coal"/>
    <s v="Internet"/>
  </r>
  <r>
    <n v="388"/>
    <x v="236"/>
    <n v="41625"/>
    <n v="34"/>
    <s v="Female"/>
    <n v="122000"/>
    <s v="VIC"/>
    <s v="Urban"/>
    <s v="Pre High School"/>
    <s v="Labour"/>
    <s v="No"/>
    <s v="Satisfied"/>
    <s v="Australian Govt"/>
    <s v="Mostly Human"/>
    <s v="Aware"/>
    <s v="Severly Affected"/>
    <n v="4"/>
    <x v="2"/>
    <s v="No Plan/Do Not Want"/>
    <s v="Hydro"/>
    <s v="Newspapers"/>
  </r>
  <r>
    <n v="389"/>
    <x v="34"/>
    <n v="15525"/>
    <n v="31"/>
    <s v="Male"/>
    <n v="36000"/>
    <s v="QLD"/>
    <s v="Urban"/>
    <s v="Postgrad Degree"/>
    <s v="Labour"/>
    <s v="Yes"/>
    <s v="Satisfied"/>
    <s v="Australian Govt"/>
    <s v="No Climate Change"/>
    <s v="Very Aware"/>
    <s v="Severly Affected"/>
    <n v="4"/>
    <x v="2"/>
    <s v="No Plan/Do Not Want"/>
    <s v="Solar"/>
    <s v="Internet"/>
  </r>
  <r>
    <n v="390"/>
    <x v="237"/>
    <n v="22100"/>
    <n v="31"/>
    <s v="Male"/>
    <n v="58000"/>
    <s v="NSW"/>
    <s v="Urban"/>
    <s v="Bachelor"/>
    <s v="Labour"/>
    <s v="No"/>
    <s v="Very Satisfied"/>
    <s v="State Govts"/>
    <s v="Mostly Human"/>
    <s v="Little Knowledge"/>
    <s v="Not Affected"/>
    <n v="4"/>
    <x v="2"/>
    <s v="Install if I Could"/>
    <s v="Solar"/>
    <s v="TV"/>
  </r>
  <r>
    <n v="391"/>
    <x v="238"/>
    <n v="18375"/>
    <n v="57"/>
    <s v="Male"/>
    <n v="44100"/>
    <s v="NSW"/>
    <s v="Urban"/>
    <s v="High School"/>
    <s v="Greens"/>
    <s v="Yes"/>
    <s v="Very Satisfied"/>
    <s v="Australian Govt"/>
    <s v="No Climate Change"/>
    <s v="Very Aware"/>
    <s v="Somewhat Affected"/>
    <n v="9"/>
    <x v="4"/>
    <s v="Plan to Install"/>
    <s v="Hydro"/>
    <s v="Newspapers"/>
  </r>
  <r>
    <n v="392"/>
    <x v="2"/>
    <n v="9575"/>
    <n v="32"/>
    <s v="Female"/>
    <n v="10800"/>
    <s v="VIC"/>
    <s v="Urban"/>
    <s v="High School"/>
    <s v="Labour"/>
    <s v="Yes"/>
    <s v="Unsure/Unfamilar"/>
    <s v="Australian Govt"/>
    <s v="Mostly Human"/>
    <s v="Very Aware"/>
    <s v="Somewhat Affected"/>
    <n v="4"/>
    <x v="2"/>
    <s v="Already Installed"/>
    <s v="Solar"/>
    <s v="Internet"/>
  </r>
  <r>
    <n v="393"/>
    <x v="239"/>
    <n v="57581.25"/>
    <n v="44"/>
    <s v="Male"/>
    <n v="248000"/>
    <s v="NSW"/>
    <s v="Urban"/>
    <s v="Bachelor"/>
    <s v="Coalition"/>
    <s v="No"/>
    <s v="Satisfied"/>
    <s v="Australian Govt"/>
    <s v="Mostly Natural"/>
    <s v="No Interest/Awareness"/>
    <s v="Not Affected"/>
    <n v="6"/>
    <x v="4"/>
    <s v="Already Installed"/>
    <s v="Solar"/>
    <s v="Social Media"/>
  </r>
  <r>
    <n v="394"/>
    <x v="240"/>
    <n v="21200"/>
    <n v="29"/>
    <s v="Male"/>
    <n v="60000"/>
    <s v="NSW"/>
    <s v="Urban"/>
    <s v="High School"/>
    <s v="Greens"/>
    <s v="Yes"/>
    <s v="Very Satisfied"/>
    <s v="Individuals/Families"/>
    <s v="Mostly Human"/>
    <s v="Little Knowledge"/>
    <s v="Somewhat Affected"/>
    <n v="3"/>
    <x v="1"/>
    <s v="No Plan/Do Not Want"/>
    <s v="Coal"/>
    <s v="TV"/>
  </r>
  <r>
    <n v="395"/>
    <x v="160"/>
    <n v="12325"/>
    <n v="56"/>
    <s v="Male"/>
    <n v="20600"/>
    <s v="NSW"/>
    <s v="Rural"/>
    <s v="High School"/>
    <s v="Coalition"/>
    <s v="No"/>
    <s v="Very Satisfied"/>
    <s v="Australian Govt"/>
    <s v="Mostly Human"/>
    <s v="Very Aware"/>
    <s v="Somewhat Affected"/>
    <n v="9"/>
    <x v="4"/>
    <s v="Already Installed"/>
    <s v="Solar"/>
    <s v="Internet"/>
  </r>
  <r>
    <n v="396"/>
    <x v="88"/>
    <n v="14575"/>
    <n v="28"/>
    <s v="Male"/>
    <n v="32000"/>
    <s v="WA"/>
    <s v="Urban"/>
    <s v="High School"/>
    <s v="Labour"/>
    <s v="Yes"/>
    <s v="Satisfied"/>
    <s v="Australian Govt"/>
    <s v="No Climate Change"/>
    <s v="Very Aware"/>
    <s v="Somewhat Affected"/>
    <n v="3"/>
    <x v="2"/>
    <s v="Already Installed"/>
    <s v="Hydro"/>
    <s v="Other"/>
  </r>
  <r>
    <n v="397"/>
    <x v="241"/>
    <n v="8175"/>
    <n v="42"/>
    <s v="Female"/>
    <n v="5000"/>
    <s v="VIC"/>
    <s v="Rural"/>
    <s v="Bachelor"/>
    <s v="Greens"/>
    <s v="No"/>
    <s v="Dissatisfied"/>
    <s v="Australian Govt"/>
    <s v="Mostly Natural"/>
    <s v="Very Aware"/>
    <s v="Not Affected"/>
    <n v="6"/>
    <x v="4"/>
    <s v="Already Installed"/>
    <s v="Coal"/>
    <s v="Internet"/>
  </r>
  <r>
    <n v="398"/>
    <x v="242"/>
    <n v="20350"/>
    <n v="22"/>
    <s v="Female"/>
    <n v="41500"/>
    <s v="NSW"/>
    <s v="Urban"/>
    <s v="Bachelor"/>
    <s v="Greens"/>
    <s v="Yes"/>
    <s v="Satisfied"/>
    <s v="Industry/Companys"/>
    <s v="Mostly Human"/>
    <s v="Very Aware"/>
    <s v="Not Affected"/>
    <n v="2"/>
    <x v="0"/>
    <s v="Already Installed"/>
    <s v="Nuclear"/>
    <s v="TV"/>
  </r>
  <r>
    <n v="399"/>
    <x v="100"/>
    <n v="8500"/>
    <n v="35"/>
    <s v="Female"/>
    <n v="6300"/>
    <s v="SA"/>
    <s v="Urban"/>
    <s v="Postgrad Degree"/>
    <s v="Coalition"/>
    <s v="Yes"/>
    <s v="Satisfied"/>
    <s v="Australian Govt"/>
    <s v="Mostly Natural"/>
    <s v="Very Aware"/>
    <s v="Severly Affected"/>
    <n v="4"/>
    <x v="2"/>
    <s v="Plan to Install"/>
    <s v="Coal"/>
    <s v="Other"/>
  </r>
  <r>
    <n v="400"/>
    <x v="243"/>
    <n v="52593.75"/>
    <n v="52"/>
    <s v="Female"/>
    <n v="272000"/>
    <s v="SA"/>
    <s v="Urban"/>
    <s v="Bachelor"/>
    <s v="Coalition"/>
    <s v="No"/>
    <s v="Satisfied"/>
    <s v="Australian Govt"/>
    <s v="Mostly Natural"/>
    <s v="No Interest/Awareness"/>
    <s v="Not Affected"/>
    <n v="4"/>
    <x v="3"/>
    <s v="No Plan/Do Not Want"/>
    <s v="Hydro"/>
    <s v="Social Medi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r>
  <r>
    <x v="1"/>
  </r>
  <r>
    <x v="1"/>
  </r>
  <r>
    <x v="0"/>
  </r>
  <r>
    <x v="2"/>
  </r>
  <r>
    <x v="0"/>
  </r>
  <r>
    <x v="2"/>
  </r>
  <r>
    <x v="1"/>
  </r>
  <r>
    <x v="0"/>
  </r>
  <r>
    <x v="3"/>
  </r>
  <r>
    <x v="0"/>
  </r>
  <r>
    <x v="0"/>
  </r>
  <r>
    <x v="2"/>
  </r>
  <r>
    <x v="2"/>
  </r>
  <r>
    <x v="1"/>
  </r>
  <r>
    <x v="3"/>
  </r>
  <r>
    <x v="0"/>
  </r>
  <r>
    <x v="3"/>
  </r>
  <r>
    <x v="3"/>
  </r>
  <r>
    <x v="0"/>
  </r>
  <r>
    <x v="1"/>
  </r>
  <r>
    <x v="0"/>
  </r>
  <r>
    <x v="0"/>
  </r>
  <r>
    <x v="0"/>
  </r>
  <r>
    <x v="0"/>
  </r>
  <r>
    <x v="0"/>
  </r>
  <r>
    <x v="0"/>
  </r>
  <r>
    <x v="3"/>
  </r>
  <r>
    <x v="3"/>
  </r>
  <r>
    <x v="1"/>
  </r>
  <r>
    <x v="2"/>
  </r>
  <r>
    <x v="3"/>
  </r>
  <r>
    <x v="0"/>
  </r>
  <r>
    <x v="0"/>
  </r>
  <r>
    <x v="1"/>
  </r>
  <r>
    <x v="0"/>
  </r>
  <r>
    <x v="1"/>
  </r>
  <r>
    <x v="1"/>
  </r>
  <r>
    <x v="2"/>
  </r>
  <r>
    <x v="0"/>
  </r>
  <r>
    <x v="0"/>
  </r>
  <r>
    <x v="0"/>
  </r>
  <r>
    <x v="0"/>
  </r>
  <r>
    <x v="0"/>
  </r>
  <r>
    <x v="1"/>
  </r>
  <r>
    <x v="0"/>
  </r>
  <r>
    <x v="1"/>
  </r>
  <r>
    <x v="1"/>
  </r>
  <r>
    <x v="3"/>
  </r>
  <r>
    <x v="1"/>
  </r>
  <r>
    <x v="1"/>
  </r>
  <r>
    <x v="0"/>
  </r>
  <r>
    <x v="3"/>
  </r>
  <r>
    <x v="0"/>
  </r>
  <r>
    <x v="3"/>
  </r>
  <r>
    <x v="3"/>
  </r>
  <r>
    <x v="3"/>
  </r>
  <r>
    <x v="2"/>
  </r>
  <r>
    <x v="1"/>
  </r>
  <r>
    <x v="3"/>
  </r>
  <r>
    <x v="3"/>
  </r>
  <r>
    <x v="3"/>
  </r>
  <r>
    <x v="2"/>
  </r>
  <r>
    <x v="0"/>
  </r>
  <r>
    <x v="0"/>
  </r>
  <r>
    <x v="3"/>
  </r>
  <r>
    <x v="0"/>
  </r>
  <r>
    <x v="3"/>
  </r>
  <r>
    <x v="1"/>
  </r>
  <r>
    <x v="3"/>
  </r>
  <r>
    <x v="0"/>
  </r>
  <r>
    <x v="0"/>
  </r>
  <r>
    <x v="0"/>
  </r>
  <r>
    <x v="3"/>
  </r>
  <r>
    <x v="0"/>
  </r>
  <r>
    <x v="1"/>
  </r>
  <r>
    <x v="1"/>
  </r>
  <r>
    <x v="0"/>
  </r>
  <r>
    <x v="2"/>
  </r>
  <r>
    <x v="1"/>
  </r>
  <r>
    <x v="1"/>
  </r>
  <r>
    <x v="3"/>
  </r>
  <r>
    <x v="3"/>
  </r>
  <r>
    <x v="1"/>
  </r>
  <r>
    <x v="1"/>
  </r>
  <r>
    <x v="2"/>
  </r>
  <r>
    <x v="0"/>
  </r>
  <r>
    <x v="1"/>
  </r>
  <r>
    <x v="0"/>
  </r>
  <r>
    <x v="0"/>
  </r>
  <r>
    <x v="1"/>
  </r>
  <r>
    <x v="3"/>
  </r>
  <r>
    <x v="0"/>
  </r>
  <r>
    <x v="1"/>
  </r>
  <r>
    <x v="2"/>
  </r>
  <r>
    <x v="1"/>
  </r>
  <r>
    <x v="0"/>
  </r>
  <r>
    <x v="0"/>
  </r>
  <r>
    <x v="0"/>
  </r>
  <r>
    <x v="1"/>
  </r>
  <r>
    <x v="2"/>
  </r>
  <r>
    <x v="3"/>
  </r>
  <r>
    <x v="2"/>
  </r>
  <r>
    <x v="0"/>
  </r>
  <r>
    <x v="3"/>
  </r>
  <r>
    <x v="2"/>
  </r>
  <r>
    <x v="0"/>
  </r>
  <r>
    <x v="3"/>
  </r>
  <r>
    <x v="0"/>
  </r>
  <r>
    <x v="1"/>
  </r>
  <r>
    <x v="0"/>
  </r>
  <r>
    <x v="1"/>
  </r>
  <r>
    <x v="0"/>
  </r>
  <r>
    <x v="1"/>
  </r>
  <r>
    <x v="3"/>
  </r>
  <r>
    <x v="3"/>
  </r>
  <r>
    <x v="3"/>
  </r>
  <r>
    <x v="3"/>
  </r>
  <r>
    <x v="3"/>
  </r>
  <r>
    <x v="2"/>
  </r>
  <r>
    <x v="0"/>
  </r>
  <r>
    <x v="1"/>
  </r>
  <r>
    <x v="0"/>
  </r>
  <r>
    <x v="2"/>
  </r>
  <r>
    <x v="1"/>
  </r>
  <r>
    <x v="1"/>
  </r>
  <r>
    <x v="0"/>
  </r>
  <r>
    <x v="2"/>
  </r>
  <r>
    <x v="1"/>
  </r>
  <r>
    <x v="2"/>
  </r>
  <r>
    <x v="3"/>
  </r>
  <r>
    <x v="0"/>
  </r>
  <r>
    <x v="0"/>
  </r>
  <r>
    <x v="3"/>
  </r>
  <r>
    <x v="0"/>
  </r>
  <r>
    <x v="1"/>
  </r>
  <r>
    <x v="3"/>
  </r>
  <r>
    <x v="0"/>
  </r>
  <r>
    <x v="0"/>
  </r>
  <r>
    <x v="0"/>
  </r>
  <r>
    <x v="0"/>
  </r>
  <r>
    <x v="3"/>
  </r>
  <r>
    <x v="2"/>
  </r>
  <r>
    <x v="3"/>
  </r>
  <r>
    <x v="1"/>
  </r>
  <r>
    <x v="0"/>
  </r>
  <r>
    <x v="0"/>
  </r>
  <r>
    <x v="1"/>
  </r>
  <r>
    <x v="3"/>
  </r>
  <r>
    <x v="1"/>
  </r>
  <r>
    <x v="0"/>
  </r>
  <r>
    <x v="0"/>
  </r>
  <r>
    <x v="1"/>
  </r>
  <r>
    <x v="3"/>
  </r>
  <r>
    <x v="0"/>
  </r>
  <r>
    <x v="3"/>
  </r>
  <r>
    <x v="1"/>
  </r>
  <r>
    <x v="1"/>
  </r>
  <r>
    <x v="1"/>
  </r>
  <r>
    <x v="0"/>
  </r>
  <r>
    <x v="0"/>
  </r>
  <r>
    <x v="0"/>
  </r>
  <r>
    <x v="0"/>
  </r>
  <r>
    <x v="2"/>
  </r>
  <r>
    <x v="3"/>
  </r>
  <r>
    <x v="2"/>
  </r>
  <r>
    <x v="1"/>
  </r>
  <r>
    <x v="0"/>
  </r>
  <r>
    <x v="3"/>
  </r>
  <r>
    <x v="3"/>
  </r>
  <r>
    <x v="0"/>
  </r>
  <r>
    <x v="1"/>
  </r>
  <r>
    <x v="2"/>
  </r>
  <r>
    <x v="0"/>
  </r>
  <r>
    <x v="1"/>
  </r>
  <r>
    <x v="1"/>
  </r>
  <r>
    <x v="0"/>
  </r>
  <r>
    <x v="2"/>
  </r>
  <r>
    <x v="2"/>
  </r>
  <r>
    <x v="3"/>
  </r>
  <r>
    <x v="0"/>
  </r>
  <r>
    <x v="3"/>
  </r>
  <r>
    <x v="3"/>
  </r>
  <r>
    <x v="1"/>
  </r>
  <r>
    <x v="0"/>
  </r>
  <r>
    <x v="0"/>
  </r>
  <r>
    <x v="0"/>
  </r>
  <r>
    <x v="3"/>
  </r>
  <r>
    <x v="2"/>
  </r>
  <r>
    <x v="1"/>
  </r>
  <r>
    <x v="0"/>
  </r>
  <r>
    <x v="1"/>
  </r>
  <r>
    <x v="3"/>
  </r>
  <r>
    <x v="3"/>
  </r>
  <r>
    <x v="0"/>
  </r>
  <r>
    <x v="0"/>
  </r>
  <r>
    <x v="3"/>
  </r>
  <r>
    <x v="2"/>
  </r>
  <r>
    <x v="1"/>
  </r>
  <r>
    <x v="0"/>
  </r>
  <r>
    <x v="1"/>
  </r>
  <r>
    <x v="0"/>
  </r>
  <r>
    <x v="0"/>
  </r>
  <r>
    <x v="3"/>
  </r>
  <r>
    <x v="1"/>
  </r>
  <r>
    <x v="1"/>
  </r>
  <r>
    <x v="0"/>
  </r>
  <r>
    <x v="2"/>
  </r>
  <r>
    <x v="0"/>
  </r>
  <r>
    <x v="3"/>
  </r>
  <r>
    <x v="3"/>
  </r>
  <r>
    <x v="3"/>
  </r>
  <r>
    <x v="1"/>
  </r>
  <r>
    <x v="0"/>
  </r>
  <r>
    <x v="1"/>
  </r>
  <r>
    <x v="1"/>
  </r>
  <r>
    <x v="0"/>
  </r>
  <r>
    <x v="0"/>
  </r>
  <r>
    <x v="0"/>
  </r>
  <r>
    <x v="0"/>
  </r>
  <r>
    <x v="1"/>
  </r>
  <r>
    <x v="1"/>
  </r>
  <r>
    <x v="0"/>
  </r>
  <r>
    <x v="3"/>
  </r>
  <r>
    <x v="3"/>
  </r>
  <r>
    <x v="0"/>
  </r>
  <r>
    <x v="1"/>
  </r>
  <r>
    <x v="1"/>
  </r>
  <r>
    <x v="2"/>
  </r>
  <r>
    <x v="1"/>
  </r>
  <r>
    <x v="2"/>
  </r>
  <r>
    <x v="0"/>
  </r>
  <r>
    <x v="2"/>
  </r>
  <r>
    <x v="3"/>
  </r>
  <r>
    <x v="0"/>
  </r>
  <r>
    <x v="0"/>
  </r>
  <r>
    <x v="1"/>
  </r>
  <r>
    <x v="3"/>
  </r>
  <r>
    <x v="0"/>
  </r>
  <r>
    <x v="3"/>
  </r>
  <r>
    <x v="1"/>
  </r>
  <r>
    <x v="3"/>
  </r>
  <r>
    <x v="3"/>
  </r>
  <r>
    <x v="0"/>
  </r>
  <r>
    <x v="2"/>
  </r>
  <r>
    <x v="0"/>
  </r>
  <r>
    <x v="2"/>
  </r>
  <r>
    <x v="3"/>
  </r>
  <r>
    <x v="3"/>
  </r>
  <r>
    <x v="2"/>
  </r>
  <r>
    <x v="0"/>
  </r>
  <r>
    <x v="0"/>
  </r>
  <r>
    <x v="0"/>
  </r>
  <r>
    <x v="2"/>
  </r>
  <r>
    <x v="1"/>
  </r>
  <r>
    <x v="2"/>
  </r>
  <r>
    <x v="0"/>
  </r>
  <r>
    <x v="2"/>
  </r>
  <r>
    <x v="1"/>
  </r>
  <r>
    <x v="0"/>
  </r>
  <r>
    <x v="3"/>
  </r>
  <r>
    <x v="1"/>
  </r>
  <r>
    <x v="1"/>
  </r>
  <r>
    <x v="0"/>
  </r>
  <r>
    <x v="0"/>
  </r>
  <r>
    <x v="1"/>
  </r>
  <r>
    <x v="1"/>
  </r>
  <r>
    <x v="1"/>
  </r>
  <r>
    <x v="0"/>
  </r>
  <r>
    <x v="1"/>
  </r>
  <r>
    <x v="3"/>
  </r>
  <r>
    <x v="2"/>
  </r>
  <r>
    <x v="0"/>
  </r>
  <r>
    <x v="0"/>
  </r>
  <r>
    <x v="3"/>
  </r>
  <r>
    <x v="1"/>
  </r>
  <r>
    <x v="1"/>
  </r>
  <r>
    <x v="1"/>
  </r>
  <r>
    <x v="1"/>
  </r>
  <r>
    <x v="1"/>
  </r>
  <r>
    <x v="0"/>
  </r>
  <r>
    <x v="3"/>
  </r>
  <r>
    <x v="2"/>
  </r>
  <r>
    <x v="3"/>
  </r>
  <r>
    <x v="1"/>
  </r>
  <r>
    <x v="1"/>
  </r>
  <r>
    <x v="0"/>
  </r>
  <r>
    <x v="1"/>
  </r>
  <r>
    <x v="2"/>
  </r>
  <r>
    <x v="0"/>
  </r>
  <r>
    <x v="1"/>
  </r>
  <r>
    <x v="3"/>
  </r>
  <r>
    <x v="0"/>
  </r>
  <r>
    <x v="1"/>
  </r>
  <r>
    <x v="2"/>
  </r>
  <r>
    <x v="1"/>
  </r>
  <r>
    <x v="1"/>
  </r>
  <r>
    <x v="3"/>
  </r>
  <r>
    <x v="1"/>
  </r>
  <r>
    <x v="2"/>
  </r>
  <r>
    <x v="0"/>
  </r>
  <r>
    <x v="0"/>
  </r>
  <r>
    <x v="1"/>
  </r>
  <r>
    <x v="0"/>
  </r>
  <r>
    <x v="1"/>
  </r>
  <r>
    <x v="1"/>
  </r>
  <r>
    <x v="2"/>
  </r>
  <r>
    <x v="2"/>
  </r>
  <r>
    <x v="2"/>
  </r>
  <r>
    <x v="0"/>
  </r>
  <r>
    <x v="1"/>
  </r>
  <r>
    <x v="1"/>
  </r>
  <r>
    <x v="3"/>
  </r>
  <r>
    <x v="0"/>
  </r>
  <r>
    <x v="3"/>
  </r>
  <r>
    <x v="3"/>
  </r>
  <r>
    <x v="0"/>
  </r>
  <r>
    <x v="2"/>
  </r>
  <r>
    <x v="0"/>
  </r>
  <r>
    <x v="0"/>
  </r>
  <r>
    <x v="2"/>
  </r>
  <r>
    <x v="3"/>
  </r>
  <r>
    <x v="1"/>
  </r>
  <r>
    <x v="0"/>
  </r>
  <r>
    <x v="0"/>
  </r>
  <r>
    <x v="1"/>
  </r>
  <r>
    <x v="3"/>
  </r>
  <r>
    <x v="1"/>
  </r>
  <r>
    <x v="1"/>
  </r>
  <r>
    <x v="3"/>
  </r>
  <r>
    <x v="0"/>
  </r>
  <r>
    <x v="3"/>
  </r>
  <r>
    <x v="2"/>
  </r>
  <r>
    <x v="2"/>
  </r>
  <r>
    <x v="1"/>
  </r>
  <r>
    <x v="0"/>
  </r>
  <r>
    <x v="2"/>
  </r>
  <r>
    <x v="2"/>
  </r>
  <r>
    <x v="3"/>
  </r>
  <r>
    <x v="0"/>
  </r>
  <r>
    <x v="1"/>
  </r>
  <r>
    <x v="0"/>
  </r>
  <r>
    <x v="3"/>
  </r>
  <r>
    <x v="2"/>
  </r>
  <r>
    <x v="0"/>
  </r>
  <r>
    <x v="2"/>
  </r>
  <r>
    <x v="3"/>
  </r>
  <r>
    <x v="1"/>
  </r>
  <r>
    <x v="0"/>
  </r>
  <r>
    <x v="1"/>
  </r>
  <r>
    <x v="2"/>
  </r>
  <r>
    <x v="1"/>
  </r>
  <r>
    <x v="1"/>
  </r>
  <r>
    <x v="0"/>
  </r>
  <r>
    <x v="1"/>
  </r>
  <r>
    <x v="3"/>
  </r>
  <r>
    <x v="3"/>
  </r>
  <r>
    <x v="2"/>
  </r>
  <r>
    <x v="0"/>
  </r>
  <r>
    <x v="3"/>
  </r>
  <r>
    <x v="3"/>
  </r>
  <r>
    <x v="0"/>
  </r>
  <r>
    <x v="1"/>
  </r>
  <r>
    <x v="0"/>
  </r>
  <r>
    <x v="1"/>
  </r>
  <r>
    <x v="1"/>
  </r>
  <r>
    <x v="1"/>
  </r>
  <r>
    <x v="2"/>
  </r>
  <r>
    <x v="2"/>
  </r>
  <r>
    <x v="3"/>
  </r>
  <r>
    <x v="3"/>
  </r>
  <r>
    <x v="1"/>
  </r>
  <r>
    <x v="3"/>
  </r>
  <r>
    <x v="0"/>
  </r>
  <r>
    <x v="1"/>
  </r>
  <r>
    <x v="0"/>
  </r>
  <r>
    <x v="1"/>
  </r>
  <r>
    <x v="1"/>
  </r>
  <r>
    <x v="1"/>
  </r>
  <r>
    <x v="3"/>
  </r>
  <r>
    <x v="1"/>
  </r>
  <r>
    <x v="3"/>
  </r>
  <r>
    <x v="1"/>
  </r>
  <r>
    <x v="0"/>
  </r>
  <r>
    <x v="1"/>
  </r>
  <r>
    <x v="1"/>
  </r>
  <r>
    <x v="0"/>
  </r>
  <r>
    <x v="0"/>
  </r>
  <r>
    <x v="0"/>
  </r>
  <r>
    <x v="3"/>
  </r>
  <r>
    <x v="2"/>
  </r>
  <r>
    <x v="1"/>
  </r>
  <r>
    <x v="1"/>
  </r>
  <r>
    <x v="0"/>
  </r>
  <r>
    <x v="1"/>
  </r>
  <r>
    <x v="1"/>
  </r>
  <r>
    <x v="1"/>
  </r>
  <r>
    <x v="1"/>
  </r>
  <r>
    <x v="2"/>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r>
  <r>
    <x v="1"/>
  </r>
  <r>
    <x v="1"/>
  </r>
  <r>
    <x v="0"/>
  </r>
  <r>
    <x v="1"/>
  </r>
  <r>
    <x v="1"/>
  </r>
  <r>
    <x v="1"/>
  </r>
  <r>
    <x v="0"/>
  </r>
  <r>
    <x v="2"/>
  </r>
  <r>
    <x v="1"/>
  </r>
  <r>
    <x v="2"/>
  </r>
  <r>
    <x v="2"/>
  </r>
  <r>
    <x v="1"/>
  </r>
  <r>
    <x v="1"/>
  </r>
  <r>
    <x v="0"/>
  </r>
  <r>
    <x v="1"/>
  </r>
  <r>
    <x v="1"/>
  </r>
  <r>
    <x v="1"/>
  </r>
  <r>
    <x v="1"/>
  </r>
  <r>
    <x v="1"/>
  </r>
  <r>
    <x v="2"/>
  </r>
  <r>
    <x v="2"/>
  </r>
  <r>
    <x v="1"/>
  </r>
  <r>
    <x v="3"/>
  </r>
  <r>
    <x v="1"/>
  </r>
  <r>
    <x v="1"/>
  </r>
  <r>
    <x v="0"/>
  </r>
  <r>
    <x v="1"/>
  </r>
  <r>
    <x v="2"/>
  </r>
  <r>
    <x v="1"/>
  </r>
  <r>
    <x v="1"/>
  </r>
  <r>
    <x v="1"/>
  </r>
  <r>
    <x v="1"/>
  </r>
  <r>
    <x v="1"/>
  </r>
  <r>
    <x v="1"/>
  </r>
  <r>
    <x v="3"/>
  </r>
  <r>
    <x v="3"/>
  </r>
  <r>
    <x v="1"/>
  </r>
  <r>
    <x v="1"/>
  </r>
  <r>
    <x v="3"/>
  </r>
  <r>
    <x v="0"/>
  </r>
  <r>
    <x v="1"/>
  </r>
  <r>
    <x v="1"/>
  </r>
  <r>
    <x v="1"/>
  </r>
  <r>
    <x v="2"/>
  </r>
  <r>
    <x v="1"/>
  </r>
  <r>
    <x v="0"/>
  </r>
  <r>
    <x v="3"/>
  </r>
  <r>
    <x v="1"/>
  </r>
  <r>
    <x v="1"/>
  </r>
  <r>
    <x v="1"/>
  </r>
  <r>
    <x v="3"/>
  </r>
  <r>
    <x v="2"/>
  </r>
  <r>
    <x v="0"/>
  </r>
  <r>
    <x v="1"/>
  </r>
  <r>
    <x v="1"/>
  </r>
  <r>
    <x v="1"/>
  </r>
  <r>
    <x v="0"/>
  </r>
  <r>
    <x v="1"/>
  </r>
  <r>
    <x v="1"/>
  </r>
  <r>
    <x v="2"/>
  </r>
  <r>
    <x v="1"/>
  </r>
  <r>
    <x v="3"/>
  </r>
  <r>
    <x v="0"/>
  </r>
  <r>
    <x v="1"/>
  </r>
  <r>
    <x v="0"/>
  </r>
  <r>
    <x v="0"/>
  </r>
  <r>
    <x v="3"/>
  </r>
  <r>
    <x v="2"/>
  </r>
  <r>
    <x v="1"/>
  </r>
  <r>
    <x v="1"/>
  </r>
  <r>
    <x v="2"/>
  </r>
  <r>
    <x v="1"/>
  </r>
  <r>
    <x v="1"/>
  </r>
  <r>
    <x v="1"/>
  </r>
  <r>
    <x v="1"/>
  </r>
  <r>
    <x v="1"/>
  </r>
  <r>
    <x v="2"/>
  </r>
  <r>
    <x v="2"/>
  </r>
  <r>
    <x v="1"/>
  </r>
  <r>
    <x v="1"/>
  </r>
  <r>
    <x v="2"/>
  </r>
  <r>
    <x v="0"/>
  </r>
  <r>
    <x v="1"/>
  </r>
  <r>
    <x v="1"/>
  </r>
  <r>
    <x v="1"/>
  </r>
  <r>
    <x v="1"/>
  </r>
  <r>
    <x v="1"/>
  </r>
  <r>
    <x v="1"/>
  </r>
  <r>
    <x v="2"/>
  </r>
  <r>
    <x v="1"/>
  </r>
  <r>
    <x v="1"/>
  </r>
  <r>
    <x v="1"/>
  </r>
  <r>
    <x v="1"/>
  </r>
  <r>
    <x v="1"/>
  </r>
  <r>
    <x v="2"/>
  </r>
  <r>
    <x v="0"/>
  </r>
  <r>
    <x v="2"/>
  </r>
  <r>
    <x v="1"/>
  </r>
  <r>
    <x v="1"/>
  </r>
  <r>
    <x v="2"/>
  </r>
  <r>
    <x v="3"/>
  </r>
  <r>
    <x v="1"/>
  </r>
  <r>
    <x v="1"/>
  </r>
  <r>
    <x v="1"/>
  </r>
  <r>
    <x v="1"/>
  </r>
  <r>
    <x v="1"/>
  </r>
  <r>
    <x v="3"/>
  </r>
  <r>
    <x v="2"/>
  </r>
  <r>
    <x v="1"/>
  </r>
  <r>
    <x v="3"/>
  </r>
  <r>
    <x v="2"/>
  </r>
  <r>
    <x v="1"/>
  </r>
  <r>
    <x v="1"/>
  </r>
  <r>
    <x v="0"/>
  </r>
  <r>
    <x v="1"/>
  </r>
  <r>
    <x v="3"/>
  </r>
  <r>
    <x v="1"/>
  </r>
  <r>
    <x v="1"/>
  </r>
  <r>
    <x v="3"/>
  </r>
  <r>
    <x v="0"/>
  </r>
  <r>
    <x v="1"/>
  </r>
  <r>
    <x v="2"/>
  </r>
  <r>
    <x v="1"/>
  </r>
  <r>
    <x v="0"/>
  </r>
  <r>
    <x v="1"/>
  </r>
  <r>
    <x v="1"/>
  </r>
  <r>
    <x v="3"/>
  </r>
  <r>
    <x v="2"/>
  </r>
  <r>
    <x v="3"/>
  </r>
  <r>
    <x v="1"/>
  </r>
  <r>
    <x v="1"/>
  </r>
  <r>
    <x v="2"/>
  </r>
  <r>
    <x v="1"/>
  </r>
  <r>
    <x v="3"/>
  </r>
  <r>
    <x v="1"/>
  </r>
  <r>
    <x v="1"/>
  </r>
  <r>
    <x v="1"/>
  </r>
  <r>
    <x v="1"/>
  </r>
  <r>
    <x v="1"/>
  </r>
  <r>
    <x v="1"/>
  </r>
  <r>
    <x v="1"/>
  </r>
  <r>
    <x v="0"/>
  </r>
  <r>
    <x v="1"/>
  </r>
  <r>
    <x v="1"/>
  </r>
  <r>
    <x v="0"/>
  </r>
  <r>
    <x v="0"/>
  </r>
  <r>
    <x v="3"/>
  </r>
  <r>
    <x v="1"/>
  </r>
  <r>
    <x v="1"/>
  </r>
  <r>
    <x v="1"/>
  </r>
  <r>
    <x v="3"/>
  </r>
  <r>
    <x v="1"/>
  </r>
  <r>
    <x v="1"/>
  </r>
  <r>
    <x v="3"/>
  </r>
  <r>
    <x v="2"/>
  </r>
  <r>
    <x v="1"/>
  </r>
  <r>
    <x v="0"/>
  </r>
  <r>
    <x v="1"/>
  </r>
  <r>
    <x v="1"/>
  </r>
  <r>
    <x v="1"/>
  </r>
  <r>
    <x v="1"/>
  </r>
  <r>
    <x v="1"/>
  </r>
  <r>
    <x v="1"/>
  </r>
  <r>
    <x v="3"/>
  </r>
  <r>
    <x v="1"/>
  </r>
  <r>
    <x v="3"/>
  </r>
  <r>
    <x v="1"/>
  </r>
  <r>
    <x v="0"/>
  </r>
  <r>
    <x v="1"/>
  </r>
  <r>
    <x v="1"/>
  </r>
  <r>
    <x v="1"/>
  </r>
  <r>
    <x v="0"/>
  </r>
  <r>
    <x v="1"/>
  </r>
  <r>
    <x v="1"/>
  </r>
  <r>
    <x v="1"/>
  </r>
  <r>
    <x v="0"/>
  </r>
  <r>
    <x v="1"/>
  </r>
  <r>
    <x v="1"/>
  </r>
  <r>
    <x v="1"/>
  </r>
  <r>
    <x v="2"/>
  </r>
  <r>
    <x v="3"/>
  </r>
  <r>
    <x v="1"/>
  </r>
  <r>
    <x v="1"/>
  </r>
  <r>
    <x v="1"/>
  </r>
  <r>
    <x v="1"/>
  </r>
  <r>
    <x v="1"/>
  </r>
  <r>
    <x v="1"/>
  </r>
  <r>
    <x v="0"/>
  </r>
  <r>
    <x v="0"/>
  </r>
  <r>
    <x v="2"/>
  </r>
  <r>
    <x v="1"/>
  </r>
  <r>
    <x v="1"/>
  </r>
  <r>
    <x v="0"/>
  </r>
  <r>
    <x v="1"/>
  </r>
  <r>
    <x v="1"/>
  </r>
  <r>
    <x v="1"/>
  </r>
  <r>
    <x v="1"/>
  </r>
  <r>
    <x v="1"/>
  </r>
  <r>
    <x v="1"/>
  </r>
  <r>
    <x v="2"/>
  </r>
  <r>
    <x v="1"/>
  </r>
  <r>
    <x v="3"/>
  </r>
  <r>
    <x v="3"/>
  </r>
  <r>
    <x v="1"/>
  </r>
  <r>
    <x v="0"/>
  </r>
  <r>
    <x v="1"/>
  </r>
  <r>
    <x v="1"/>
  </r>
  <r>
    <x v="2"/>
  </r>
  <r>
    <x v="2"/>
  </r>
  <r>
    <x v="1"/>
  </r>
  <r>
    <x v="2"/>
  </r>
  <r>
    <x v="2"/>
  </r>
  <r>
    <x v="2"/>
  </r>
  <r>
    <x v="1"/>
  </r>
  <r>
    <x v="3"/>
  </r>
  <r>
    <x v="1"/>
  </r>
  <r>
    <x v="0"/>
  </r>
  <r>
    <x v="3"/>
  </r>
  <r>
    <x v="0"/>
  </r>
  <r>
    <x v="0"/>
  </r>
  <r>
    <x v="1"/>
  </r>
  <r>
    <x v="2"/>
  </r>
  <r>
    <x v="0"/>
  </r>
  <r>
    <x v="1"/>
  </r>
  <r>
    <x v="1"/>
  </r>
  <r>
    <x v="3"/>
  </r>
  <r>
    <x v="1"/>
  </r>
  <r>
    <x v="0"/>
  </r>
  <r>
    <x v="1"/>
  </r>
  <r>
    <x v="0"/>
  </r>
  <r>
    <x v="2"/>
  </r>
  <r>
    <x v="1"/>
  </r>
  <r>
    <x v="1"/>
  </r>
  <r>
    <x v="0"/>
  </r>
  <r>
    <x v="1"/>
  </r>
  <r>
    <x v="1"/>
  </r>
  <r>
    <x v="1"/>
  </r>
  <r>
    <x v="1"/>
  </r>
  <r>
    <x v="1"/>
  </r>
  <r>
    <x v="3"/>
  </r>
  <r>
    <x v="2"/>
  </r>
  <r>
    <x v="0"/>
  </r>
  <r>
    <x v="1"/>
  </r>
  <r>
    <x v="3"/>
  </r>
  <r>
    <x v="1"/>
  </r>
  <r>
    <x v="0"/>
  </r>
  <r>
    <x v="0"/>
  </r>
  <r>
    <x v="2"/>
  </r>
  <r>
    <x v="1"/>
  </r>
  <r>
    <x v="1"/>
  </r>
  <r>
    <x v="2"/>
  </r>
  <r>
    <x v="2"/>
  </r>
  <r>
    <x v="3"/>
  </r>
  <r>
    <x v="1"/>
  </r>
  <r>
    <x v="0"/>
  </r>
  <r>
    <x v="0"/>
  </r>
  <r>
    <x v="0"/>
  </r>
  <r>
    <x v="3"/>
  </r>
  <r>
    <x v="3"/>
  </r>
  <r>
    <x v="3"/>
  </r>
  <r>
    <x v="1"/>
  </r>
  <r>
    <x v="2"/>
  </r>
  <r>
    <x v="2"/>
  </r>
  <r>
    <x v="2"/>
  </r>
  <r>
    <x v="2"/>
  </r>
  <r>
    <x v="0"/>
  </r>
  <r>
    <x v="1"/>
  </r>
  <r>
    <x v="2"/>
  </r>
  <r>
    <x v="2"/>
  </r>
  <r>
    <x v="2"/>
  </r>
  <r>
    <x v="3"/>
  </r>
  <r>
    <x v="1"/>
  </r>
  <r>
    <x v="0"/>
  </r>
  <r>
    <x v="0"/>
  </r>
  <r>
    <x v="1"/>
  </r>
  <r>
    <x v="1"/>
  </r>
  <r>
    <x v="1"/>
  </r>
  <r>
    <x v="2"/>
  </r>
  <r>
    <x v="2"/>
  </r>
  <r>
    <x v="1"/>
  </r>
  <r>
    <x v="1"/>
  </r>
  <r>
    <x v="1"/>
  </r>
  <r>
    <x v="0"/>
  </r>
  <r>
    <x v="0"/>
  </r>
  <r>
    <x v="1"/>
  </r>
  <r>
    <x v="0"/>
  </r>
  <r>
    <x v="2"/>
  </r>
  <r>
    <x v="2"/>
  </r>
  <r>
    <x v="1"/>
  </r>
  <r>
    <x v="1"/>
  </r>
  <r>
    <x v="3"/>
  </r>
  <r>
    <x v="1"/>
  </r>
  <r>
    <x v="1"/>
  </r>
  <r>
    <x v="1"/>
  </r>
  <r>
    <x v="1"/>
  </r>
  <r>
    <x v="1"/>
  </r>
  <r>
    <x v="1"/>
  </r>
  <r>
    <x v="3"/>
  </r>
  <r>
    <x v="1"/>
  </r>
  <r>
    <x v="0"/>
  </r>
  <r>
    <x v="0"/>
  </r>
  <r>
    <x v="1"/>
  </r>
  <r>
    <x v="2"/>
  </r>
  <r>
    <x v="1"/>
  </r>
  <r>
    <x v="1"/>
  </r>
  <r>
    <x v="3"/>
  </r>
  <r>
    <x v="1"/>
  </r>
  <r>
    <x v="2"/>
  </r>
  <r>
    <x v="2"/>
  </r>
  <r>
    <x v="1"/>
  </r>
  <r>
    <x v="1"/>
  </r>
  <r>
    <x v="3"/>
  </r>
  <r>
    <x v="0"/>
  </r>
  <r>
    <x v="1"/>
  </r>
  <r>
    <x v="1"/>
  </r>
  <r>
    <x v="2"/>
  </r>
  <r>
    <x v="0"/>
  </r>
  <r>
    <x v="1"/>
  </r>
  <r>
    <x v="1"/>
  </r>
  <r>
    <x v="2"/>
  </r>
  <r>
    <x v="2"/>
  </r>
  <r>
    <x v="3"/>
  </r>
  <r>
    <x v="1"/>
  </r>
  <r>
    <x v="1"/>
  </r>
  <r>
    <x v="1"/>
  </r>
  <r>
    <x v="1"/>
  </r>
  <r>
    <x v="1"/>
  </r>
  <r>
    <x v="3"/>
  </r>
  <r>
    <x v="1"/>
  </r>
  <r>
    <x v="0"/>
  </r>
  <r>
    <x v="1"/>
  </r>
  <r>
    <x v="1"/>
  </r>
  <r>
    <x v="1"/>
  </r>
  <r>
    <x v="0"/>
  </r>
  <r>
    <x v="1"/>
  </r>
  <r>
    <x v="1"/>
  </r>
  <r>
    <x v="1"/>
  </r>
  <r>
    <x v="1"/>
  </r>
  <r>
    <x v="1"/>
  </r>
  <r>
    <x v="0"/>
  </r>
  <r>
    <x v="0"/>
  </r>
  <r>
    <x v="1"/>
  </r>
  <r>
    <x v="1"/>
  </r>
  <r>
    <x v="2"/>
  </r>
  <r>
    <x v="2"/>
  </r>
  <r>
    <x v="3"/>
  </r>
  <r>
    <x v="3"/>
  </r>
  <r>
    <x v="1"/>
  </r>
  <r>
    <x v="1"/>
  </r>
  <r>
    <x v="3"/>
  </r>
  <r>
    <x v="1"/>
  </r>
  <r>
    <x v="1"/>
  </r>
  <r>
    <x v="0"/>
  </r>
  <r>
    <x v="1"/>
  </r>
  <r>
    <x v="1"/>
  </r>
  <r>
    <x v="1"/>
  </r>
  <r>
    <x v="1"/>
  </r>
  <r>
    <x v="1"/>
  </r>
  <r>
    <x v="0"/>
  </r>
  <r>
    <x v="1"/>
  </r>
  <r>
    <x v="1"/>
  </r>
  <r>
    <x v="3"/>
  </r>
  <r>
    <x v="0"/>
  </r>
  <r>
    <x v="3"/>
  </r>
  <r>
    <x v="1"/>
  </r>
  <r>
    <x v="1"/>
  </r>
  <r>
    <x v="0"/>
  </r>
  <r>
    <x v="2"/>
  </r>
  <r>
    <x v="1"/>
  </r>
  <r>
    <x v="0"/>
  </r>
  <r>
    <x v="1"/>
  </r>
  <r>
    <x v="1"/>
  </r>
  <r>
    <x v="1"/>
  </r>
  <r>
    <x v="3"/>
  </r>
  <r>
    <x v="3"/>
  </r>
  <r>
    <x v="2"/>
  </r>
  <r>
    <x v="1"/>
  </r>
  <r>
    <x v="1"/>
  </r>
  <r>
    <x v="1"/>
  </r>
  <r>
    <x v="1"/>
  </r>
  <r>
    <x v="2"/>
  </r>
  <r>
    <x v="1"/>
  </r>
  <r>
    <x v="1"/>
  </r>
  <r>
    <x v="2"/>
  </r>
  <r>
    <x v="1"/>
  </r>
  <r>
    <x v="2"/>
  </r>
  <r>
    <x v="2"/>
  </r>
  <r>
    <x v="1"/>
  </r>
  <r>
    <x v="0"/>
  </r>
  <r>
    <x v="1"/>
  </r>
  <r>
    <x v="1"/>
  </r>
  <r>
    <x v="3"/>
  </r>
  <r>
    <x v="0"/>
  </r>
  <r>
    <x v="1"/>
  </r>
  <r>
    <x v="1"/>
  </r>
  <r>
    <x v="1"/>
  </r>
  <r>
    <x v="1"/>
  </r>
  <r>
    <x v="1"/>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80C0C-C5C8-4136-BF8A-24B97550A36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G26" firstHeaderRow="1" firstDataRow="2" firstDataCol="1"/>
  <pivotFields count="21">
    <pivotField showAll="0"/>
    <pivotField axis="axisRow" dataField="1" numFmtId="166" showAll="0">
      <items count="8">
        <item x="0"/>
        <item x="1"/>
        <item x="2"/>
        <item x="3"/>
        <item x="4"/>
        <item x="5"/>
        <item x="6"/>
        <item t="default"/>
      </items>
    </pivotField>
    <pivotField numFmtId="167"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0"/>
        <item x="2"/>
        <item x="4"/>
        <item x="3"/>
        <item t="default"/>
      </items>
    </pivotField>
    <pivotField showAll="0"/>
    <pivotField showAll="0"/>
    <pivotField showAll="0"/>
  </pivotFields>
  <rowFields count="1">
    <field x="1"/>
  </rowFields>
  <rowItems count="6">
    <i>
      <x v="1"/>
    </i>
    <i>
      <x v="2"/>
    </i>
    <i>
      <x v="3"/>
    </i>
    <i>
      <x v="4"/>
    </i>
    <i>
      <x v="5"/>
    </i>
    <i t="grand">
      <x/>
    </i>
  </rowItems>
  <colFields count="1">
    <field x="17"/>
  </colFields>
  <colItems count="6">
    <i>
      <x/>
    </i>
    <i>
      <x v="1"/>
    </i>
    <i>
      <x v="2"/>
    </i>
    <i>
      <x v="3"/>
    </i>
    <i>
      <x v="4"/>
    </i>
    <i t="grand">
      <x/>
    </i>
  </colItems>
  <dataFields count="1">
    <dataField name="Count of Monthly_Payment" fld="1" subtotal="count" showDataAs="percentOfRow" baseField="1" baseItem="3" numFmtId="10"/>
  </dataFields>
  <formats count="1">
    <format dxfId="0">
      <pivotArea collapsedLevelsAreSubtotals="1" fieldPosition="0">
        <references count="2">
          <reference field="1" count="1">
            <x v="1"/>
          </reference>
          <reference field="17"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660D1-C27A-49C6-9AAA-A42DC2E88707}"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8" firstHeaderRow="1" firstDataRow="2" firstDataCol="1"/>
  <pivotFields count="21">
    <pivotField showAll="0"/>
    <pivotField axis="axisRow" dataField="1" numFmtId="166" showAll="0">
      <items count="8">
        <item x="0"/>
        <item x="1"/>
        <item x="2"/>
        <item x="3"/>
        <item x="4"/>
        <item x="5"/>
        <item x="6"/>
        <item t="default"/>
      </items>
    </pivotField>
    <pivotField numFmtId="167"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0"/>
        <item x="2"/>
        <item x="4"/>
        <item x="3"/>
        <item t="default"/>
      </items>
    </pivotField>
    <pivotField showAll="0"/>
    <pivotField showAll="0"/>
    <pivotField showAll="0"/>
  </pivotFields>
  <rowFields count="1">
    <field x="1"/>
  </rowFields>
  <rowItems count="6">
    <i>
      <x v="1"/>
    </i>
    <i>
      <x v="2"/>
    </i>
    <i>
      <x v="3"/>
    </i>
    <i>
      <x v="4"/>
    </i>
    <i>
      <x v="5"/>
    </i>
    <i t="grand">
      <x/>
    </i>
  </rowItems>
  <colFields count="1">
    <field x="17"/>
  </colFields>
  <colItems count="6">
    <i>
      <x/>
    </i>
    <i>
      <x v="1"/>
    </i>
    <i>
      <x v="2"/>
    </i>
    <i>
      <x v="3"/>
    </i>
    <i>
      <x v="4"/>
    </i>
    <i t="grand">
      <x/>
    </i>
  </colItems>
  <dataFields count="1">
    <dataField name="Count of Monthly_Payment" fld="1" subtotal="count" baseField="1" baseItem="3"/>
  </dataFields>
  <formats count="3">
    <format dxfId="3">
      <pivotArea field="1" grandCol="1" collapsedLevelsAreSubtotals="1" axis="axisRow" fieldPosition="0">
        <references count="1">
          <reference field="1" count="1">
            <x v="1"/>
          </reference>
        </references>
      </pivotArea>
    </format>
    <format dxfId="2">
      <pivotArea collapsedLevelsAreSubtotals="1" fieldPosition="0">
        <references count="2">
          <reference field="1" count="3">
            <x v="1"/>
            <x v="2"/>
            <x v="3"/>
          </reference>
          <reference field="17" count="2" selected="0">
            <x v="0"/>
            <x v="1"/>
          </reference>
        </references>
      </pivotArea>
    </format>
    <format dxfId="1">
      <pivotArea collapsedLevelsAreSubtotals="1" fieldPosition="0">
        <references count="2">
          <reference field="1" count="3">
            <x v="1"/>
            <x v="2"/>
            <x v="3"/>
          </reference>
          <reference field="17"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FFD55-2CA3-47D0-A8B0-D9D25BD51C6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G17" firstHeaderRow="1" firstDataRow="2" firstDataCol="1"/>
  <pivotFields count="21">
    <pivotField showAll="0"/>
    <pivotField axis="axisRow" dataField="1" numFmtId="166" showAll="0">
      <items count="8">
        <item x="0"/>
        <item x="1"/>
        <item x="2"/>
        <item x="3"/>
        <item x="4"/>
        <item x="5"/>
        <item x="6"/>
        <item t="default"/>
      </items>
    </pivotField>
    <pivotField numFmtId="167"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0"/>
        <item x="2"/>
        <item x="4"/>
        <item x="3"/>
        <item t="default"/>
      </items>
    </pivotField>
    <pivotField showAll="0"/>
    <pivotField showAll="0"/>
    <pivotField showAll="0"/>
  </pivotFields>
  <rowFields count="1">
    <field x="1"/>
  </rowFields>
  <rowItems count="6">
    <i>
      <x v="1"/>
    </i>
    <i>
      <x v="2"/>
    </i>
    <i>
      <x v="3"/>
    </i>
    <i>
      <x v="4"/>
    </i>
    <i>
      <x v="5"/>
    </i>
    <i t="grand">
      <x/>
    </i>
  </rowItems>
  <colFields count="1">
    <field x="17"/>
  </colFields>
  <colItems count="6">
    <i>
      <x/>
    </i>
    <i>
      <x v="1"/>
    </i>
    <i>
      <x v="2"/>
    </i>
    <i>
      <x v="3"/>
    </i>
    <i>
      <x v="4"/>
    </i>
    <i t="grand">
      <x/>
    </i>
  </colItems>
  <dataFields count="1">
    <dataField name="Count of Monthly_Payment" fld="1" subtotal="count" showDataAs="percentOfTotal" baseField="1" baseItem="3" numFmtId="10"/>
  </dataFields>
  <formats count="1">
    <format dxfId="4">
      <pivotArea field="1" grandCol="1" collapsedLevelsAreSubtotals="1" axis="axisRow"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62B47-EC8C-43F5-A7FD-DDA124EE4AB3}"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G35" firstHeaderRow="1" firstDataRow="2" firstDataCol="1"/>
  <pivotFields count="21">
    <pivotField showAll="0"/>
    <pivotField axis="axisRow" dataField="1" numFmtId="166" showAll="0">
      <items count="8">
        <item x="0"/>
        <item x="1"/>
        <item x="2"/>
        <item x="3"/>
        <item x="4"/>
        <item x="5"/>
        <item x="6"/>
        <item t="default"/>
      </items>
    </pivotField>
    <pivotField numFmtId="167"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0"/>
        <item x="2"/>
        <item x="4"/>
        <item x="3"/>
        <item t="default"/>
      </items>
    </pivotField>
    <pivotField showAll="0"/>
    <pivotField showAll="0"/>
    <pivotField showAll="0"/>
  </pivotFields>
  <rowFields count="1">
    <field x="1"/>
  </rowFields>
  <rowItems count="6">
    <i>
      <x v="1"/>
    </i>
    <i>
      <x v="2"/>
    </i>
    <i>
      <x v="3"/>
    </i>
    <i>
      <x v="4"/>
    </i>
    <i>
      <x v="5"/>
    </i>
    <i t="grand">
      <x/>
    </i>
  </rowItems>
  <colFields count="1">
    <field x="17"/>
  </colFields>
  <colItems count="6">
    <i>
      <x/>
    </i>
    <i>
      <x v="1"/>
    </i>
    <i>
      <x v="2"/>
    </i>
    <i>
      <x v="3"/>
    </i>
    <i>
      <x v="4"/>
    </i>
    <i t="grand">
      <x/>
    </i>
  </colItems>
  <dataFields count="1">
    <dataField name="Count of Monthly_Payment" fld="1" subtotal="count" showDataAs="percentOfCol" baseField="1" baseItem="3" numFmtId="10"/>
  </dataFields>
  <formats count="5">
    <format dxfId="9">
      <pivotArea collapsedLevelsAreSubtotals="1" fieldPosition="0">
        <references count="2">
          <reference field="1" count="4">
            <x v="2"/>
            <x v="3"/>
            <x v="4"/>
            <x v="5"/>
          </reference>
          <reference field="17" count="1" selected="0">
            <x v="2"/>
          </reference>
        </references>
      </pivotArea>
    </format>
    <format dxfId="8">
      <pivotArea collapsedLevelsAreSubtotals="1" fieldPosition="0">
        <references count="2">
          <reference field="1" count="2">
            <x v="1"/>
            <x v="2"/>
          </reference>
          <reference field="17" count="1" selected="0">
            <x v="4"/>
          </reference>
        </references>
      </pivotArea>
    </format>
    <format dxfId="7">
      <pivotArea collapsedLevelsAreSubtotals="1" fieldPosition="0">
        <references count="2">
          <reference field="1" count="2">
            <x v="4"/>
            <x v="5"/>
          </reference>
          <reference field="17" count="1" selected="0">
            <x v="4"/>
          </reference>
        </references>
      </pivotArea>
    </format>
    <format dxfId="6">
      <pivotArea collapsedLevelsAreSubtotals="1" fieldPosition="0">
        <references count="2">
          <reference field="1" count="1">
            <x v="1"/>
          </reference>
          <reference field="17" count="2" selected="0">
            <x v="0"/>
            <x v="1"/>
          </reference>
        </references>
      </pivotArea>
    </format>
    <format dxfId="5">
      <pivotArea collapsedLevelsAreSubtotals="1" fieldPosition="0">
        <references count="2">
          <reference field="1" count="2">
            <x v="2"/>
            <x v="3"/>
          </reference>
          <reference field="17"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A8C5DD-8941-415E-A02D-7DF3632DD9D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6" firstHeaderRow="1" firstDataRow="1" firstDataCol="1"/>
  <pivotFields count="1">
    <pivotField axis="axisRow" dataField="1" showAll="0">
      <items count="5">
        <item x="1"/>
        <item x="3"/>
        <item x="0"/>
        <item x="2"/>
        <item t="default"/>
      </items>
    </pivotField>
  </pivotFields>
  <rowFields count="1">
    <field x="0"/>
  </rowFields>
  <rowItems count="5">
    <i>
      <x/>
    </i>
    <i>
      <x v="1"/>
    </i>
    <i>
      <x v="2"/>
    </i>
    <i>
      <x v="3"/>
    </i>
    <i t="grand">
      <x/>
    </i>
  </rowItems>
  <colItems count="1">
    <i/>
  </colItems>
  <dataFields count="1">
    <dataField name="Count of Solar_Pana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18EE92-F518-4670-8A30-2F5D1B136D16}"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9" firstHeaderRow="1" firstDataRow="1" firstDataCol="1"/>
  <pivotFields count="1">
    <pivotField axis="axisRow" dataField="1" showAll="0">
      <items count="5">
        <item x="2"/>
        <item x="0"/>
        <item x="3"/>
        <item x="1"/>
        <item t="default"/>
      </items>
    </pivotField>
  </pivotFields>
  <rowFields count="1">
    <field x="0"/>
  </rowFields>
  <rowItems count="5">
    <i>
      <x/>
    </i>
    <i>
      <x v="1"/>
    </i>
    <i>
      <x v="2"/>
    </i>
    <i>
      <x v="3"/>
    </i>
    <i t="grand">
      <x/>
    </i>
  </rowItems>
  <colItems count="1">
    <i/>
  </colItems>
  <dataFields count="1">
    <dataField name="Count of Awareness" fld="0"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A2" sqref="A2"/>
    </sheetView>
  </sheetViews>
  <sheetFormatPr defaultColWidth="18.85546875" defaultRowHeight="15.75" x14ac:dyDescent="0.25"/>
  <cols>
    <col min="1" max="1" width="18.85546875" style="97"/>
    <col min="2" max="2" width="69.85546875" style="97" customWidth="1"/>
    <col min="3" max="3" width="73.42578125" style="97" customWidth="1"/>
    <col min="4" max="16384" width="18.85546875" style="97"/>
  </cols>
  <sheetData>
    <row r="1" spans="1:3" ht="16.5" thickBot="1" x14ac:dyDescent="0.3">
      <c r="A1" s="95" t="s">
        <v>119</v>
      </c>
      <c r="B1" s="96" t="s">
        <v>83</v>
      </c>
      <c r="C1" s="96" t="s">
        <v>84</v>
      </c>
    </row>
    <row r="2" spans="1:3" ht="32.25" thickBot="1" x14ac:dyDescent="0.3">
      <c r="A2" s="98" t="s">
        <v>229</v>
      </c>
      <c r="B2" s="99" t="s">
        <v>231</v>
      </c>
      <c r="C2" s="99"/>
    </row>
    <row r="3" spans="1:3" ht="32.25" thickBot="1" x14ac:dyDescent="0.3">
      <c r="A3" s="98" t="s">
        <v>230</v>
      </c>
      <c r="B3" s="99" t="s">
        <v>232</v>
      </c>
      <c r="C3" s="99"/>
    </row>
    <row r="4" spans="1:3" ht="16.5" thickBot="1" x14ac:dyDescent="0.3">
      <c r="A4" s="98" t="s">
        <v>4</v>
      </c>
      <c r="B4" s="99" t="s">
        <v>85</v>
      </c>
      <c r="C4" s="99"/>
    </row>
    <row r="5" spans="1:3" ht="16.5" thickBot="1" x14ac:dyDescent="0.3">
      <c r="A5" s="98" t="s">
        <v>0</v>
      </c>
      <c r="B5" s="99" t="s">
        <v>86</v>
      </c>
      <c r="C5" s="99" t="s">
        <v>87</v>
      </c>
    </row>
    <row r="6" spans="1:3" ht="16.5" thickBot="1" x14ac:dyDescent="0.3">
      <c r="A6" s="98" t="s">
        <v>5</v>
      </c>
      <c r="B6" s="99" t="s">
        <v>88</v>
      </c>
      <c r="C6" s="99"/>
    </row>
    <row r="7" spans="1:3" ht="16.5" thickBot="1" x14ac:dyDescent="0.3">
      <c r="A7" s="98" t="s">
        <v>1</v>
      </c>
      <c r="B7" s="99" t="s">
        <v>89</v>
      </c>
      <c r="C7" s="99" t="s">
        <v>90</v>
      </c>
    </row>
    <row r="8" spans="1:3" ht="16.5" thickBot="1" x14ac:dyDescent="0.3">
      <c r="A8" s="98" t="s">
        <v>6</v>
      </c>
      <c r="B8" s="99" t="s">
        <v>91</v>
      </c>
      <c r="C8" s="99" t="s">
        <v>92</v>
      </c>
    </row>
    <row r="9" spans="1:3" ht="32.25" thickBot="1" x14ac:dyDescent="0.3">
      <c r="A9" s="98" t="s">
        <v>7</v>
      </c>
      <c r="B9" s="99" t="s">
        <v>93</v>
      </c>
      <c r="C9" s="99" t="s">
        <v>94</v>
      </c>
    </row>
    <row r="10" spans="1:3" ht="16.5" thickBot="1" x14ac:dyDescent="0.3">
      <c r="A10" s="98" t="s">
        <v>8</v>
      </c>
      <c r="B10" s="99" t="s">
        <v>95</v>
      </c>
      <c r="C10" s="99" t="s">
        <v>96</v>
      </c>
    </row>
    <row r="11" spans="1:3" ht="32.25" thickBot="1" x14ac:dyDescent="0.3">
      <c r="A11" s="98" t="s">
        <v>9</v>
      </c>
      <c r="B11" s="99" t="s">
        <v>97</v>
      </c>
      <c r="C11" s="99" t="s">
        <v>98</v>
      </c>
    </row>
    <row r="12" spans="1:3" ht="32.25" thickBot="1" x14ac:dyDescent="0.3">
      <c r="A12" s="98" t="s">
        <v>224</v>
      </c>
      <c r="B12" s="99" t="s">
        <v>99</v>
      </c>
      <c r="C12" s="99" t="s">
        <v>100</v>
      </c>
    </row>
    <row r="13" spans="1:3" ht="32.25" thickBot="1" x14ac:dyDescent="0.3">
      <c r="A13" s="98" t="s">
        <v>10</v>
      </c>
      <c r="B13" s="99" t="s">
        <v>101</v>
      </c>
      <c r="C13" s="99" t="s">
        <v>102</v>
      </c>
    </row>
    <row r="14" spans="1:3" ht="32.25" thickBot="1" x14ac:dyDescent="0.3">
      <c r="A14" s="98" t="s">
        <v>11</v>
      </c>
      <c r="B14" s="99" t="s">
        <v>103</v>
      </c>
      <c r="C14" s="99" t="s">
        <v>104</v>
      </c>
    </row>
    <row r="15" spans="1:3" ht="32.25" thickBot="1" x14ac:dyDescent="0.3">
      <c r="A15" s="98" t="s">
        <v>12</v>
      </c>
      <c r="B15" s="99" t="s">
        <v>105</v>
      </c>
      <c r="C15" s="99" t="s">
        <v>106</v>
      </c>
    </row>
    <row r="16" spans="1:3" ht="16.5" thickBot="1" x14ac:dyDescent="0.3">
      <c r="A16" s="98" t="s">
        <v>13</v>
      </c>
      <c r="B16" s="99" t="s">
        <v>107</v>
      </c>
      <c r="C16" s="99" t="s">
        <v>108</v>
      </c>
    </row>
    <row r="17" spans="1:3" ht="32.25" thickBot="1" x14ac:dyDescent="0.3">
      <c r="A17" s="98" t="s">
        <v>2</v>
      </c>
      <c r="B17" s="99" t="s">
        <v>109</v>
      </c>
      <c r="C17" s="99" t="s">
        <v>110</v>
      </c>
    </row>
    <row r="18" spans="1:3" ht="32.25" thickBot="1" x14ac:dyDescent="0.3">
      <c r="A18" s="98" t="s">
        <v>14</v>
      </c>
      <c r="B18" s="99" t="s">
        <v>111</v>
      </c>
      <c r="C18" s="99" t="s">
        <v>112</v>
      </c>
    </row>
    <row r="19" spans="1:3" ht="32.25" thickBot="1" x14ac:dyDescent="0.3">
      <c r="A19" s="98" t="s">
        <v>223</v>
      </c>
      <c r="B19" s="99" t="s">
        <v>113</v>
      </c>
      <c r="C19" s="99" t="s">
        <v>114</v>
      </c>
    </row>
    <row r="20" spans="1:3" ht="32.25" thickBot="1" x14ac:dyDescent="0.3">
      <c r="A20" s="98" t="s">
        <v>227</v>
      </c>
      <c r="B20" s="99" t="s">
        <v>115</v>
      </c>
      <c r="C20" s="99" t="s">
        <v>116</v>
      </c>
    </row>
    <row r="21" spans="1:3" ht="32.25" thickBot="1" x14ac:dyDescent="0.3">
      <c r="A21" s="98" t="s">
        <v>228</v>
      </c>
      <c r="B21" s="99" t="s">
        <v>117</v>
      </c>
      <c r="C21" s="99" t="s">
        <v>118</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0"/>
  <sheetViews>
    <sheetView topLeftCell="B8" zoomScaleNormal="100" workbookViewId="0">
      <selection activeCell="M23" sqref="M23"/>
    </sheetView>
  </sheetViews>
  <sheetFormatPr defaultColWidth="8.85546875" defaultRowHeight="15" x14ac:dyDescent="0.25"/>
  <cols>
    <col min="1" max="1" width="0.7109375" style="13" customWidth="1"/>
    <col min="2" max="2" width="26.85546875" style="13" customWidth="1"/>
    <col min="3" max="3" width="3.28515625" style="13" customWidth="1"/>
    <col min="4" max="4" width="3.42578125" style="13" customWidth="1"/>
    <col min="5" max="5" width="10.85546875" style="13" customWidth="1"/>
    <col min="6" max="6" width="0.42578125" style="13" customWidth="1"/>
    <col min="7" max="7" width="35.85546875" style="13" customWidth="1"/>
    <col min="8" max="8" width="43.42578125" style="13" customWidth="1"/>
    <col min="9" max="9" width="0.42578125" style="13" customWidth="1"/>
    <col min="10" max="10" width="26.85546875" style="13" customWidth="1"/>
    <col min="11" max="11" width="3.28515625" style="13" customWidth="1"/>
    <col min="12" max="12" width="3.42578125" style="13" customWidth="1"/>
    <col min="13" max="13" width="10" style="13" customWidth="1"/>
    <col min="14" max="14" width="0.42578125" style="13" customWidth="1"/>
    <col min="15" max="15" width="29.85546875" style="13" customWidth="1"/>
    <col min="16" max="16" width="56.42578125" style="13" customWidth="1"/>
    <col min="17" max="226" width="8.85546875" style="13"/>
    <col min="227" max="227" width="26.85546875" style="13" customWidth="1"/>
    <col min="228" max="228" width="3.28515625" style="13" customWidth="1"/>
    <col min="229" max="229" width="3.42578125" style="13" customWidth="1"/>
    <col min="230" max="230" width="9.140625" style="13" customWidth="1"/>
    <col min="231" max="232" width="8.85546875" style="13"/>
    <col min="233" max="233" width="26.85546875" style="13" customWidth="1"/>
    <col min="234" max="234" width="3.28515625" style="13" customWidth="1"/>
    <col min="235" max="235" width="3.42578125" style="13" customWidth="1"/>
    <col min="236" max="241" width="8.85546875" style="13"/>
    <col min="242" max="242" width="26.85546875" style="13" customWidth="1"/>
    <col min="243" max="243" width="14.7109375" style="13" customWidth="1"/>
    <col min="244" max="244" width="3.42578125" style="13" customWidth="1"/>
    <col min="245" max="245" width="9.5703125" style="13" customWidth="1"/>
    <col min="246" max="482" width="8.85546875" style="13"/>
    <col min="483" max="483" width="26.85546875" style="13" customWidth="1"/>
    <col min="484" max="484" width="3.28515625" style="13" customWidth="1"/>
    <col min="485" max="485" width="3.42578125" style="13" customWidth="1"/>
    <col min="486" max="486" width="9.140625" style="13" customWidth="1"/>
    <col min="487" max="488" width="8.85546875" style="13"/>
    <col min="489" max="489" width="26.85546875" style="13" customWidth="1"/>
    <col min="490" max="490" width="3.28515625" style="13" customWidth="1"/>
    <col min="491" max="491" width="3.42578125" style="13" customWidth="1"/>
    <col min="492" max="497" width="8.85546875" style="13"/>
    <col min="498" max="498" width="26.85546875" style="13" customWidth="1"/>
    <col min="499" max="499" width="14.7109375" style="13" customWidth="1"/>
    <col min="500" max="500" width="3.42578125" style="13" customWidth="1"/>
    <col min="501" max="501" width="9.5703125" style="13" customWidth="1"/>
    <col min="502" max="738" width="8.85546875" style="13"/>
    <col min="739" max="739" width="26.85546875" style="13" customWidth="1"/>
    <col min="740" max="740" width="3.28515625" style="13" customWidth="1"/>
    <col min="741" max="741" width="3.42578125" style="13" customWidth="1"/>
    <col min="742" max="742" width="9.140625" style="13" customWidth="1"/>
    <col min="743" max="744" width="8.85546875" style="13"/>
    <col min="745" max="745" width="26.85546875" style="13" customWidth="1"/>
    <col min="746" max="746" width="3.28515625" style="13" customWidth="1"/>
    <col min="747" max="747" width="3.42578125" style="13" customWidth="1"/>
    <col min="748" max="753" width="8.85546875" style="13"/>
    <col min="754" max="754" width="26.85546875" style="13" customWidth="1"/>
    <col min="755" max="755" width="14.7109375" style="13" customWidth="1"/>
    <col min="756" max="756" width="3.42578125" style="13" customWidth="1"/>
    <col min="757" max="757" width="9.5703125" style="13" customWidth="1"/>
    <col min="758" max="994" width="8.85546875" style="13"/>
    <col min="995" max="995" width="26.85546875" style="13" customWidth="1"/>
    <col min="996" max="996" width="3.28515625" style="13" customWidth="1"/>
    <col min="997" max="997" width="3.42578125" style="13" customWidth="1"/>
    <col min="998" max="998" width="9.140625" style="13" customWidth="1"/>
    <col min="999" max="1000" width="8.85546875" style="13"/>
    <col min="1001" max="1001" width="26.85546875" style="13" customWidth="1"/>
    <col min="1002" max="1002" width="3.28515625" style="13" customWidth="1"/>
    <col min="1003" max="1003" width="3.42578125" style="13" customWidth="1"/>
    <col min="1004" max="1009" width="8.85546875" style="13"/>
    <col min="1010" max="1010" width="26.85546875" style="13" customWidth="1"/>
    <col min="1011" max="1011" width="14.7109375" style="13" customWidth="1"/>
    <col min="1012" max="1012" width="3.42578125" style="13" customWidth="1"/>
    <col min="1013" max="1013" width="9.5703125" style="13" customWidth="1"/>
    <col min="1014" max="1250" width="8.85546875" style="13"/>
    <col min="1251" max="1251" width="26.85546875" style="13" customWidth="1"/>
    <col min="1252" max="1252" width="3.28515625" style="13" customWidth="1"/>
    <col min="1253" max="1253" width="3.42578125" style="13" customWidth="1"/>
    <col min="1254" max="1254" width="9.140625" style="13" customWidth="1"/>
    <col min="1255" max="1256" width="8.85546875" style="13"/>
    <col min="1257" max="1257" width="26.85546875" style="13" customWidth="1"/>
    <col min="1258" max="1258" width="3.28515625" style="13" customWidth="1"/>
    <col min="1259" max="1259" width="3.42578125" style="13" customWidth="1"/>
    <col min="1260" max="1265" width="8.85546875" style="13"/>
    <col min="1266" max="1266" width="26.85546875" style="13" customWidth="1"/>
    <col min="1267" max="1267" width="14.7109375" style="13" customWidth="1"/>
    <col min="1268" max="1268" width="3.42578125" style="13" customWidth="1"/>
    <col min="1269" max="1269" width="9.5703125" style="13" customWidth="1"/>
    <col min="1270" max="1506" width="8.85546875" style="13"/>
    <col min="1507" max="1507" width="26.85546875" style="13" customWidth="1"/>
    <col min="1508" max="1508" width="3.28515625" style="13" customWidth="1"/>
    <col min="1509" max="1509" width="3.42578125" style="13" customWidth="1"/>
    <col min="1510" max="1510" width="9.140625" style="13" customWidth="1"/>
    <col min="1511" max="1512" width="8.85546875" style="13"/>
    <col min="1513" max="1513" width="26.85546875" style="13" customWidth="1"/>
    <col min="1514" max="1514" width="3.28515625" style="13" customWidth="1"/>
    <col min="1515" max="1515" width="3.42578125" style="13" customWidth="1"/>
    <col min="1516" max="1521" width="8.85546875" style="13"/>
    <col min="1522" max="1522" width="26.85546875" style="13" customWidth="1"/>
    <col min="1523" max="1523" width="14.7109375" style="13" customWidth="1"/>
    <col min="1524" max="1524" width="3.42578125" style="13" customWidth="1"/>
    <col min="1525" max="1525" width="9.5703125" style="13" customWidth="1"/>
    <col min="1526" max="1762" width="8.85546875" style="13"/>
    <col min="1763" max="1763" width="26.85546875" style="13" customWidth="1"/>
    <col min="1764" max="1764" width="3.28515625" style="13" customWidth="1"/>
    <col min="1765" max="1765" width="3.42578125" style="13" customWidth="1"/>
    <col min="1766" max="1766" width="9.140625" style="13" customWidth="1"/>
    <col min="1767" max="1768" width="8.85546875" style="13"/>
    <col min="1769" max="1769" width="26.85546875" style="13" customWidth="1"/>
    <col min="1770" max="1770" width="3.28515625" style="13" customWidth="1"/>
    <col min="1771" max="1771" width="3.42578125" style="13" customWidth="1"/>
    <col min="1772" max="1777" width="8.85546875" style="13"/>
    <col min="1778" max="1778" width="26.85546875" style="13" customWidth="1"/>
    <col min="1779" max="1779" width="14.7109375" style="13" customWidth="1"/>
    <col min="1780" max="1780" width="3.42578125" style="13" customWidth="1"/>
    <col min="1781" max="1781" width="9.5703125" style="13" customWidth="1"/>
    <col min="1782" max="2018" width="8.85546875" style="13"/>
    <col min="2019" max="2019" width="26.85546875" style="13" customWidth="1"/>
    <col min="2020" max="2020" width="3.28515625" style="13" customWidth="1"/>
    <col min="2021" max="2021" width="3.42578125" style="13" customWidth="1"/>
    <col min="2022" max="2022" width="9.140625" style="13" customWidth="1"/>
    <col min="2023" max="2024" width="8.85546875" style="13"/>
    <col min="2025" max="2025" width="26.85546875" style="13" customWidth="1"/>
    <col min="2026" max="2026" width="3.28515625" style="13" customWidth="1"/>
    <col min="2027" max="2027" width="3.42578125" style="13" customWidth="1"/>
    <col min="2028" max="2033" width="8.85546875" style="13"/>
    <col min="2034" max="2034" width="26.85546875" style="13" customWidth="1"/>
    <col min="2035" max="2035" width="14.7109375" style="13" customWidth="1"/>
    <col min="2036" max="2036" width="3.42578125" style="13" customWidth="1"/>
    <col min="2037" max="2037" width="9.5703125" style="13" customWidth="1"/>
    <col min="2038" max="2274" width="8.85546875" style="13"/>
    <col min="2275" max="2275" width="26.85546875" style="13" customWidth="1"/>
    <col min="2276" max="2276" width="3.28515625" style="13" customWidth="1"/>
    <col min="2277" max="2277" width="3.42578125" style="13" customWidth="1"/>
    <col min="2278" max="2278" width="9.140625" style="13" customWidth="1"/>
    <col min="2279" max="2280" width="8.85546875" style="13"/>
    <col min="2281" max="2281" width="26.85546875" style="13" customWidth="1"/>
    <col min="2282" max="2282" width="3.28515625" style="13" customWidth="1"/>
    <col min="2283" max="2283" width="3.42578125" style="13" customWidth="1"/>
    <col min="2284" max="2289" width="8.85546875" style="13"/>
    <col min="2290" max="2290" width="26.85546875" style="13" customWidth="1"/>
    <col min="2291" max="2291" width="14.7109375" style="13" customWidth="1"/>
    <col min="2292" max="2292" width="3.42578125" style="13" customWidth="1"/>
    <col min="2293" max="2293" width="9.5703125" style="13" customWidth="1"/>
    <col min="2294" max="2530" width="8.85546875" style="13"/>
    <col min="2531" max="2531" width="26.85546875" style="13" customWidth="1"/>
    <col min="2532" max="2532" width="3.28515625" style="13" customWidth="1"/>
    <col min="2533" max="2533" width="3.42578125" style="13" customWidth="1"/>
    <col min="2534" max="2534" width="9.140625" style="13" customWidth="1"/>
    <col min="2535" max="2536" width="8.85546875" style="13"/>
    <col min="2537" max="2537" width="26.85546875" style="13" customWidth="1"/>
    <col min="2538" max="2538" width="3.28515625" style="13" customWidth="1"/>
    <col min="2539" max="2539" width="3.42578125" style="13" customWidth="1"/>
    <col min="2540" max="2545" width="8.85546875" style="13"/>
    <col min="2546" max="2546" width="26.85546875" style="13" customWidth="1"/>
    <col min="2547" max="2547" width="14.7109375" style="13" customWidth="1"/>
    <col min="2548" max="2548" width="3.42578125" style="13" customWidth="1"/>
    <col min="2549" max="2549" width="9.5703125" style="13" customWidth="1"/>
    <col min="2550" max="2786" width="8.85546875" style="13"/>
    <col min="2787" max="2787" width="26.85546875" style="13" customWidth="1"/>
    <col min="2788" max="2788" width="3.28515625" style="13" customWidth="1"/>
    <col min="2789" max="2789" width="3.42578125" style="13" customWidth="1"/>
    <col min="2790" max="2790" width="9.140625" style="13" customWidth="1"/>
    <col min="2791" max="2792" width="8.85546875" style="13"/>
    <col min="2793" max="2793" width="26.85546875" style="13" customWidth="1"/>
    <col min="2794" max="2794" width="3.28515625" style="13" customWidth="1"/>
    <col min="2795" max="2795" width="3.42578125" style="13" customWidth="1"/>
    <col min="2796" max="2801" width="8.85546875" style="13"/>
    <col min="2802" max="2802" width="26.85546875" style="13" customWidth="1"/>
    <col min="2803" max="2803" width="14.7109375" style="13" customWidth="1"/>
    <col min="2804" max="2804" width="3.42578125" style="13" customWidth="1"/>
    <col min="2805" max="2805" width="9.5703125" style="13" customWidth="1"/>
    <col min="2806" max="3042" width="8.85546875" style="13"/>
    <col min="3043" max="3043" width="26.85546875" style="13" customWidth="1"/>
    <col min="3044" max="3044" width="3.28515625" style="13" customWidth="1"/>
    <col min="3045" max="3045" width="3.42578125" style="13" customWidth="1"/>
    <col min="3046" max="3046" width="9.140625" style="13" customWidth="1"/>
    <col min="3047" max="3048" width="8.85546875" style="13"/>
    <col min="3049" max="3049" width="26.85546875" style="13" customWidth="1"/>
    <col min="3050" max="3050" width="3.28515625" style="13" customWidth="1"/>
    <col min="3051" max="3051" width="3.42578125" style="13" customWidth="1"/>
    <col min="3052" max="3057" width="8.85546875" style="13"/>
    <col min="3058" max="3058" width="26.85546875" style="13" customWidth="1"/>
    <col min="3059" max="3059" width="14.7109375" style="13" customWidth="1"/>
    <col min="3060" max="3060" width="3.42578125" style="13" customWidth="1"/>
    <col min="3061" max="3061" width="9.5703125" style="13" customWidth="1"/>
    <col min="3062" max="3298" width="8.85546875" style="13"/>
    <col min="3299" max="3299" width="26.85546875" style="13" customWidth="1"/>
    <col min="3300" max="3300" width="3.28515625" style="13" customWidth="1"/>
    <col min="3301" max="3301" width="3.42578125" style="13" customWidth="1"/>
    <col min="3302" max="3302" width="9.140625" style="13" customWidth="1"/>
    <col min="3303" max="3304" width="8.85546875" style="13"/>
    <col min="3305" max="3305" width="26.85546875" style="13" customWidth="1"/>
    <col min="3306" max="3306" width="3.28515625" style="13" customWidth="1"/>
    <col min="3307" max="3307" width="3.42578125" style="13" customWidth="1"/>
    <col min="3308" max="3313" width="8.85546875" style="13"/>
    <col min="3314" max="3314" width="26.85546875" style="13" customWidth="1"/>
    <col min="3315" max="3315" width="14.7109375" style="13" customWidth="1"/>
    <col min="3316" max="3316" width="3.42578125" style="13" customWidth="1"/>
    <col min="3317" max="3317" width="9.5703125" style="13" customWidth="1"/>
    <col min="3318" max="3554" width="8.85546875" style="13"/>
    <col min="3555" max="3555" width="26.85546875" style="13" customWidth="1"/>
    <col min="3556" max="3556" width="3.28515625" style="13" customWidth="1"/>
    <col min="3557" max="3557" width="3.42578125" style="13" customWidth="1"/>
    <col min="3558" max="3558" width="9.140625" style="13" customWidth="1"/>
    <col min="3559" max="3560" width="8.85546875" style="13"/>
    <col min="3561" max="3561" width="26.85546875" style="13" customWidth="1"/>
    <col min="3562" max="3562" width="3.28515625" style="13" customWidth="1"/>
    <col min="3563" max="3563" width="3.42578125" style="13" customWidth="1"/>
    <col min="3564" max="3569" width="8.85546875" style="13"/>
    <col min="3570" max="3570" width="26.85546875" style="13" customWidth="1"/>
    <col min="3571" max="3571" width="14.7109375" style="13" customWidth="1"/>
    <col min="3572" max="3572" width="3.42578125" style="13" customWidth="1"/>
    <col min="3573" max="3573" width="9.5703125" style="13" customWidth="1"/>
    <col min="3574" max="3810" width="8.85546875" style="13"/>
    <col min="3811" max="3811" width="26.85546875" style="13" customWidth="1"/>
    <col min="3812" max="3812" width="3.28515625" style="13" customWidth="1"/>
    <col min="3813" max="3813" width="3.42578125" style="13" customWidth="1"/>
    <col min="3814" max="3814" width="9.140625" style="13" customWidth="1"/>
    <col min="3815" max="3816" width="8.85546875" style="13"/>
    <col min="3817" max="3817" width="26.85546875" style="13" customWidth="1"/>
    <col min="3818" max="3818" width="3.28515625" style="13" customWidth="1"/>
    <col min="3819" max="3819" width="3.42578125" style="13" customWidth="1"/>
    <col min="3820" max="3825" width="8.85546875" style="13"/>
    <col min="3826" max="3826" width="26.85546875" style="13" customWidth="1"/>
    <col min="3827" max="3827" width="14.7109375" style="13" customWidth="1"/>
    <col min="3828" max="3828" width="3.42578125" style="13" customWidth="1"/>
    <col min="3829" max="3829" width="9.5703125" style="13" customWidth="1"/>
    <col min="3830" max="4066" width="8.85546875" style="13"/>
    <col min="4067" max="4067" width="26.85546875" style="13" customWidth="1"/>
    <col min="4068" max="4068" width="3.28515625" style="13" customWidth="1"/>
    <col min="4069" max="4069" width="3.42578125" style="13" customWidth="1"/>
    <col min="4070" max="4070" width="9.140625" style="13" customWidth="1"/>
    <col min="4071" max="4072" width="8.85546875" style="13"/>
    <col min="4073" max="4073" width="26.85546875" style="13" customWidth="1"/>
    <col min="4074" max="4074" width="3.28515625" style="13" customWidth="1"/>
    <col min="4075" max="4075" width="3.42578125" style="13" customWidth="1"/>
    <col min="4076" max="4081" width="8.85546875" style="13"/>
    <col min="4082" max="4082" width="26.85546875" style="13" customWidth="1"/>
    <col min="4083" max="4083" width="14.7109375" style="13" customWidth="1"/>
    <col min="4084" max="4084" width="3.42578125" style="13" customWidth="1"/>
    <col min="4085" max="4085" width="9.5703125" style="13" customWidth="1"/>
    <col min="4086" max="4322" width="8.85546875" style="13"/>
    <col min="4323" max="4323" width="26.85546875" style="13" customWidth="1"/>
    <col min="4324" max="4324" width="3.28515625" style="13" customWidth="1"/>
    <col min="4325" max="4325" width="3.42578125" style="13" customWidth="1"/>
    <col min="4326" max="4326" width="9.140625" style="13" customWidth="1"/>
    <col min="4327" max="4328" width="8.85546875" style="13"/>
    <col min="4329" max="4329" width="26.85546875" style="13" customWidth="1"/>
    <col min="4330" max="4330" width="3.28515625" style="13" customWidth="1"/>
    <col min="4331" max="4331" width="3.42578125" style="13" customWidth="1"/>
    <col min="4332" max="4337" width="8.85546875" style="13"/>
    <col min="4338" max="4338" width="26.85546875" style="13" customWidth="1"/>
    <col min="4339" max="4339" width="14.7109375" style="13" customWidth="1"/>
    <col min="4340" max="4340" width="3.42578125" style="13" customWidth="1"/>
    <col min="4341" max="4341" width="9.5703125" style="13" customWidth="1"/>
    <col min="4342" max="4578" width="8.85546875" style="13"/>
    <col min="4579" max="4579" width="26.85546875" style="13" customWidth="1"/>
    <col min="4580" max="4580" width="3.28515625" style="13" customWidth="1"/>
    <col min="4581" max="4581" width="3.42578125" style="13" customWidth="1"/>
    <col min="4582" max="4582" width="9.140625" style="13" customWidth="1"/>
    <col min="4583" max="4584" width="8.85546875" style="13"/>
    <col min="4585" max="4585" width="26.85546875" style="13" customWidth="1"/>
    <col min="4586" max="4586" width="3.28515625" style="13" customWidth="1"/>
    <col min="4587" max="4587" width="3.42578125" style="13" customWidth="1"/>
    <col min="4588" max="4593" width="8.85546875" style="13"/>
    <col min="4594" max="4594" width="26.85546875" style="13" customWidth="1"/>
    <col min="4595" max="4595" width="14.7109375" style="13" customWidth="1"/>
    <col min="4596" max="4596" width="3.42578125" style="13" customWidth="1"/>
    <col min="4597" max="4597" width="9.5703125" style="13" customWidth="1"/>
    <col min="4598" max="4834" width="8.85546875" style="13"/>
    <col min="4835" max="4835" width="26.85546875" style="13" customWidth="1"/>
    <col min="4836" max="4836" width="3.28515625" style="13" customWidth="1"/>
    <col min="4837" max="4837" width="3.42578125" style="13" customWidth="1"/>
    <col min="4838" max="4838" width="9.140625" style="13" customWidth="1"/>
    <col min="4839" max="4840" width="8.85546875" style="13"/>
    <col min="4841" max="4841" width="26.85546875" style="13" customWidth="1"/>
    <col min="4842" max="4842" width="3.28515625" style="13" customWidth="1"/>
    <col min="4843" max="4843" width="3.42578125" style="13" customWidth="1"/>
    <col min="4844" max="4849" width="8.85546875" style="13"/>
    <col min="4850" max="4850" width="26.85546875" style="13" customWidth="1"/>
    <col min="4851" max="4851" width="14.7109375" style="13" customWidth="1"/>
    <col min="4852" max="4852" width="3.42578125" style="13" customWidth="1"/>
    <col min="4853" max="4853" width="9.5703125" style="13" customWidth="1"/>
    <col min="4854" max="5090" width="8.85546875" style="13"/>
    <col min="5091" max="5091" width="26.85546875" style="13" customWidth="1"/>
    <col min="5092" max="5092" width="3.28515625" style="13" customWidth="1"/>
    <col min="5093" max="5093" width="3.42578125" style="13" customWidth="1"/>
    <col min="5094" max="5094" width="9.140625" style="13" customWidth="1"/>
    <col min="5095" max="5096" width="8.85546875" style="13"/>
    <col min="5097" max="5097" width="26.85546875" style="13" customWidth="1"/>
    <col min="5098" max="5098" width="3.28515625" style="13" customWidth="1"/>
    <col min="5099" max="5099" width="3.42578125" style="13" customWidth="1"/>
    <col min="5100" max="5105" width="8.85546875" style="13"/>
    <col min="5106" max="5106" width="26.85546875" style="13" customWidth="1"/>
    <col min="5107" max="5107" width="14.7109375" style="13" customWidth="1"/>
    <col min="5108" max="5108" width="3.42578125" style="13" customWidth="1"/>
    <col min="5109" max="5109" width="9.5703125" style="13" customWidth="1"/>
    <col min="5110" max="5346" width="8.85546875" style="13"/>
    <col min="5347" max="5347" width="26.85546875" style="13" customWidth="1"/>
    <col min="5348" max="5348" width="3.28515625" style="13" customWidth="1"/>
    <col min="5349" max="5349" width="3.42578125" style="13" customWidth="1"/>
    <col min="5350" max="5350" width="9.140625" style="13" customWidth="1"/>
    <col min="5351" max="5352" width="8.85546875" style="13"/>
    <col min="5353" max="5353" width="26.85546875" style="13" customWidth="1"/>
    <col min="5354" max="5354" width="3.28515625" style="13" customWidth="1"/>
    <col min="5355" max="5355" width="3.42578125" style="13" customWidth="1"/>
    <col min="5356" max="5361" width="8.85546875" style="13"/>
    <col min="5362" max="5362" width="26.85546875" style="13" customWidth="1"/>
    <col min="5363" max="5363" width="14.7109375" style="13" customWidth="1"/>
    <col min="5364" max="5364" width="3.42578125" style="13" customWidth="1"/>
    <col min="5365" max="5365" width="9.5703125" style="13" customWidth="1"/>
    <col min="5366" max="5602" width="8.85546875" style="13"/>
    <col min="5603" max="5603" width="26.85546875" style="13" customWidth="1"/>
    <col min="5604" max="5604" width="3.28515625" style="13" customWidth="1"/>
    <col min="5605" max="5605" width="3.42578125" style="13" customWidth="1"/>
    <col min="5606" max="5606" width="9.140625" style="13" customWidth="1"/>
    <col min="5607" max="5608" width="8.85546875" style="13"/>
    <col min="5609" max="5609" width="26.85546875" style="13" customWidth="1"/>
    <col min="5610" max="5610" width="3.28515625" style="13" customWidth="1"/>
    <col min="5611" max="5611" width="3.42578125" style="13" customWidth="1"/>
    <col min="5612" max="5617" width="8.85546875" style="13"/>
    <col min="5618" max="5618" width="26.85546875" style="13" customWidth="1"/>
    <col min="5619" max="5619" width="14.7109375" style="13" customWidth="1"/>
    <col min="5620" max="5620" width="3.42578125" style="13" customWidth="1"/>
    <col min="5621" max="5621" width="9.5703125" style="13" customWidth="1"/>
    <col min="5622" max="5858" width="8.85546875" style="13"/>
    <col min="5859" max="5859" width="26.85546875" style="13" customWidth="1"/>
    <col min="5860" max="5860" width="3.28515625" style="13" customWidth="1"/>
    <col min="5861" max="5861" width="3.42578125" style="13" customWidth="1"/>
    <col min="5862" max="5862" width="9.140625" style="13" customWidth="1"/>
    <col min="5863" max="5864" width="8.85546875" style="13"/>
    <col min="5865" max="5865" width="26.85546875" style="13" customWidth="1"/>
    <col min="5866" max="5866" width="3.28515625" style="13" customWidth="1"/>
    <col min="5867" max="5867" width="3.42578125" style="13" customWidth="1"/>
    <col min="5868" max="5873" width="8.85546875" style="13"/>
    <col min="5874" max="5874" width="26.85546875" style="13" customWidth="1"/>
    <col min="5875" max="5875" width="14.7109375" style="13" customWidth="1"/>
    <col min="5876" max="5876" width="3.42578125" style="13" customWidth="1"/>
    <col min="5877" max="5877" width="9.5703125" style="13" customWidth="1"/>
    <col min="5878" max="6114" width="8.85546875" style="13"/>
    <col min="6115" max="6115" width="26.85546875" style="13" customWidth="1"/>
    <col min="6116" max="6116" width="3.28515625" style="13" customWidth="1"/>
    <col min="6117" max="6117" width="3.42578125" style="13" customWidth="1"/>
    <col min="6118" max="6118" width="9.140625" style="13" customWidth="1"/>
    <col min="6119" max="6120" width="8.85546875" style="13"/>
    <col min="6121" max="6121" width="26.85546875" style="13" customWidth="1"/>
    <col min="6122" max="6122" width="3.28515625" style="13" customWidth="1"/>
    <col min="6123" max="6123" width="3.42578125" style="13" customWidth="1"/>
    <col min="6124" max="6129" width="8.85546875" style="13"/>
    <col min="6130" max="6130" width="26.85546875" style="13" customWidth="1"/>
    <col min="6131" max="6131" width="14.7109375" style="13" customWidth="1"/>
    <col min="6132" max="6132" width="3.42578125" style="13" customWidth="1"/>
    <col min="6133" max="6133" width="9.5703125" style="13" customWidth="1"/>
    <col min="6134" max="6370" width="8.85546875" style="13"/>
    <col min="6371" max="6371" width="26.85546875" style="13" customWidth="1"/>
    <col min="6372" max="6372" width="3.28515625" style="13" customWidth="1"/>
    <col min="6373" max="6373" width="3.42578125" style="13" customWidth="1"/>
    <col min="6374" max="6374" width="9.140625" style="13" customWidth="1"/>
    <col min="6375" max="6376" width="8.85546875" style="13"/>
    <col min="6377" max="6377" width="26.85546875" style="13" customWidth="1"/>
    <col min="6378" max="6378" width="3.28515625" style="13" customWidth="1"/>
    <col min="6379" max="6379" width="3.42578125" style="13" customWidth="1"/>
    <col min="6380" max="6385" width="8.85546875" style="13"/>
    <col min="6386" max="6386" width="26.85546875" style="13" customWidth="1"/>
    <col min="6387" max="6387" width="14.7109375" style="13" customWidth="1"/>
    <col min="6388" max="6388" width="3.42578125" style="13" customWidth="1"/>
    <col min="6389" max="6389" width="9.5703125" style="13" customWidth="1"/>
    <col min="6390" max="6626" width="8.85546875" style="13"/>
    <col min="6627" max="6627" width="26.85546875" style="13" customWidth="1"/>
    <col min="6628" max="6628" width="3.28515625" style="13" customWidth="1"/>
    <col min="6629" max="6629" width="3.42578125" style="13" customWidth="1"/>
    <col min="6630" max="6630" width="9.140625" style="13" customWidth="1"/>
    <col min="6631" max="6632" width="8.85546875" style="13"/>
    <col min="6633" max="6633" width="26.85546875" style="13" customWidth="1"/>
    <col min="6634" max="6634" width="3.28515625" style="13" customWidth="1"/>
    <col min="6635" max="6635" width="3.42578125" style="13" customWidth="1"/>
    <col min="6636" max="6641" width="8.85546875" style="13"/>
    <col min="6642" max="6642" width="26.85546875" style="13" customWidth="1"/>
    <col min="6643" max="6643" width="14.7109375" style="13" customWidth="1"/>
    <col min="6644" max="6644" width="3.42578125" style="13" customWidth="1"/>
    <col min="6645" max="6645" width="9.5703125" style="13" customWidth="1"/>
    <col min="6646" max="6882" width="8.85546875" style="13"/>
    <col min="6883" max="6883" width="26.85546875" style="13" customWidth="1"/>
    <col min="6884" max="6884" width="3.28515625" style="13" customWidth="1"/>
    <col min="6885" max="6885" width="3.42578125" style="13" customWidth="1"/>
    <col min="6886" max="6886" width="9.140625" style="13" customWidth="1"/>
    <col min="6887" max="6888" width="8.85546875" style="13"/>
    <col min="6889" max="6889" width="26.85546875" style="13" customWidth="1"/>
    <col min="6890" max="6890" width="3.28515625" style="13" customWidth="1"/>
    <col min="6891" max="6891" width="3.42578125" style="13" customWidth="1"/>
    <col min="6892" max="6897" width="8.85546875" style="13"/>
    <col min="6898" max="6898" width="26.85546875" style="13" customWidth="1"/>
    <col min="6899" max="6899" width="14.7109375" style="13" customWidth="1"/>
    <col min="6900" max="6900" width="3.42578125" style="13" customWidth="1"/>
    <col min="6901" max="6901" width="9.5703125" style="13" customWidth="1"/>
    <col min="6902" max="7138" width="8.85546875" style="13"/>
    <col min="7139" max="7139" width="26.85546875" style="13" customWidth="1"/>
    <col min="7140" max="7140" width="3.28515625" style="13" customWidth="1"/>
    <col min="7141" max="7141" width="3.42578125" style="13" customWidth="1"/>
    <col min="7142" max="7142" width="9.140625" style="13" customWidth="1"/>
    <col min="7143" max="7144" width="8.85546875" style="13"/>
    <col min="7145" max="7145" width="26.85546875" style="13" customWidth="1"/>
    <col min="7146" max="7146" width="3.28515625" style="13" customWidth="1"/>
    <col min="7147" max="7147" width="3.42578125" style="13" customWidth="1"/>
    <col min="7148" max="7153" width="8.85546875" style="13"/>
    <col min="7154" max="7154" width="26.85546875" style="13" customWidth="1"/>
    <col min="7155" max="7155" width="14.7109375" style="13" customWidth="1"/>
    <col min="7156" max="7156" width="3.42578125" style="13" customWidth="1"/>
    <col min="7157" max="7157" width="9.5703125" style="13" customWidth="1"/>
    <col min="7158" max="7394" width="8.85546875" style="13"/>
    <col min="7395" max="7395" width="26.85546875" style="13" customWidth="1"/>
    <col min="7396" max="7396" width="3.28515625" style="13" customWidth="1"/>
    <col min="7397" max="7397" width="3.42578125" style="13" customWidth="1"/>
    <col min="7398" max="7398" width="9.140625" style="13" customWidth="1"/>
    <col min="7399" max="7400" width="8.85546875" style="13"/>
    <col min="7401" max="7401" width="26.85546875" style="13" customWidth="1"/>
    <col min="7402" max="7402" width="3.28515625" style="13" customWidth="1"/>
    <col min="7403" max="7403" width="3.42578125" style="13" customWidth="1"/>
    <col min="7404" max="7409" width="8.85546875" style="13"/>
    <col min="7410" max="7410" width="26.85546875" style="13" customWidth="1"/>
    <col min="7411" max="7411" width="14.7109375" style="13" customWidth="1"/>
    <col min="7412" max="7412" width="3.42578125" style="13" customWidth="1"/>
    <col min="7413" max="7413" width="9.5703125" style="13" customWidth="1"/>
    <col min="7414" max="7650" width="8.85546875" style="13"/>
    <col min="7651" max="7651" width="26.85546875" style="13" customWidth="1"/>
    <col min="7652" max="7652" width="3.28515625" style="13" customWidth="1"/>
    <col min="7653" max="7653" width="3.42578125" style="13" customWidth="1"/>
    <col min="7654" max="7654" width="9.140625" style="13" customWidth="1"/>
    <col min="7655" max="7656" width="8.85546875" style="13"/>
    <col min="7657" max="7657" width="26.85546875" style="13" customWidth="1"/>
    <col min="7658" max="7658" width="3.28515625" style="13" customWidth="1"/>
    <col min="7659" max="7659" width="3.42578125" style="13" customWidth="1"/>
    <col min="7660" max="7665" width="8.85546875" style="13"/>
    <col min="7666" max="7666" width="26.85546875" style="13" customWidth="1"/>
    <col min="7667" max="7667" width="14.7109375" style="13" customWidth="1"/>
    <col min="7668" max="7668" width="3.42578125" style="13" customWidth="1"/>
    <col min="7669" max="7669" width="9.5703125" style="13" customWidth="1"/>
    <col min="7670" max="7906" width="8.85546875" style="13"/>
    <col min="7907" max="7907" width="26.85546875" style="13" customWidth="1"/>
    <col min="7908" max="7908" width="3.28515625" style="13" customWidth="1"/>
    <col min="7909" max="7909" width="3.42578125" style="13" customWidth="1"/>
    <col min="7910" max="7910" width="9.140625" style="13" customWidth="1"/>
    <col min="7911" max="7912" width="8.85546875" style="13"/>
    <col min="7913" max="7913" width="26.85546875" style="13" customWidth="1"/>
    <col min="7914" max="7914" width="3.28515625" style="13" customWidth="1"/>
    <col min="7915" max="7915" width="3.42578125" style="13" customWidth="1"/>
    <col min="7916" max="7921" width="8.85546875" style="13"/>
    <col min="7922" max="7922" width="26.85546875" style="13" customWidth="1"/>
    <col min="7923" max="7923" width="14.7109375" style="13" customWidth="1"/>
    <col min="7924" max="7924" width="3.42578125" style="13" customWidth="1"/>
    <col min="7925" max="7925" width="9.5703125" style="13" customWidth="1"/>
    <col min="7926" max="8162" width="8.85546875" style="13"/>
    <col min="8163" max="8163" width="26.85546875" style="13" customWidth="1"/>
    <col min="8164" max="8164" width="3.28515625" style="13" customWidth="1"/>
    <col min="8165" max="8165" width="3.42578125" style="13" customWidth="1"/>
    <col min="8166" max="8166" width="9.140625" style="13" customWidth="1"/>
    <col min="8167" max="8168" width="8.85546875" style="13"/>
    <col min="8169" max="8169" width="26.85546875" style="13" customWidth="1"/>
    <col min="8170" max="8170" width="3.28515625" style="13" customWidth="1"/>
    <col min="8171" max="8171" width="3.42578125" style="13" customWidth="1"/>
    <col min="8172" max="8177" width="8.85546875" style="13"/>
    <col min="8178" max="8178" width="26.85546875" style="13" customWidth="1"/>
    <col min="8179" max="8179" width="14.7109375" style="13" customWidth="1"/>
    <col min="8180" max="8180" width="3.42578125" style="13" customWidth="1"/>
    <col min="8181" max="8181" width="9.5703125" style="13" customWidth="1"/>
    <col min="8182" max="8418" width="8.85546875" style="13"/>
    <col min="8419" max="8419" width="26.85546875" style="13" customWidth="1"/>
    <col min="8420" max="8420" width="3.28515625" style="13" customWidth="1"/>
    <col min="8421" max="8421" width="3.42578125" style="13" customWidth="1"/>
    <col min="8422" max="8422" width="9.140625" style="13" customWidth="1"/>
    <col min="8423" max="8424" width="8.85546875" style="13"/>
    <col min="8425" max="8425" width="26.85546875" style="13" customWidth="1"/>
    <col min="8426" max="8426" width="3.28515625" style="13" customWidth="1"/>
    <col min="8427" max="8427" width="3.42578125" style="13" customWidth="1"/>
    <col min="8428" max="8433" width="8.85546875" style="13"/>
    <col min="8434" max="8434" width="26.85546875" style="13" customWidth="1"/>
    <col min="8435" max="8435" width="14.7109375" style="13" customWidth="1"/>
    <col min="8436" max="8436" width="3.42578125" style="13" customWidth="1"/>
    <col min="8437" max="8437" width="9.5703125" style="13" customWidth="1"/>
    <col min="8438" max="8674" width="8.85546875" style="13"/>
    <col min="8675" max="8675" width="26.85546875" style="13" customWidth="1"/>
    <col min="8676" max="8676" width="3.28515625" style="13" customWidth="1"/>
    <col min="8677" max="8677" width="3.42578125" style="13" customWidth="1"/>
    <col min="8678" max="8678" width="9.140625" style="13" customWidth="1"/>
    <col min="8679" max="8680" width="8.85546875" style="13"/>
    <col min="8681" max="8681" width="26.85546875" style="13" customWidth="1"/>
    <col min="8682" max="8682" width="3.28515625" style="13" customWidth="1"/>
    <col min="8683" max="8683" width="3.42578125" style="13" customWidth="1"/>
    <col min="8684" max="8689" width="8.85546875" style="13"/>
    <col min="8690" max="8690" width="26.85546875" style="13" customWidth="1"/>
    <col min="8691" max="8691" width="14.7109375" style="13" customWidth="1"/>
    <col min="8692" max="8692" width="3.42578125" style="13" customWidth="1"/>
    <col min="8693" max="8693" width="9.5703125" style="13" customWidth="1"/>
    <col min="8694" max="8930" width="8.85546875" style="13"/>
    <col min="8931" max="8931" width="26.85546875" style="13" customWidth="1"/>
    <col min="8932" max="8932" width="3.28515625" style="13" customWidth="1"/>
    <col min="8933" max="8933" width="3.42578125" style="13" customWidth="1"/>
    <col min="8934" max="8934" width="9.140625" style="13" customWidth="1"/>
    <col min="8935" max="8936" width="8.85546875" style="13"/>
    <col min="8937" max="8937" width="26.85546875" style="13" customWidth="1"/>
    <col min="8938" max="8938" width="3.28515625" style="13" customWidth="1"/>
    <col min="8939" max="8939" width="3.42578125" style="13" customWidth="1"/>
    <col min="8940" max="8945" width="8.85546875" style="13"/>
    <col min="8946" max="8946" width="26.85546875" style="13" customWidth="1"/>
    <col min="8947" max="8947" width="14.7109375" style="13" customWidth="1"/>
    <col min="8948" max="8948" width="3.42578125" style="13" customWidth="1"/>
    <col min="8949" max="8949" width="9.5703125" style="13" customWidth="1"/>
    <col min="8950" max="9186" width="8.85546875" style="13"/>
    <col min="9187" max="9187" width="26.85546875" style="13" customWidth="1"/>
    <col min="9188" max="9188" width="3.28515625" style="13" customWidth="1"/>
    <col min="9189" max="9189" width="3.42578125" style="13" customWidth="1"/>
    <col min="9190" max="9190" width="9.140625" style="13" customWidth="1"/>
    <col min="9191" max="9192" width="8.85546875" style="13"/>
    <col min="9193" max="9193" width="26.85546875" style="13" customWidth="1"/>
    <col min="9194" max="9194" width="3.28515625" style="13" customWidth="1"/>
    <col min="9195" max="9195" width="3.42578125" style="13" customWidth="1"/>
    <col min="9196" max="9201" width="8.85546875" style="13"/>
    <col min="9202" max="9202" width="26.85546875" style="13" customWidth="1"/>
    <col min="9203" max="9203" width="14.7109375" style="13" customWidth="1"/>
    <col min="9204" max="9204" width="3.42578125" style="13" customWidth="1"/>
    <col min="9205" max="9205" width="9.5703125" style="13" customWidth="1"/>
    <col min="9206" max="9442" width="8.85546875" style="13"/>
    <col min="9443" max="9443" width="26.85546875" style="13" customWidth="1"/>
    <col min="9444" max="9444" width="3.28515625" style="13" customWidth="1"/>
    <col min="9445" max="9445" width="3.42578125" style="13" customWidth="1"/>
    <col min="9446" max="9446" width="9.140625" style="13" customWidth="1"/>
    <col min="9447" max="9448" width="8.85546875" style="13"/>
    <col min="9449" max="9449" width="26.85546875" style="13" customWidth="1"/>
    <col min="9450" max="9450" width="3.28515625" style="13" customWidth="1"/>
    <col min="9451" max="9451" width="3.42578125" style="13" customWidth="1"/>
    <col min="9452" max="9457" width="8.85546875" style="13"/>
    <col min="9458" max="9458" width="26.85546875" style="13" customWidth="1"/>
    <col min="9459" max="9459" width="14.7109375" style="13" customWidth="1"/>
    <col min="9460" max="9460" width="3.42578125" style="13" customWidth="1"/>
    <col min="9461" max="9461" width="9.5703125" style="13" customWidth="1"/>
    <col min="9462" max="9698" width="8.85546875" style="13"/>
    <col min="9699" max="9699" width="26.85546875" style="13" customWidth="1"/>
    <col min="9700" max="9700" width="3.28515625" style="13" customWidth="1"/>
    <col min="9701" max="9701" width="3.42578125" style="13" customWidth="1"/>
    <col min="9702" max="9702" width="9.140625" style="13" customWidth="1"/>
    <col min="9703" max="9704" width="8.85546875" style="13"/>
    <col min="9705" max="9705" width="26.85546875" style="13" customWidth="1"/>
    <col min="9706" max="9706" width="3.28515625" style="13" customWidth="1"/>
    <col min="9707" max="9707" width="3.42578125" style="13" customWidth="1"/>
    <col min="9708" max="9713" width="8.85546875" style="13"/>
    <col min="9714" max="9714" width="26.85546875" style="13" customWidth="1"/>
    <col min="9715" max="9715" width="14.7109375" style="13" customWidth="1"/>
    <col min="9716" max="9716" width="3.42578125" style="13" customWidth="1"/>
    <col min="9717" max="9717" width="9.5703125" style="13" customWidth="1"/>
    <col min="9718" max="9954" width="8.85546875" style="13"/>
    <col min="9955" max="9955" width="26.85546875" style="13" customWidth="1"/>
    <col min="9956" max="9956" width="3.28515625" style="13" customWidth="1"/>
    <col min="9957" max="9957" width="3.42578125" style="13" customWidth="1"/>
    <col min="9958" max="9958" width="9.140625" style="13" customWidth="1"/>
    <col min="9959" max="9960" width="8.85546875" style="13"/>
    <col min="9961" max="9961" width="26.85546875" style="13" customWidth="1"/>
    <col min="9962" max="9962" width="3.28515625" style="13" customWidth="1"/>
    <col min="9963" max="9963" width="3.42578125" style="13" customWidth="1"/>
    <col min="9964" max="9969" width="8.85546875" style="13"/>
    <col min="9970" max="9970" width="26.85546875" style="13" customWidth="1"/>
    <col min="9971" max="9971" width="14.7109375" style="13" customWidth="1"/>
    <col min="9972" max="9972" width="3.42578125" style="13" customWidth="1"/>
    <col min="9973" max="9973" width="9.5703125" style="13" customWidth="1"/>
    <col min="9974" max="10210" width="8.85546875" style="13"/>
    <col min="10211" max="10211" width="26.85546875" style="13" customWidth="1"/>
    <col min="10212" max="10212" width="3.28515625" style="13" customWidth="1"/>
    <col min="10213" max="10213" width="3.42578125" style="13" customWidth="1"/>
    <col min="10214" max="10214" width="9.140625" style="13" customWidth="1"/>
    <col min="10215" max="10216" width="8.85546875" style="13"/>
    <col min="10217" max="10217" width="26.85546875" style="13" customWidth="1"/>
    <col min="10218" max="10218" width="3.28515625" style="13" customWidth="1"/>
    <col min="10219" max="10219" width="3.42578125" style="13" customWidth="1"/>
    <col min="10220" max="10225" width="8.85546875" style="13"/>
    <col min="10226" max="10226" width="26.85546875" style="13" customWidth="1"/>
    <col min="10227" max="10227" width="14.7109375" style="13" customWidth="1"/>
    <col min="10228" max="10228" width="3.42578125" style="13" customWidth="1"/>
    <col min="10229" max="10229" width="9.5703125" style="13" customWidth="1"/>
    <col min="10230" max="10466" width="8.85546875" style="13"/>
    <col min="10467" max="10467" width="26.85546875" style="13" customWidth="1"/>
    <col min="10468" max="10468" width="3.28515625" style="13" customWidth="1"/>
    <col min="10469" max="10469" width="3.42578125" style="13" customWidth="1"/>
    <col min="10470" max="10470" width="9.140625" style="13" customWidth="1"/>
    <col min="10471" max="10472" width="8.85546875" style="13"/>
    <col min="10473" max="10473" width="26.85546875" style="13" customWidth="1"/>
    <col min="10474" max="10474" width="3.28515625" style="13" customWidth="1"/>
    <col min="10475" max="10475" width="3.42578125" style="13" customWidth="1"/>
    <col min="10476" max="10481" width="8.85546875" style="13"/>
    <col min="10482" max="10482" width="26.85546875" style="13" customWidth="1"/>
    <col min="10483" max="10483" width="14.7109375" style="13" customWidth="1"/>
    <col min="10484" max="10484" width="3.42578125" style="13" customWidth="1"/>
    <col min="10485" max="10485" width="9.5703125" style="13" customWidth="1"/>
    <col min="10486" max="10722" width="8.85546875" style="13"/>
    <col min="10723" max="10723" width="26.85546875" style="13" customWidth="1"/>
    <col min="10724" max="10724" width="3.28515625" style="13" customWidth="1"/>
    <col min="10725" max="10725" width="3.42578125" style="13" customWidth="1"/>
    <col min="10726" max="10726" width="9.140625" style="13" customWidth="1"/>
    <col min="10727" max="10728" width="8.85546875" style="13"/>
    <col min="10729" max="10729" width="26.85546875" style="13" customWidth="1"/>
    <col min="10730" max="10730" width="3.28515625" style="13" customWidth="1"/>
    <col min="10731" max="10731" width="3.42578125" style="13" customWidth="1"/>
    <col min="10732" max="10737" width="8.85546875" style="13"/>
    <col min="10738" max="10738" width="26.85546875" style="13" customWidth="1"/>
    <col min="10739" max="10739" width="14.7109375" style="13" customWidth="1"/>
    <col min="10740" max="10740" width="3.42578125" style="13" customWidth="1"/>
    <col min="10741" max="10741" width="9.5703125" style="13" customWidth="1"/>
    <col min="10742" max="10978" width="8.85546875" style="13"/>
    <col min="10979" max="10979" width="26.85546875" style="13" customWidth="1"/>
    <col min="10980" max="10980" width="3.28515625" style="13" customWidth="1"/>
    <col min="10981" max="10981" width="3.42578125" style="13" customWidth="1"/>
    <col min="10982" max="10982" width="9.140625" style="13" customWidth="1"/>
    <col min="10983" max="10984" width="8.85546875" style="13"/>
    <col min="10985" max="10985" width="26.85546875" style="13" customWidth="1"/>
    <col min="10986" max="10986" width="3.28515625" style="13" customWidth="1"/>
    <col min="10987" max="10987" width="3.42578125" style="13" customWidth="1"/>
    <col min="10988" max="10993" width="8.85546875" style="13"/>
    <col min="10994" max="10994" width="26.85546875" style="13" customWidth="1"/>
    <col min="10995" max="10995" width="14.7109375" style="13" customWidth="1"/>
    <col min="10996" max="10996" width="3.42578125" style="13" customWidth="1"/>
    <col min="10997" max="10997" width="9.5703125" style="13" customWidth="1"/>
    <col min="10998" max="11234" width="8.85546875" style="13"/>
    <col min="11235" max="11235" width="26.85546875" style="13" customWidth="1"/>
    <col min="11236" max="11236" width="3.28515625" style="13" customWidth="1"/>
    <col min="11237" max="11237" width="3.42578125" style="13" customWidth="1"/>
    <col min="11238" max="11238" width="9.140625" style="13" customWidth="1"/>
    <col min="11239" max="11240" width="8.85546875" style="13"/>
    <col min="11241" max="11241" width="26.85546875" style="13" customWidth="1"/>
    <col min="11242" max="11242" width="3.28515625" style="13" customWidth="1"/>
    <col min="11243" max="11243" width="3.42578125" style="13" customWidth="1"/>
    <col min="11244" max="11249" width="8.85546875" style="13"/>
    <col min="11250" max="11250" width="26.85546875" style="13" customWidth="1"/>
    <col min="11251" max="11251" width="14.7109375" style="13" customWidth="1"/>
    <col min="11252" max="11252" width="3.42578125" style="13" customWidth="1"/>
    <col min="11253" max="11253" width="9.5703125" style="13" customWidth="1"/>
    <col min="11254" max="11490" width="8.85546875" style="13"/>
    <col min="11491" max="11491" width="26.85546875" style="13" customWidth="1"/>
    <col min="11492" max="11492" width="3.28515625" style="13" customWidth="1"/>
    <col min="11493" max="11493" width="3.42578125" style="13" customWidth="1"/>
    <col min="11494" max="11494" width="9.140625" style="13" customWidth="1"/>
    <col min="11495" max="11496" width="8.85546875" style="13"/>
    <col min="11497" max="11497" width="26.85546875" style="13" customWidth="1"/>
    <col min="11498" max="11498" width="3.28515625" style="13" customWidth="1"/>
    <col min="11499" max="11499" width="3.42578125" style="13" customWidth="1"/>
    <col min="11500" max="11505" width="8.85546875" style="13"/>
    <col min="11506" max="11506" width="26.85546875" style="13" customWidth="1"/>
    <col min="11507" max="11507" width="14.7109375" style="13" customWidth="1"/>
    <col min="11508" max="11508" width="3.42578125" style="13" customWidth="1"/>
    <col min="11509" max="11509" width="9.5703125" style="13" customWidth="1"/>
    <col min="11510" max="11746" width="8.85546875" style="13"/>
    <col min="11747" max="11747" width="26.85546875" style="13" customWidth="1"/>
    <col min="11748" max="11748" width="3.28515625" style="13" customWidth="1"/>
    <col min="11749" max="11749" width="3.42578125" style="13" customWidth="1"/>
    <col min="11750" max="11750" width="9.140625" style="13" customWidth="1"/>
    <col min="11751" max="11752" width="8.85546875" style="13"/>
    <col min="11753" max="11753" width="26.85546875" style="13" customWidth="1"/>
    <col min="11754" max="11754" width="3.28515625" style="13" customWidth="1"/>
    <col min="11755" max="11755" width="3.42578125" style="13" customWidth="1"/>
    <col min="11756" max="11761" width="8.85546875" style="13"/>
    <col min="11762" max="11762" width="26.85546875" style="13" customWidth="1"/>
    <col min="11763" max="11763" width="14.7109375" style="13" customWidth="1"/>
    <col min="11764" max="11764" width="3.42578125" style="13" customWidth="1"/>
    <col min="11765" max="11765" width="9.5703125" style="13" customWidth="1"/>
    <col min="11766" max="12002" width="8.85546875" style="13"/>
    <col min="12003" max="12003" width="26.85546875" style="13" customWidth="1"/>
    <col min="12004" max="12004" width="3.28515625" style="13" customWidth="1"/>
    <col min="12005" max="12005" width="3.42578125" style="13" customWidth="1"/>
    <col min="12006" max="12006" width="9.140625" style="13" customWidth="1"/>
    <col min="12007" max="12008" width="8.85546875" style="13"/>
    <col min="12009" max="12009" width="26.85546875" style="13" customWidth="1"/>
    <col min="12010" max="12010" width="3.28515625" style="13" customWidth="1"/>
    <col min="12011" max="12011" width="3.42578125" style="13" customWidth="1"/>
    <col min="12012" max="12017" width="8.85546875" style="13"/>
    <col min="12018" max="12018" width="26.85546875" style="13" customWidth="1"/>
    <col min="12019" max="12019" width="14.7109375" style="13" customWidth="1"/>
    <col min="12020" max="12020" width="3.42578125" style="13" customWidth="1"/>
    <col min="12021" max="12021" width="9.5703125" style="13" customWidth="1"/>
    <col min="12022" max="12258" width="8.85546875" style="13"/>
    <col min="12259" max="12259" width="26.85546875" style="13" customWidth="1"/>
    <col min="12260" max="12260" width="3.28515625" style="13" customWidth="1"/>
    <col min="12261" max="12261" width="3.42578125" style="13" customWidth="1"/>
    <col min="12262" max="12262" width="9.140625" style="13" customWidth="1"/>
    <col min="12263" max="12264" width="8.85546875" style="13"/>
    <col min="12265" max="12265" width="26.85546875" style="13" customWidth="1"/>
    <col min="12266" max="12266" width="3.28515625" style="13" customWidth="1"/>
    <col min="12267" max="12267" width="3.42578125" style="13" customWidth="1"/>
    <col min="12268" max="12273" width="8.85546875" style="13"/>
    <col min="12274" max="12274" width="26.85546875" style="13" customWidth="1"/>
    <col min="12275" max="12275" width="14.7109375" style="13" customWidth="1"/>
    <col min="12276" max="12276" width="3.42578125" style="13" customWidth="1"/>
    <col min="12277" max="12277" width="9.5703125" style="13" customWidth="1"/>
    <col min="12278" max="12514" width="8.85546875" style="13"/>
    <col min="12515" max="12515" width="26.85546875" style="13" customWidth="1"/>
    <col min="12516" max="12516" width="3.28515625" style="13" customWidth="1"/>
    <col min="12517" max="12517" width="3.42578125" style="13" customWidth="1"/>
    <col min="12518" max="12518" width="9.140625" style="13" customWidth="1"/>
    <col min="12519" max="12520" width="8.85546875" style="13"/>
    <col min="12521" max="12521" width="26.85546875" style="13" customWidth="1"/>
    <col min="12522" max="12522" width="3.28515625" style="13" customWidth="1"/>
    <col min="12523" max="12523" width="3.42578125" style="13" customWidth="1"/>
    <col min="12524" max="12529" width="8.85546875" style="13"/>
    <col min="12530" max="12530" width="26.85546875" style="13" customWidth="1"/>
    <col min="12531" max="12531" width="14.7109375" style="13" customWidth="1"/>
    <col min="12532" max="12532" width="3.42578125" style="13" customWidth="1"/>
    <col min="12533" max="12533" width="9.5703125" style="13" customWidth="1"/>
    <col min="12534" max="12770" width="8.85546875" style="13"/>
    <col min="12771" max="12771" width="26.85546875" style="13" customWidth="1"/>
    <col min="12772" max="12772" width="3.28515625" style="13" customWidth="1"/>
    <col min="12773" max="12773" width="3.42578125" style="13" customWidth="1"/>
    <col min="12774" max="12774" width="9.140625" style="13" customWidth="1"/>
    <col min="12775" max="12776" width="8.85546875" style="13"/>
    <col min="12777" max="12777" width="26.85546875" style="13" customWidth="1"/>
    <col min="12778" max="12778" width="3.28515625" style="13" customWidth="1"/>
    <col min="12779" max="12779" width="3.42578125" style="13" customWidth="1"/>
    <col min="12780" max="12785" width="8.85546875" style="13"/>
    <col min="12786" max="12786" width="26.85546875" style="13" customWidth="1"/>
    <col min="12787" max="12787" width="14.7109375" style="13" customWidth="1"/>
    <col min="12788" max="12788" width="3.42578125" style="13" customWidth="1"/>
    <col min="12789" max="12789" width="9.5703125" style="13" customWidth="1"/>
    <col min="12790" max="13026" width="8.85546875" style="13"/>
    <col min="13027" max="13027" width="26.85546875" style="13" customWidth="1"/>
    <col min="13028" max="13028" width="3.28515625" style="13" customWidth="1"/>
    <col min="13029" max="13029" width="3.42578125" style="13" customWidth="1"/>
    <col min="13030" max="13030" width="9.140625" style="13" customWidth="1"/>
    <col min="13031" max="13032" width="8.85546875" style="13"/>
    <col min="13033" max="13033" width="26.85546875" style="13" customWidth="1"/>
    <col min="13034" max="13034" width="3.28515625" style="13" customWidth="1"/>
    <col min="13035" max="13035" width="3.42578125" style="13" customWidth="1"/>
    <col min="13036" max="13041" width="8.85546875" style="13"/>
    <col min="13042" max="13042" width="26.85546875" style="13" customWidth="1"/>
    <col min="13043" max="13043" width="14.7109375" style="13" customWidth="1"/>
    <col min="13044" max="13044" width="3.42578125" style="13" customWidth="1"/>
    <col min="13045" max="13045" width="9.5703125" style="13" customWidth="1"/>
    <col min="13046" max="13282" width="8.85546875" style="13"/>
    <col min="13283" max="13283" width="26.85546875" style="13" customWidth="1"/>
    <col min="13284" max="13284" width="3.28515625" style="13" customWidth="1"/>
    <col min="13285" max="13285" width="3.42578125" style="13" customWidth="1"/>
    <col min="13286" max="13286" width="9.140625" style="13" customWidth="1"/>
    <col min="13287" max="13288" width="8.85546875" style="13"/>
    <col min="13289" max="13289" width="26.85546875" style="13" customWidth="1"/>
    <col min="13290" max="13290" width="3.28515625" style="13" customWidth="1"/>
    <col min="13291" max="13291" width="3.42578125" style="13" customWidth="1"/>
    <col min="13292" max="13297" width="8.85546875" style="13"/>
    <col min="13298" max="13298" width="26.85546875" style="13" customWidth="1"/>
    <col min="13299" max="13299" width="14.7109375" style="13" customWidth="1"/>
    <col min="13300" max="13300" width="3.42578125" style="13" customWidth="1"/>
    <col min="13301" max="13301" width="9.5703125" style="13" customWidth="1"/>
    <col min="13302" max="13538" width="8.85546875" style="13"/>
    <col min="13539" max="13539" width="26.85546875" style="13" customWidth="1"/>
    <col min="13540" max="13540" width="3.28515625" style="13" customWidth="1"/>
    <col min="13541" max="13541" width="3.42578125" style="13" customWidth="1"/>
    <col min="13542" max="13542" width="9.140625" style="13" customWidth="1"/>
    <col min="13543" max="13544" width="8.85546875" style="13"/>
    <col min="13545" max="13545" width="26.85546875" style="13" customWidth="1"/>
    <col min="13546" max="13546" width="3.28515625" style="13" customWidth="1"/>
    <col min="13547" max="13547" width="3.42578125" style="13" customWidth="1"/>
    <col min="13548" max="13553" width="8.85546875" style="13"/>
    <col min="13554" max="13554" width="26.85546875" style="13" customWidth="1"/>
    <col min="13555" max="13555" width="14.7109375" style="13" customWidth="1"/>
    <col min="13556" max="13556" width="3.42578125" style="13" customWidth="1"/>
    <col min="13557" max="13557" width="9.5703125" style="13" customWidth="1"/>
    <col min="13558" max="13794" width="8.85546875" style="13"/>
    <col min="13795" max="13795" width="26.85546875" style="13" customWidth="1"/>
    <col min="13796" max="13796" width="3.28515625" style="13" customWidth="1"/>
    <col min="13797" max="13797" width="3.42578125" style="13" customWidth="1"/>
    <col min="13798" max="13798" width="9.140625" style="13" customWidth="1"/>
    <col min="13799" max="13800" width="8.85546875" style="13"/>
    <col min="13801" max="13801" width="26.85546875" style="13" customWidth="1"/>
    <col min="13802" max="13802" width="3.28515625" style="13" customWidth="1"/>
    <col min="13803" max="13803" width="3.42578125" style="13" customWidth="1"/>
    <col min="13804" max="13809" width="8.85546875" style="13"/>
    <col min="13810" max="13810" width="26.85546875" style="13" customWidth="1"/>
    <col min="13811" max="13811" width="14.7109375" style="13" customWidth="1"/>
    <col min="13812" max="13812" width="3.42578125" style="13" customWidth="1"/>
    <col min="13813" max="13813" width="9.5703125" style="13" customWidth="1"/>
    <col min="13814" max="14050" width="8.85546875" style="13"/>
    <col min="14051" max="14051" width="26.85546875" style="13" customWidth="1"/>
    <col min="14052" max="14052" width="3.28515625" style="13" customWidth="1"/>
    <col min="14053" max="14053" width="3.42578125" style="13" customWidth="1"/>
    <col min="14054" max="14054" width="9.140625" style="13" customWidth="1"/>
    <col min="14055" max="14056" width="8.85546875" style="13"/>
    <col min="14057" max="14057" width="26.85546875" style="13" customWidth="1"/>
    <col min="14058" max="14058" width="3.28515625" style="13" customWidth="1"/>
    <col min="14059" max="14059" width="3.42578125" style="13" customWidth="1"/>
    <col min="14060" max="14065" width="8.85546875" style="13"/>
    <col min="14066" max="14066" width="26.85546875" style="13" customWidth="1"/>
    <col min="14067" max="14067" width="14.7109375" style="13" customWidth="1"/>
    <col min="14068" max="14068" width="3.42578125" style="13" customWidth="1"/>
    <col min="14069" max="14069" width="9.5703125" style="13" customWidth="1"/>
    <col min="14070" max="14306" width="8.85546875" style="13"/>
    <col min="14307" max="14307" width="26.85546875" style="13" customWidth="1"/>
    <col min="14308" max="14308" width="3.28515625" style="13" customWidth="1"/>
    <col min="14309" max="14309" width="3.42578125" style="13" customWidth="1"/>
    <col min="14310" max="14310" width="9.140625" style="13" customWidth="1"/>
    <col min="14311" max="14312" width="8.85546875" style="13"/>
    <col min="14313" max="14313" width="26.85546875" style="13" customWidth="1"/>
    <col min="14314" max="14314" width="3.28515625" style="13" customWidth="1"/>
    <col min="14315" max="14315" width="3.42578125" style="13" customWidth="1"/>
    <col min="14316" max="14321" width="8.85546875" style="13"/>
    <col min="14322" max="14322" width="26.85546875" style="13" customWidth="1"/>
    <col min="14323" max="14323" width="14.7109375" style="13" customWidth="1"/>
    <col min="14324" max="14324" width="3.42578125" style="13" customWidth="1"/>
    <col min="14325" max="14325" width="9.5703125" style="13" customWidth="1"/>
    <col min="14326" max="14562" width="8.85546875" style="13"/>
    <col min="14563" max="14563" width="26.85546875" style="13" customWidth="1"/>
    <col min="14564" max="14564" width="3.28515625" style="13" customWidth="1"/>
    <col min="14565" max="14565" width="3.42578125" style="13" customWidth="1"/>
    <col min="14566" max="14566" width="9.140625" style="13" customWidth="1"/>
    <col min="14567" max="14568" width="8.85546875" style="13"/>
    <col min="14569" max="14569" width="26.85546875" style="13" customWidth="1"/>
    <col min="14570" max="14570" width="3.28515625" style="13" customWidth="1"/>
    <col min="14571" max="14571" width="3.42578125" style="13" customWidth="1"/>
    <col min="14572" max="14577" width="8.85546875" style="13"/>
    <col min="14578" max="14578" width="26.85546875" style="13" customWidth="1"/>
    <col min="14579" max="14579" width="14.7109375" style="13" customWidth="1"/>
    <col min="14580" max="14580" width="3.42578125" style="13" customWidth="1"/>
    <col min="14581" max="14581" width="9.5703125" style="13" customWidth="1"/>
    <col min="14582" max="14818" width="8.85546875" style="13"/>
    <col min="14819" max="14819" width="26.85546875" style="13" customWidth="1"/>
    <col min="14820" max="14820" width="3.28515625" style="13" customWidth="1"/>
    <col min="14821" max="14821" width="3.42578125" style="13" customWidth="1"/>
    <col min="14822" max="14822" width="9.140625" style="13" customWidth="1"/>
    <col min="14823" max="14824" width="8.85546875" style="13"/>
    <col min="14825" max="14825" width="26.85546875" style="13" customWidth="1"/>
    <col min="14826" max="14826" width="3.28515625" style="13" customWidth="1"/>
    <col min="14827" max="14827" width="3.42578125" style="13" customWidth="1"/>
    <col min="14828" max="14833" width="8.85546875" style="13"/>
    <col min="14834" max="14834" width="26.85546875" style="13" customWidth="1"/>
    <col min="14835" max="14835" width="14.7109375" style="13" customWidth="1"/>
    <col min="14836" max="14836" width="3.42578125" style="13" customWidth="1"/>
    <col min="14837" max="14837" width="9.5703125" style="13" customWidth="1"/>
    <col min="14838" max="15074" width="8.85546875" style="13"/>
    <col min="15075" max="15075" width="26.85546875" style="13" customWidth="1"/>
    <col min="15076" max="15076" width="3.28515625" style="13" customWidth="1"/>
    <col min="15077" max="15077" width="3.42578125" style="13" customWidth="1"/>
    <col min="15078" max="15078" width="9.140625" style="13" customWidth="1"/>
    <col min="15079" max="15080" width="8.85546875" style="13"/>
    <col min="15081" max="15081" width="26.85546875" style="13" customWidth="1"/>
    <col min="15082" max="15082" width="3.28515625" style="13" customWidth="1"/>
    <col min="15083" max="15083" width="3.42578125" style="13" customWidth="1"/>
    <col min="15084" max="15089" width="8.85546875" style="13"/>
    <col min="15090" max="15090" width="26.85546875" style="13" customWidth="1"/>
    <col min="15091" max="15091" width="14.7109375" style="13" customWidth="1"/>
    <col min="15092" max="15092" width="3.42578125" style="13" customWidth="1"/>
    <col min="15093" max="15093" width="9.5703125" style="13" customWidth="1"/>
    <col min="15094" max="15330" width="8.85546875" style="13"/>
    <col min="15331" max="15331" width="26.85546875" style="13" customWidth="1"/>
    <col min="15332" max="15332" width="3.28515625" style="13" customWidth="1"/>
    <col min="15333" max="15333" width="3.42578125" style="13" customWidth="1"/>
    <col min="15334" max="15334" width="9.140625" style="13" customWidth="1"/>
    <col min="15335" max="15336" width="8.85546875" style="13"/>
    <col min="15337" max="15337" width="26.85546875" style="13" customWidth="1"/>
    <col min="15338" max="15338" width="3.28515625" style="13" customWidth="1"/>
    <col min="15339" max="15339" width="3.42578125" style="13" customWidth="1"/>
    <col min="15340" max="15345" width="8.85546875" style="13"/>
    <col min="15346" max="15346" width="26.85546875" style="13" customWidth="1"/>
    <col min="15347" max="15347" width="14.7109375" style="13" customWidth="1"/>
    <col min="15348" max="15348" width="3.42578125" style="13" customWidth="1"/>
    <col min="15349" max="15349" width="9.5703125" style="13" customWidth="1"/>
    <col min="15350" max="15586" width="8.85546875" style="13"/>
    <col min="15587" max="15587" width="26.85546875" style="13" customWidth="1"/>
    <col min="15588" max="15588" width="3.28515625" style="13" customWidth="1"/>
    <col min="15589" max="15589" width="3.42578125" style="13" customWidth="1"/>
    <col min="15590" max="15590" width="9.140625" style="13" customWidth="1"/>
    <col min="15591" max="15592" width="8.85546875" style="13"/>
    <col min="15593" max="15593" width="26.85546875" style="13" customWidth="1"/>
    <col min="15594" max="15594" width="3.28515625" style="13" customWidth="1"/>
    <col min="15595" max="15595" width="3.42578125" style="13" customWidth="1"/>
    <col min="15596" max="15601" width="8.85546875" style="13"/>
    <col min="15602" max="15602" width="26.85546875" style="13" customWidth="1"/>
    <col min="15603" max="15603" width="14.7109375" style="13" customWidth="1"/>
    <col min="15604" max="15604" width="3.42578125" style="13" customWidth="1"/>
    <col min="15605" max="15605" width="9.5703125" style="13" customWidth="1"/>
    <col min="15606" max="15842" width="8.85546875" style="13"/>
    <col min="15843" max="15843" width="26.85546875" style="13" customWidth="1"/>
    <col min="15844" max="15844" width="3.28515625" style="13" customWidth="1"/>
    <col min="15845" max="15845" width="3.42578125" style="13" customWidth="1"/>
    <col min="15846" max="15846" width="9.140625" style="13" customWidth="1"/>
    <col min="15847" max="15848" width="8.85546875" style="13"/>
    <col min="15849" max="15849" width="26.85546875" style="13" customWidth="1"/>
    <col min="15850" max="15850" width="3.28515625" style="13" customWidth="1"/>
    <col min="15851" max="15851" width="3.42578125" style="13" customWidth="1"/>
    <col min="15852" max="15857" width="8.85546875" style="13"/>
    <col min="15858" max="15858" width="26.85546875" style="13" customWidth="1"/>
    <col min="15859" max="15859" width="14.7109375" style="13" customWidth="1"/>
    <col min="15860" max="15860" width="3.42578125" style="13" customWidth="1"/>
    <col min="15861" max="15861" width="9.5703125" style="13" customWidth="1"/>
    <col min="15862" max="16098" width="8.85546875" style="13"/>
    <col min="16099" max="16099" width="26.85546875" style="13" customWidth="1"/>
    <col min="16100" max="16100" width="3.28515625" style="13" customWidth="1"/>
    <col min="16101" max="16101" width="3.42578125" style="13" customWidth="1"/>
    <col min="16102" max="16102" width="9.140625" style="13" customWidth="1"/>
    <col min="16103" max="16104" width="8.85546875" style="13"/>
    <col min="16105" max="16105" width="26.85546875" style="13" customWidth="1"/>
    <col min="16106" max="16106" width="3.28515625" style="13" customWidth="1"/>
    <col min="16107" max="16107" width="3.42578125" style="13" customWidth="1"/>
    <col min="16108" max="16113" width="8.85546875" style="13"/>
    <col min="16114" max="16114" width="26.85546875" style="13" customWidth="1"/>
    <col min="16115" max="16115" width="14.7109375" style="13" customWidth="1"/>
    <col min="16116" max="16116" width="3.42578125" style="13" customWidth="1"/>
    <col min="16117" max="16117" width="9.5703125" style="13" customWidth="1"/>
    <col min="16118" max="16384" width="8.85546875" style="13"/>
  </cols>
  <sheetData>
    <row r="1" spans="1:27" s="10" customFormat="1" ht="21" x14ac:dyDescent="0.35">
      <c r="A1" s="10" t="s">
        <v>120</v>
      </c>
      <c r="B1" s="11" t="s">
        <v>121</v>
      </c>
      <c r="E1" s="12"/>
      <c r="K1" s="12"/>
      <c r="R1" s="12"/>
      <c r="S1" s="12"/>
      <c r="T1" s="12"/>
      <c r="U1" s="12"/>
      <c r="V1" s="12"/>
      <c r="W1" s="12"/>
      <c r="X1" s="12"/>
      <c r="Y1" s="12"/>
      <c r="Z1" s="12"/>
      <c r="AA1" s="12"/>
    </row>
    <row r="2" spans="1:27" x14ac:dyDescent="0.25">
      <c r="B2" s="13" t="s">
        <v>122</v>
      </c>
    </row>
    <row r="3" spans="1:27" x14ac:dyDescent="0.25">
      <c r="B3" s="13" t="s">
        <v>123</v>
      </c>
    </row>
    <row r="4" spans="1:27" x14ac:dyDescent="0.25">
      <c r="B4" s="13" t="s">
        <v>124</v>
      </c>
    </row>
    <row r="5" spans="1:27" x14ac:dyDescent="0.25">
      <c r="B5" s="13" t="s">
        <v>164</v>
      </c>
    </row>
    <row r="6" spans="1:27" s="53" customFormat="1" ht="1.5" customHeight="1" x14ac:dyDescent="0.25">
      <c r="A6" s="52"/>
      <c r="B6" s="52"/>
      <c r="C6" s="52"/>
      <c r="D6" s="52"/>
      <c r="E6" s="52"/>
      <c r="F6" s="52"/>
      <c r="G6" s="52"/>
      <c r="H6" s="52"/>
      <c r="I6" s="52"/>
      <c r="J6" s="52"/>
      <c r="K6" s="52"/>
      <c r="L6" s="52"/>
      <c r="M6" s="52"/>
      <c r="N6" s="52"/>
      <c r="O6" s="52"/>
      <c r="P6" s="52"/>
      <c r="Q6" s="17"/>
      <c r="R6" s="18"/>
    </row>
    <row r="7" spans="1:27" ht="15.75" thickBot="1" x14ac:dyDescent="0.3"/>
    <row r="8" spans="1:27" x14ac:dyDescent="0.25">
      <c r="B8" s="128" t="s">
        <v>165</v>
      </c>
      <c r="C8" s="138"/>
      <c r="D8" s="138"/>
      <c r="E8" s="129"/>
      <c r="J8" s="128" t="s">
        <v>166</v>
      </c>
      <c r="K8" s="138"/>
      <c r="L8" s="138"/>
      <c r="M8" s="129"/>
    </row>
    <row r="9" spans="1:27" x14ac:dyDescent="0.25">
      <c r="B9" s="139"/>
      <c r="C9" s="140"/>
      <c r="D9" s="140"/>
      <c r="E9" s="141"/>
      <c r="J9" s="139"/>
      <c r="K9" s="140"/>
      <c r="L9" s="140"/>
      <c r="M9" s="141"/>
    </row>
    <row r="10" spans="1:27" x14ac:dyDescent="0.25">
      <c r="B10" s="130" t="s">
        <v>167</v>
      </c>
      <c r="C10" s="142"/>
      <c r="D10" s="142"/>
      <c r="E10" s="131"/>
      <c r="J10" s="130" t="s">
        <v>167</v>
      </c>
      <c r="K10" s="142"/>
      <c r="L10" s="142"/>
      <c r="M10" s="131"/>
    </row>
    <row r="11" spans="1:27" x14ac:dyDescent="0.25">
      <c r="B11" s="25" t="s">
        <v>168</v>
      </c>
      <c r="C11" s="54" t="s">
        <v>169</v>
      </c>
      <c r="D11" s="55" t="str">
        <f>IF(D12="&gt;","≤",IF(D12="&lt;","≥","="))</f>
        <v>=</v>
      </c>
      <c r="E11" s="56" t="str">
        <f>IF(E12="","",E12)</f>
        <v/>
      </c>
      <c r="G11" s="38" t="s">
        <v>170</v>
      </c>
      <c r="H11" s="38" t="s">
        <v>171</v>
      </c>
      <c r="J11" s="25" t="s">
        <v>168</v>
      </c>
      <c r="K11" s="55" t="s">
        <v>172</v>
      </c>
      <c r="L11" s="55" t="str">
        <f>IF(L12="&gt;","≤",IF(L12="&lt;","≥","="))</f>
        <v>≤</v>
      </c>
      <c r="M11" s="57" t="str">
        <f>IF(M12="","",M12)</f>
        <v/>
      </c>
      <c r="O11" s="38" t="s">
        <v>173</v>
      </c>
      <c r="P11" s="38" t="s">
        <v>174</v>
      </c>
    </row>
    <row r="12" spans="1:27" x14ac:dyDescent="0.25">
      <c r="B12" s="25" t="s">
        <v>175</v>
      </c>
      <c r="C12" s="54" t="s">
        <v>169</v>
      </c>
      <c r="D12" s="58" t="s">
        <v>176</v>
      </c>
      <c r="E12" s="59"/>
      <c r="J12" s="25" t="s">
        <v>175</v>
      </c>
      <c r="K12" s="55" t="s">
        <v>172</v>
      </c>
      <c r="L12" s="58" t="s">
        <v>177</v>
      </c>
      <c r="M12" s="60"/>
      <c r="P12" s="38"/>
    </row>
    <row r="13" spans="1:27" x14ac:dyDescent="0.25">
      <c r="B13" s="61" t="s">
        <v>178</v>
      </c>
      <c r="C13" s="62"/>
      <c r="D13" s="62"/>
      <c r="E13" s="63" t="str">
        <f>IF(D12="&lt;","Lower",IF(D12="&gt;","Upper","Two"))</f>
        <v>Two</v>
      </c>
      <c r="G13" s="38" t="s">
        <v>179</v>
      </c>
      <c r="J13" s="61" t="s">
        <v>178</v>
      </c>
      <c r="K13" s="62"/>
      <c r="L13" s="62"/>
      <c r="M13" s="63" t="str">
        <f>IF(L12="&lt;","Lower",IF(L12="&gt;","Upper","Two"))</f>
        <v>Upper</v>
      </c>
      <c r="O13" s="38" t="s">
        <v>180</v>
      </c>
      <c r="P13" s="38"/>
    </row>
    <row r="14" spans="1:27" x14ac:dyDescent="0.25">
      <c r="B14" s="130" t="s">
        <v>181</v>
      </c>
      <c r="C14" s="142"/>
      <c r="D14" s="142"/>
      <c r="E14" s="131"/>
      <c r="J14" s="130" t="s">
        <v>181</v>
      </c>
      <c r="K14" s="142"/>
      <c r="L14" s="142"/>
      <c r="M14" s="131"/>
    </row>
    <row r="15" spans="1:27" x14ac:dyDescent="0.25">
      <c r="B15" s="64"/>
      <c r="C15" s="65"/>
      <c r="D15" s="55" t="s">
        <v>182</v>
      </c>
      <c r="E15" s="66"/>
      <c r="G15" s="13" t="s">
        <v>183</v>
      </c>
      <c r="J15" s="64"/>
      <c r="K15" s="65"/>
      <c r="L15" s="55" t="s">
        <v>182</v>
      </c>
      <c r="M15" s="66"/>
      <c r="O15" s="13" t="s">
        <v>183</v>
      </c>
    </row>
    <row r="16" spans="1:27" x14ac:dyDescent="0.25">
      <c r="B16" s="130" t="s">
        <v>184</v>
      </c>
      <c r="C16" s="142"/>
      <c r="D16" s="142"/>
      <c r="E16" s="131"/>
      <c r="J16" s="130" t="s">
        <v>184</v>
      </c>
      <c r="K16" s="142"/>
      <c r="L16" s="142"/>
      <c r="M16" s="131"/>
    </row>
    <row r="17" spans="2:16" x14ac:dyDescent="0.25">
      <c r="B17" s="136" t="s">
        <v>142</v>
      </c>
      <c r="C17" s="137"/>
      <c r="D17" s="137"/>
      <c r="E17" s="67">
        <f>E23-1</f>
        <v>-1</v>
      </c>
      <c r="G17" s="38" t="s">
        <v>185</v>
      </c>
      <c r="J17" s="136" t="str">
        <f>IF(L11="=","Lower Critical Value","Critical Value")</f>
        <v>Critical Value</v>
      </c>
      <c r="K17" s="137"/>
      <c r="L17" s="137"/>
      <c r="M17" s="68" t="e">
        <f>IF(M13="Two",NORMSINV(M15/2),IF(M13="Lower",NORMSINV(M15),NORMSINV(1-M15)))</f>
        <v>#NUM!</v>
      </c>
      <c r="O17" s="69" t="s">
        <v>186</v>
      </c>
      <c r="P17" s="69"/>
    </row>
    <row r="18" spans="2:16" x14ac:dyDescent="0.25">
      <c r="B18" s="136" t="str">
        <f>IF(D11="=","Lower Critical Value","Critical Value")</f>
        <v>Lower Critical Value</v>
      </c>
      <c r="C18" s="137"/>
      <c r="D18" s="137"/>
      <c r="E18" s="68" t="e">
        <f>IF(E13="Two",-(TINV(E15,E17)),IF(E13="Lower",-(TINV(E15*2,E17)),TINV(E15*2,E17)))</f>
        <v>#NUM!</v>
      </c>
      <c r="G18" s="38" t="s">
        <v>187</v>
      </c>
      <c r="J18" s="146" t="str">
        <f>IF(L11="=","Upper Critical Value","")</f>
        <v/>
      </c>
      <c r="K18" s="147"/>
      <c r="L18" s="148"/>
      <c r="M18" s="68" t="str">
        <f>IF(L11="=",-M17,"")</f>
        <v/>
      </c>
      <c r="O18" s="69" t="s">
        <v>188</v>
      </c>
      <c r="P18" s="69"/>
    </row>
    <row r="19" spans="2:16" x14ac:dyDescent="0.25">
      <c r="B19" s="146" t="str">
        <f>IF(D11="=","Upper Critical Value","")</f>
        <v>Upper Critical Value</v>
      </c>
      <c r="C19" s="147"/>
      <c r="D19" s="148"/>
      <c r="E19" s="68" t="e">
        <f>IF(D11="=",-E18,"")</f>
        <v>#NUM!</v>
      </c>
      <c r="G19" s="38" t="s">
        <v>189</v>
      </c>
      <c r="J19" s="130" t="s">
        <v>190</v>
      </c>
      <c r="K19" s="142"/>
      <c r="L19" s="142"/>
      <c r="M19" s="131"/>
      <c r="O19" s="65"/>
      <c r="P19" s="65"/>
    </row>
    <row r="20" spans="2:16" x14ac:dyDescent="0.25">
      <c r="B20" s="130" t="s">
        <v>190</v>
      </c>
      <c r="C20" s="142"/>
      <c r="D20" s="142"/>
      <c r="E20" s="131"/>
      <c r="J20" s="146" t="s">
        <v>131</v>
      </c>
      <c r="K20" s="147"/>
      <c r="L20" s="148"/>
      <c r="M20" s="26"/>
      <c r="O20" s="65"/>
      <c r="P20" s="65"/>
    </row>
    <row r="21" spans="2:16" x14ac:dyDescent="0.25">
      <c r="B21" s="146" t="s">
        <v>191</v>
      </c>
      <c r="C21" s="147"/>
      <c r="D21" s="148"/>
      <c r="E21" s="26"/>
      <c r="J21" s="146" t="s">
        <v>192</v>
      </c>
      <c r="K21" s="147"/>
      <c r="L21" s="148"/>
      <c r="M21" s="26"/>
      <c r="O21" s="65"/>
      <c r="P21" s="65"/>
    </row>
    <row r="22" spans="2:16" x14ac:dyDescent="0.25">
      <c r="B22" s="146" t="s">
        <v>193</v>
      </c>
      <c r="C22" s="147"/>
      <c r="D22" s="148"/>
      <c r="E22" s="26"/>
      <c r="J22" s="149"/>
      <c r="K22" s="150"/>
      <c r="L22" s="150"/>
      <c r="M22" s="151"/>
    </row>
    <row r="23" spans="2:16" x14ac:dyDescent="0.25">
      <c r="B23" s="146" t="s">
        <v>131</v>
      </c>
      <c r="C23" s="147"/>
      <c r="D23" s="148"/>
      <c r="E23" s="26"/>
      <c r="J23" s="136" t="s">
        <v>194</v>
      </c>
      <c r="K23" s="137"/>
      <c r="L23" s="137"/>
      <c r="M23" s="70" t="e">
        <f>M21/M20</f>
        <v>#DIV/0!</v>
      </c>
      <c r="O23" s="38" t="s">
        <v>195</v>
      </c>
      <c r="P23" s="38"/>
    </row>
    <row r="24" spans="2:16" x14ac:dyDescent="0.25">
      <c r="B24" s="149"/>
      <c r="C24" s="150"/>
      <c r="D24" s="150"/>
      <c r="E24" s="151"/>
      <c r="J24" s="136" t="s">
        <v>64</v>
      </c>
      <c r="K24" s="137"/>
      <c r="L24" s="137"/>
      <c r="M24" s="70" t="e">
        <f>SQRT(M11*(1-M11)/M20)</f>
        <v>#VALUE!</v>
      </c>
      <c r="O24" s="38" t="s">
        <v>196</v>
      </c>
      <c r="P24" s="38"/>
    </row>
    <row r="25" spans="2:16" x14ac:dyDescent="0.25">
      <c r="B25" s="146" t="s">
        <v>137</v>
      </c>
      <c r="C25" s="147"/>
      <c r="D25" s="148"/>
      <c r="E25" s="71" t="e">
        <f>E21/SQRT(E23)</f>
        <v>#DIV/0!</v>
      </c>
      <c r="G25" s="38" t="s">
        <v>197</v>
      </c>
      <c r="J25" s="136" t="s">
        <v>198</v>
      </c>
      <c r="K25" s="152"/>
      <c r="L25" s="152"/>
      <c r="M25" s="72" t="e">
        <f>(M23-M11)/M24</f>
        <v>#DIV/0!</v>
      </c>
      <c r="O25" s="38" t="s">
        <v>199</v>
      </c>
      <c r="P25" s="38"/>
    </row>
    <row r="26" spans="2:16" x14ac:dyDescent="0.25">
      <c r="B26" s="155" t="s">
        <v>200</v>
      </c>
      <c r="C26" s="156"/>
      <c r="D26" s="157"/>
      <c r="E26" s="72" t="e">
        <f>(E22-E11)/E25</f>
        <v>#VALUE!</v>
      </c>
      <c r="G26" s="38" t="s">
        <v>201</v>
      </c>
      <c r="J26" s="136" t="s">
        <v>202</v>
      </c>
      <c r="K26" s="137"/>
      <c r="L26" s="137"/>
      <c r="M26" s="72" t="e">
        <f>IF(M13="Two",2*(1-NORMSDIST(ABS(M25))),IF(M25*M17&gt;0,1-NORMSDIST(ABS(M25)),NORMSDIST(ABS(M25))))</f>
        <v>#DIV/0!</v>
      </c>
      <c r="O26" s="38" t="s">
        <v>203</v>
      </c>
      <c r="P26" s="38"/>
    </row>
    <row r="27" spans="2:16" x14ac:dyDescent="0.25">
      <c r="B27" s="146" t="s">
        <v>202</v>
      </c>
      <c r="C27" s="147"/>
      <c r="D27" s="148"/>
      <c r="E27" s="72" t="e">
        <f>IF(D11="=",TDIST(ABS(E26),E17,2),IF(E26*E18&gt;0,TDIST(ABS(E26),E17,1),1-TDIST(ABS(E26),E17,1)))</f>
        <v>#VALUE!</v>
      </c>
      <c r="G27" s="38" t="s">
        <v>204</v>
      </c>
      <c r="J27" s="149"/>
      <c r="K27" s="150"/>
      <c r="L27" s="150"/>
      <c r="M27" s="151"/>
    </row>
    <row r="28" spans="2:16" x14ac:dyDescent="0.25">
      <c r="B28" s="149"/>
      <c r="C28" s="150"/>
      <c r="D28" s="150"/>
      <c r="E28" s="151"/>
      <c r="J28" s="130" t="s">
        <v>205</v>
      </c>
      <c r="K28" s="142"/>
      <c r="L28" s="142"/>
      <c r="M28" s="131"/>
    </row>
    <row r="29" spans="2:16" ht="15.75" thickBot="1" x14ac:dyDescent="0.3">
      <c r="B29" s="130" t="s">
        <v>205</v>
      </c>
      <c r="C29" s="142"/>
      <c r="D29" s="142"/>
      <c r="E29" s="131"/>
      <c r="J29" s="143" t="e">
        <f>IF(M26&lt;M15,"Reject Null Hypothesis", "Fail to reject Null Hypothesis")</f>
        <v>#DIV/0!</v>
      </c>
      <c r="K29" s="144"/>
      <c r="L29" s="144"/>
      <c r="M29" s="145"/>
      <c r="O29" s="38" t="s">
        <v>206</v>
      </c>
      <c r="P29" s="38"/>
    </row>
    <row r="30" spans="2:16" ht="15.75" thickBot="1" x14ac:dyDescent="0.3">
      <c r="B30" s="143" t="e">
        <f>IF(E27&lt;E15,"Reject Null Hypothesis", "Fail to reject Null Hypothesis")</f>
        <v>#VALUE!</v>
      </c>
      <c r="C30" s="144"/>
      <c r="D30" s="144"/>
      <c r="E30" s="145"/>
      <c r="G30" s="38" t="s">
        <v>207</v>
      </c>
    </row>
  </sheetData>
  <mergeCells count="37">
    <mergeCell ref="B30:E30"/>
    <mergeCell ref="B27:D27"/>
    <mergeCell ref="J27:M27"/>
    <mergeCell ref="B28:E28"/>
    <mergeCell ref="J28:M28"/>
    <mergeCell ref="B29:E29"/>
    <mergeCell ref="J29:M29"/>
    <mergeCell ref="B24:E24"/>
    <mergeCell ref="J24:L24"/>
    <mergeCell ref="B25:D25"/>
    <mergeCell ref="J25:L25"/>
    <mergeCell ref="B26:D26"/>
    <mergeCell ref="J26:L26"/>
    <mergeCell ref="B21:D21"/>
    <mergeCell ref="J21:L21"/>
    <mergeCell ref="B22:D22"/>
    <mergeCell ref="J22:M22"/>
    <mergeCell ref="B23:D23"/>
    <mergeCell ref="J23:L23"/>
    <mergeCell ref="B18:D18"/>
    <mergeCell ref="J18:L18"/>
    <mergeCell ref="B19:D19"/>
    <mergeCell ref="J19:M19"/>
    <mergeCell ref="B20:E20"/>
    <mergeCell ref="J20:L20"/>
    <mergeCell ref="B14:E14"/>
    <mergeCell ref="J14:M14"/>
    <mergeCell ref="B16:E16"/>
    <mergeCell ref="J16:M16"/>
    <mergeCell ref="B17:D17"/>
    <mergeCell ref="J17:L17"/>
    <mergeCell ref="B8:E8"/>
    <mergeCell ref="J8:M8"/>
    <mergeCell ref="B9:E9"/>
    <mergeCell ref="J9:M9"/>
    <mergeCell ref="B10:E10"/>
    <mergeCell ref="J10:M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9"/>
  <sheetViews>
    <sheetView zoomScaleNormal="100" workbookViewId="0">
      <selection activeCell="B7" sqref="B7:C19"/>
    </sheetView>
  </sheetViews>
  <sheetFormatPr defaultColWidth="9.140625" defaultRowHeight="15" x14ac:dyDescent="0.25"/>
  <cols>
    <col min="1" max="1" width="0.7109375" style="74" customWidth="1"/>
    <col min="2" max="2" width="30.140625" style="74" customWidth="1"/>
    <col min="3" max="3" width="10.85546875" style="74" customWidth="1"/>
    <col min="4" max="4" width="0.7109375" style="75" customWidth="1"/>
    <col min="5" max="5" width="23.42578125" style="75" customWidth="1"/>
    <col min="6" max="6" width="0.7109375" style="74" customWidth="1"/>
    <col min="7" max="7" width="30.140625" style="74" customWidth="1"/>
    <col min="8" max="8" width="10.85546875" style="74" customWidth="1"/>
    <col min="9" max="9" width="0.7109375" style="74" customWidth="1"/>
    <col min="10" max="10" width="27.140625" style="74" customWidth="1"/>
    <col min="11" max="16384" width="9.140625" style="74"/>
  </cols>
  <sheetData>
    <row r="1" spans="1:25" s="10" customFormat="1" ht="21" x14ac:dyDescent="0.35">
      <c r="A1" s="10" t="s">
        <v>120</v>
      </c>
      <c r="B1" s="11" t="s">
        <v>121</v>
      </c>
      <c r="E1" s="12"/>
      <c r="J1" s="12"/>
      <c r="P1" s="12"/>
      <c r="Q1" s="12"/>
      <c r="R1" s="12"/>
      <c r="S1" s="12"/>
      <c r="T1" s="12"/>
      <c r="U1" s="12"/>
      <c r="V1" s="12"/>
      <c r="W1" s="12"/>
      <c r="X1" s="12"/>
      <c r="Y1" s="12"/>
    </row>
    <row r="2" spans="1:25" s="13" customFormat="1" x14ac:dyDescent="0.25">
      <c r="B2" s="13" t="s">
        <v>122</v>
      </c>
      <c r="D2" s="14"/>
      <c r="E2" s="14"/>
    </row>
    <row r="3" spans="1:25" s="13" customFormat="1" x14ac:dyDescent="0.25">
      <c r="B3" s="13" t="s">
        <v>123</v>
      </c>
      <c r="D3" s="14"/>
      <c r="E3" s="14"/>
    </row>
    <row r="4" spans="1:25" s="13" customFormat="1" x14ac:dyDescent="0.25">
      <c r="B4" s="13" t="s">
        <v>124</v>
      </c>
      <c r="D4" s="14"/>
      <c r="E4" s="14"/>
    </row>
    <row r="5" spans="1:25" ht="1.5" customHeight="1" x14ac:dyDescent="0.25">
      <c r="A5" s="73"/>
      <c r="B5" s="73"/>
      <c r="C5" s="73"/>
      <c r="D5" s="73"/>
      <c r="E5" s="73"/>
      <c r="F5" s="73"/>
      <c r="G5" s="73"/>
      <c r="H5" s="73"/>
      <c r="I5" s="73"/>
      <c r="J5" s="73"/>
    </row>
    <row r="6" spans="1:25" ht="15.75" thickBot="1" x14ac:dyDescent="0.3"/>
    <row r="7" spans="1:25" x14ac:dyDescent="0.25">
      <c r="B7" s="128" t="s">
        <v>208</v>
      </c>
      <c r="C7" s="129"/>
      <c r="D7" s="76"/>
      <c r="E7" s="76"/>
      <c r="G7" s="128" t="s">
        <v>209</v>
      </c>
      <c r="H7" s="129"/>
    </row>
    <row r="8" spans="1:25" x14ac:dyDescent="0.25">
      <c r="B8" s="21"/>
      <c r="C8" s="22"/>
      <c r="D8" s="76"/>
      <c r="E8" s="76"/>
      <c r="G8" s="21"/>
      <c r="H8" s="22"/>
    </row>
    <row r="9" spans="1:25" x14ac:dyDescent="0.25">
      <c r="B9" s="130" t="s">
        <v>128</v>
      </c>
      <c r="C9" s="131"/>
      <c r="D9" s="76"/>
      <c r="E9" s="76"/>
      <c r="G9" s="130" t="s">
        <v>128</v>
      </c>
      <c r="H9" s="131"/>
    </row>
    <row r="10" spans="1:25" x14ac:dyDescent="0.25">
      <c r="B10" s="25" t="s">
        <v>210</v>
      </c>
      <c r="C10" s="77"/>
      <c r="D10" s="78"/>
      <c r="E10" s="78"/>
      <c r="G10" s="25" t="s">
        <v>211</v>
      </c>
      <c r="H10" s="77"/>
    </row>
    <row r="11" spans="1:25" x14ac:dyDescent="0.25">
      <c r="B11" s="25" t="s">
        <v>212</v>
      </c>
      <c r="C11" s="59"/>
      <c r="D11" s="79"/>
      <c r="E11" s="79"/>
      <c r="G11" s="25" t="s">
        <v>212</v>
      </c>
      <c r="H11" s="94"/>
      <c r="J11" s="29" t="s">
        <v>135</v>
      </c>
    </row>
    <row r="12" spans="1:25" x14ac:dyDescent="0.25">
      <c r="B12" s="25" t="s">
        <v>134</v>
      </c>
      <c r="C12" s="80"/>
      <c r="D12" s="81"/>
      <c r="E12" s="29" t="s">
        <v>135</v>
      </c>
      <c r="G12" s="25" t="s">
        <v>134</v>
      </c>
      <c r="H12" s="80"/>
      <c r="J12" s="29" t="s">
        <v>135</v>
      </c>
    </row>
    <row r="13" spans="1:25" x14ac:dyDescent="0.25">
      <c r="B13" s="32"/>
      <c r="C13" s="33"/>
      <c r="D13" s="82"/>
      <c r="E13" s="82"/>
      <c r="G13" s="32"/>
      <c r="H13" s="33"/>
    </row>
    <row r="14" spans="1:25" x14ac:dyDescent="0.25">
      <c r="B14" s="130" t="s">
        <v>136</v>
      </c>
      <c r="C14" s="131"/>
      <c r="D14" s="76"/>
      <c r="E14" s="76"/>
      <c r="G14" s="130" t="s">
        <v>136</v>
      </c>
      <c r="H14" s="131"/>
    </row>
    <row r="15" spans="1:25" x14ac:dyDescent="0.25">
      <c r="B15" s="25" t="s">
        <v>213</v>
      </c>
      <c r="C15" s="35">
        <f>_xlfn.NORM.S.INV((1+C12)/2)</f>
        <v>0</v>
      </c>
      <c r="D15" s="83"/>
      <c r="E15" s="84" t="s">
        <v>214</v>
      </c>
      <c r="G15" s="25" t="s">
        <v>213</v>
      </c>
      <c r="H15" s="35">
        <f>_xlfn.NORM.S.INV((1+H12)/2)</f>
        <v>0</v>
      </c>
      <c r="J15" s="85" t="s">
        <v>215</v>
      </c>
    </row>
    <row r="16" spans="1:25" x14ac:dyDescent="0.25">
      <c r="B16" s="25" t="s">
        <v>216</v>
      </c>
      <c r="C16" s="35" t="e">
        <f>((C15*C10)/C11)^2</f>
        <v>#DIV/0!</v>
      </c>
      <c r="D16" s="83"/>
      <c r="E16" s="84" t="s">
        <v>217</v>
      </c>
      <c r="G16" s="25" t="s">
        <v>216</v>
      </c>
      <c r="H16" s="35" t="e">
        <f>(H15^2*H10*(1-H10))/H11^2</f>
        <v>#DIV/0!</v>
      </c>
      <c r="J16" s="85" t="s">
        <v>218</v>
      </c>
    </row>
    <row r="17" spans="2:10" x14ac:dyDescent="0.25">
      <c r="B17" s="44"/>
      <c r="C17" s="45"/>
      <c r="D17" s="17"/>
      <c r="E17" s="86"/>
      <c r="G17" s="44"/>
      <c r="H17" s="45"/>
    </row>
    <row r="18" spans="2:10" x14ac:dyDescent="0.25">
      <c r="B18" s="130" t="s">
        <v>219</v>
      </c>
      <c r="C18" s="131"/>
      <c r="D18" s="76"/>
      <c r="E18" s="87"/>
      <c r="G18" s="130" t="s">
        <v>219</v>
      </c>
      <c r="H18" s="131"/>
    </row>
    <row r="19" spans="2:10" ht="15.75" thickBot="1" x14ac:dyDescent="0.3">
      <c r="B19" s="88" t="s">
        <v>220</v>
      </c>
      <c r="C19" s="89" t="e">
        <f>ROUNDUP(C16,0)</f>
        <v>#DIV/0!</v>
      </c>
      <c r="D19" s="90"/>
      <c r="E19" s="91" t="s">
        <v>221</v>
      </c>
      <c r="G19" s="88" t="s">
        <v>220</v>
      </c>
      <c r="H19" s="89" t="e">
        <f>ROUNDUP(H16,0)</f>
        <v>#DIV/0!</v>
      </c>
      <c r="J19" s="85" t="s">
        <v>222</v>
      </c>
    </row>
  </sheetData>
  <mergeCells count="8">
    <mergeCell ref="B18:C18"/>
    <mergeCell ref="G18:H18"/>
    <mergeCell ref="B7:C7"/>
    <mergeCell ref="G7:H7"/>
    <mergeCell ref="B9:C9"/>
    <mergeCell ref="G9:H9"/>
    <mergeCell ref="B14:C14"/>
    <mergeCell ref="G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04"/>
  <sheetViews>
    <sheetView zoomScaleNormal="100" workbookViewId="0">
      <pane xSplit="1" ySplit="1" topLeftCell="B2" activePane="bottomRight" state="frozen"/>
      <selection pane="topRight" activeCell="B1" sqref="B1"/>
      <selection pane="bottomLeft" activeCell="A2" sqref="A2"/>
      <selection pane="bottomRight" activeCell="C12" sqref="C12"/>
    </sheetView>
  </sheetViews>
  <sheetFormatPr defaultRowHeight="15" x14ac:dyDescent="0.25"/>
  <cols>
    <col min="1" max="1" width="10.42578125" style="4" bestFit="1" customWidth="1"/>
    <col min="2" max="2" width="16.42578125" bestFit="1" customWidth="1"/>
    <col min="3" max="3" width="17.42578125" bestFit="1" customWidth="1"/>
    <col min="4" max="4" width="8.42578125" style="4" bestFit="1" customWidth="1"/>
    <col min="5" max="5" width="11.5703125" style="7" bestFit="1" customWidth="1"/>
    <col min="6" max="6" width="12.85546875" style="8" bestFit="1" customWidth="1"/>
    <col min="7" max="7" width="9.7109375" style="7" bestFit="1" customWidth="1"/>
    <col min="8" max="8" width="11.5703125" style="7" bestFit="1" customWidth="1"/>
    <col min="9" max="9" width="14.5703125" style="7" bestFit="1" customWidth="1"/>
    <col min="10" max="10" width="11.28515625" style="4" bestFit="1" customWidth="1"/>
    <col min="11" max="11" width="12.140625" style="4" bestFit="1" customWidth="1"/>
    <col min="12" max="12" width="16" style="7" bestFit="1" customWidth="1"/>
    <col min="13" max="13" width="17.5703125" style="7" bestFit="1" customWidth="1"/>
    <col min="14" max="14" width="16.5703125" style="4" bestFit="1" customWidth="1"/>
    <col min="15" max="15" width="20.140625" style="7" bestFit="1" customWidth="1"/>
    <col min="16" max="16" width="17.28515625" style="3" bestFit="1" customWidth="1"/>
    <col min="17" max="17" width="15.140625" style="4" bestFit="1" customWidth="1"/>
    <col min="18" max="18" width="25.42578125" style="3" customWidth="1"/>
    <col min="19" max="19" width="19" style="7" bestFit="1" customWidth="1"/>
    <col min="20" max="20" width="17.140625" style="7" bestFit="1" customWidth="1"/>
    <col min="21" max="21" width="16" style="4" bestFit="1" customWidth="1"/>
  </cols>
  <sheetData>
    <row r="1" spans="1:21" x14ac:dyDescent="0.25">
      <c r="A1" s="1" t="s">
        <v>3</v>
      </c>
      <c r="B1" s="1" t="s">
        <v>229</v>
      </c>
      <c r="C1" s="1" t="s">
        <v>230</v>
      </c>
      <c r="D1" s="1" t="s">
        <v>4</v>
      </c>
      <c r="E1" s="1" t="s">
        <v>0</v>
      </c>
      <c r="F1" s="2" t="s">
        <v>5</v>
      </c>
      <c r="G1" s="1" t="s">
        <v>1</v>
      </c>
      <c r="H1" s="1" t="s">
        <v>6</v>
      </c>
      <c r="I1" s="1" t="s">
        <v>7</v>
      </c>
      <c r="J1" s="1" t="s">
        <v>8</v>
      </c>
      <c r="K1" s="1" t="s">
        <v>9</v>
      </c>
      <c r="L1" s="1" t="s">
        <v>225</v>
      </c>
      <c r="M1" s="1" t="s">
        <v>226</v>
      </c>
      <c r="N1" s="1" t="s">
        <v>11</v>
      </c>
      <c r="O1" s="1" t="s">
        <v>12</v>
      </c>
      <c r="P1" s="1" t="s">
        <v>13</v>
      </c>
      <c r="Q1" s="1" t="s">
        <v>2</v>
      </c>
      <c r="R1" s="1" t="s">
        <v>14</v>
      </c>
      <c r="S1" s="1" t="s">
        <v>223</v>
      </c>
      <c r="T1" s="1" t="s">
        <v>227</v>
      </c>
      <c r="U1" s="1" t="s">
        <v>228</v>
      </c>
    </row>
    <row r="2" spans="1:21" x14ac:dyDescent="0.25">
      <c r="A2" s="4">
        <v>1</v>
      </c>
      <c r="B2" s="92">
        <v>468</v>
      </c>
      <c r="C2" s="6">
        <v>49350</v>
      </c>
      <c r="D2" s="4">
        <v>35</v>
      </c>
      <c r="E2" s="7" t="s">
        <v>15</v>
      </c>
      <c r="F2" s="8">
        <v>75000</v>
      </c>
      <c r="G2" s="7" t="s">
        <v>16</v>
      </c>
      <c r="H2" s="7" t="s">
        <v>20</v>
      </c>
      <c r="I2" s="7" t="s">
        <v>21</v>
      </c>
      <c r="J2" s="7" t="s">
        <v>22</v>
      </c>
      <c r="K2" s="4" t="s">
        <v>18</v>
      </c>
      <c r="L2" s="7" t="s">
        <v>19</v>
      </c>
      <c r="M2" s="7" t="s">
        <v>23</v>
      </c>
      <c r="N2" s="7" t="s">
        <v>24</v>
      </c>
      <c r="O2" s="7" t="s">
        <v>25</v>
      </c>
      <c r="P2" s="7" t="s">
        <v>26</v>
      </c>
      <c r="Q2" s="4">
        <v>1</v>
      </c>
      <c r="R2" s="9" t="s">
        <v>27</v>
      </c>
      <c r="S2" s="7" t="s">
        <v>28</v>
      </c>
      <c r="T2" s="7" t="s">
        <v>29</v>
      </c>
      <c r="U2" s="7" t="s">
        <v>30</v>
      </c>
    </row>
    <row r="3" spans="1:21" x14ac:dyDescent="0.25">
      <c r="A3" s="4">
        <v>2</v>
      </c>
      <c r="B3" s="5">
        <v>430</v>
      </c>
      <c r="C3" s="6">
        <v>12700</v>
      </c>
      <c r="D3" s="4">
        <v>64</v>
      </c>
      <c r="E3" s="7" t="s">
        <v>31</v>
      </c>
      <c r="F3" s="8">
        <v>20600</v>
      </c>
      <c r="G3" s="7" t="s">
        <v>32</v>
      </c>
      <c r="H3" s="7" t="s">
        <v>17</v>
      </c>
      <c r="I3" s="7" t="s">
        <v>33</v>
      </c>
      <c r="J3" s="7" t="s">
        <v>34</v>
      </c>
      <c r="K3" s="4" t="s">
        <v>18</v>
      </c>
      <c r="L3" s="7" t="s">
        <v>19</v>
      </c>
      <c r="M3" s="7" t="s">
        <v>23</v>
      </c>
      <c r="N3" s="7" t="s">
        <v>35</v>
      </c>
      <c r="O3" s="7" t="s">
        <v>36</v>
      </c>
      <c r="P3" s="7" t="s">
        <v>26</v>
      </c>
      <c r="Q3" s="4">
        <v>10</v>
      </c>
      <c r="R3" s="9" t="s">
        <v>37</v>
      </c>
      <c r="S3" s="7" t="s">
        <v>38</v>
      </c>
      <c r="T3" s="7" t="s">
        <v>39</v>
      </c>
      <c r="U3" s="7" t="s">
        <v>40</v>
      </c>
    </row>
    <row r="4" spans="1:21" x14ac:dyDescent="0.25">
      <c r="A4" s="4">
        <v>3</v>
      </c>
      <c r="B4" s="5">
        <v>10</v>
      </c>
      <c r="C4" s="6">
        <v>12000</v>
      </c>
      <c r="D4" s="4">
        <v>33</v>
      </c>
      <c r="E4" s="7" t="s">
        <v>15</v>
      </c>
      <c r="F4" s="8">
        <v>21100</v>
      </c>
      <c r="G4" s="7" t="s">
        <v>41</v>
      </c>
      <c r="H4" s="7" t="s">
        <v>20</v>
      </c>
      <c r="I4" s="7" t="s">
        <v>43</v>
      </c>
      <c r="J4" s="7" t="s">
        <v>34</v>
      </c>
      <c r="K4" s="4" t="s">
        <v>18</v>
      </c>
      <c r="L4" s="7" t="s">
        <v>42</v>
      </c>
      <c r="M4" s="7" t="s">
        <v>23</v>
      </c>
      <c r="N4" s="7" t="s">
        <v>44</v>
      </c>
      <c r="O4" s="7" t="s">
        <v>36</v>
      </c>
      <c r="P4" s="7" t="s">
        <v>45</v>
      </c>
      <c r="Q4" s="4">
        <v>4</v>
      </c>
      <c r="R4" s="9" t="s">
        <v>46</v>
      </c>
      <c r="S4" s="7" t="s">
        <v>38</v>
      </c>
      <c r="T4" s="7" t="s">
        <v>47</v>
      </c>
      <c r="U4" s="7" t="s">
        <v>48</v>
      </c>
    </row>
    <row r="5" spans="1:21" x14ac:dyDescent="0.25">
      <c r="A5" s="4">
        <v>4</v>
      </c>
      <c r="B5" s="5">
        <v>278</v>
      </c>
      <c r="C5" s="6">
        <v>36950</v>
      </c>
      <c r="D5" s="4">
        <v>23</v>
      </c>
      <c r="E5" s="7" t="s">
        <v>15</v>
      </c>
      <c r="F5" s="8">
        <v>85000</v>
      </c>
      <c r="G5" s="7" t="s">
        <v>49</v>
      </c>
      <c r="H5" s="7" t="s">
        <v>20</v>
      </c>
      <c r="I5" s="7" t="s">
        <v>51</v>
      </c>
      <c r="J5" s="7" t="s">
        <v>48</v>
      </c>
      <c r="K5" s="4" t="s">
        <v>18</v>
      </c>
      <c r="L5" s="7" t="s">
        <v>50</v>
      </c>
      <c r="M5" s="7" t="s">
        <v>23</v>
      </c>
      <c r="N5" s="7" t="s">
        <v>52</v>
      </c>
      <c r="O5" s="7" t="s">
        <v>25</v>
      </c>
      <c r="P5" s="7" t="s">
        <v>53</v>
      </c>
      <c r="Q5" s="4">
        <v>2</v>
      </c>
      <c r="R5" s="9" t="s">
        <v>54</v>
      </c>
      <c r="S5" s="7" t="s">
        <v>28</v>
      </c>
      <c r="T5" s="7" t="s">
        <v>39</v>
      </c>
      <c r="U5" s="7" t="s">
        <v>55</v>
      </c>
    </row>
    <row r="6" spans="1:21" x14ac:dyDescent="0.25">
      <c r="A6" s="4">
        <v>5</v>
      </c>
      <c r="B6" s="5">
        <v>311</v>
      </c>
      <c r="C6" s="6">
        <v>18725</v>
      </c>
      <c r="D6" s="4">
        <v>33</v>
      </c>
      <c r="E6" s="7" t="s">
        <v>31</v>
      </c>
      <c r="F6" s="8">
        <v>46200</v>
      </c>
      <c r="G6" s="7" t="s">
        <v>41</v>
      </c>
      <c r="H6" s="7" t="s">
        <v>17</v>
      </c>
      <c r="I6" s="7" t="s">
        <v>51</v>
      </c>
      <c r="J6" s="7" t="s">
        <v>34</v>
      </c>
      <c r="K6" s="4" t="s">
        <v>18</v>
      </c>
      <c r="L6" s="7" t="s">
        <v>19</v>
      </c>
      <c r="M6" s="7" t="s">
        <v>23</v>
      </c>
      <c r="N6" s="7" t="s">
        <v>24</v>
      </c>
      <c r="O6" s="7" t="s">
        <v>36</v>
      </c>
      <c r="P6" s="7" t="s">
        <v>53</v>
      </c>
      <c r="Q6" s="4">
        <v>4</v>
      </c>
      <c r="R6" s="9" t="s">
        <v>46</v>
      </c>
      <c r="S6" s="7" t="s">
        <v>56</v>
      </c>
      <c r="T6" s="7" t="s">
        <v>57</v>
      </c>
      <c r="U6" s="7" t="s">
        <v>58</v>
      </c>
    </row>
    <row r="7" spans="1:21" x14ac:dyDescent="0.25">
      <c r="A7" s="4">
        <v>6</v>
      </c>
      <c r="B7" s="5">
        <v>408</v>
      </c>
      <c r="C7" s="6">
        <v>14775</v>
      </c>
      <c r="D7" s="4">
        <v>60</v>
      </c>
      <c r="E7" s="7" t="s">
        <v>15</v>
      </c>
      <c r="F7" s="8">
        <v>30100</v>
      </c>
      <c r="G7" s="7" t="s">
        <v>41</v>
      </c>
      <c r="H7" s="7" t="s">
        <v>17</v>
      </c>
      <c r="I7" s="7" t="s">
        <v>51</v>
      </c>
      <c r="J7" s="7" t="s">
        <v>22</v>
      </c>
      <c r="K7" s="4" t="s">
        <v>18</v>
      </c>
      <c r="L7" s="7" t="s">
        <v>59</v>
      </c>
      <c r="M7" s="7" t="s">
        <v>23</v>
      </c>
      <c r="N7" s="7" t="s">
        <v>52</v>
      </c>
      <c r="O7" s="7" t="s">
        <v>36</v>
      </c>
      <c r="P7" s="7" t="s">
        <v>53</v>
      </c>
      <c r="Q7" s="4">
        <v>9</v>
      </c>
      <c r="R7" s="9" t="s">
        <v>60</v>
      </c>
      <c r="S7" s="7" t="s">
        <v>28</v>
      </c>
      <c r="T7" s="7" t="s">
        <v>61</v>
      </c>
      <c r="U7" s="7" t="s">
        <v>55</v>
      </c>
    </row>
    <row r="8" spans="1:21" x14ac:dyDescent="0.25">
      <c r="A8" s="4">
        <v>7</v>
      </c>
      <c r="B8" s="5">
        <v>292</v>
      </c>
      <c r="C8" s="6">
        <v>11025</v>
      </c>
      <c r="D8" s="4">
        <v>37</v>
      </c>
      <c r="E8" s="7" t="s">
        <v>31</v>
      </c>
      <c r="F8" s="8">
        <v>18700</v>
      </c>
      <c r="G8" s="7" t="s">
        <v>41</v>
      </c>
      <c r="H8" s="7" t="s">
        <v>20</v>
      </c>
      <c r="I8" s="7" t="s">
        <v>43</v>
      </c>
      <c r="J8" s="7" t="s">
        <v>63</v>
      </c>
      <c r="K8" s="4" t="s">
        <v>62</v>
      </c>
      <c r="L8" s="7" t="s">
        <v>50</v>
      </c>
      <c r="M8" s="7" t="s">
        <v>23</v>
      </c>
      <c r="N8" s="7" t="s">
        <v>24</v>
      </c>
      <c r="O8" s="7" t="s">
        <v>36</v>
      </c>
      <c r="P8" s="7" t="s">
        <v>45</v>
      </c>
      <c r="Q8" s="4">
        <v>5</v>
      </c>
      <c r="R8" s="9" t="s">
        <v>46</v>
      </c>
      <c r="S8" s="7" t="s">
        <v>56</v>
      </c>
      <c r="T8" s="7" t="s">
        <v>61</v>
      </c>
      <c r="U8" s="7" t="s">
        <v>30</v>
      </c>
    </row>
    <row r="9" spans="1:21" x14ac:dyDescent="0.25">
      <c r="A9" s="4">
        <v>8</v>
      </c>
      <c r="B9" s="5">
        <v>303</v>
      </c>
      <c r="C9" s="6">
        <v>31250</v>
      </c>
      <c r="D9" s="4">
        <v>25</v>
      </c>
      <c r="E9" s="7" t="s">
        <v>31</v>
      </c>
      <c r="F9" s="8">
        <v>94000</v>
      </c>
      <c r="G9" s="7" t="s">
        <v>49</v>
      </c>
      <c r="H9" s="7" t="s">
        <v>20</v>
      </c>
      <c r="I9" s="7" t="s">
        <v>51</v>
      </c>
      <c r="J9" s="7" t="s">
        <v>63</v>
      </c>
      <c r="K9" s="4" t="s">
        <v>18</v>
      </c>
      <c r="L9" s="7" t="s">
        <v>65</v>
      </c>
      <c r="M9" s="7" t="s">
        <v>66</v>
      </c>
      <c r="N9" s="7" t="s">
        <v>24</v>
      </c>
      <c r="O9" s="7" t="s">
        <v>25</v>
      </c>
      <c r="P9" s="7" t="s">
        <v>53</v>
      </c>
      <c r="Q9" s="4">
        <v>2</v>
      </c>
      <c r="R9" s="9" t="s">
        <v>37</v>
      </c>
      <c r="S9" s="7" t="s">
        <v>38</v>
      </c>
      <c r="T9" s="7" t="s">
        <v>67</v>
      </c>
      <c r="U9" s="7" t="s">
        <v>58</v>
      </c>
    </row>
    <row r="10" spans="1:21" x14ac:dyDescent="0.25">
      <c r="A10" s="4">
        <v>9</v>
      </c>
      <c r="B10" s="5">
        <v>104</v>
      </c>
      <c r="C10" s="6">
        <v>21700</v>
      </c>
      <c r="D10" s="4">
        <v>39</v>
      </c>
      <c r="E10" s="7" t="s">
        <v>15</v>
      </c>
      <c r="F10" s="8">
        <v>57000</v>
      </c>
      <c r="G10" s="7" t="s">
        <v>41</v>
      </c>
      <c r="H10" s="7" t="s">
        <v>17</v>
      </c>
      <c r="I10" s="7" t="s">
        <v>43</v>
      </c>
      <c r="J10" s="7" t="s">
        <v>22</v>
      </c>
      <c r="K10" s="4" t="s">
        <v>18</v>
      </c>
      <c r="L10" s="7" t="s">
        <v>19</v>
      </c>
      <c r="M10" s="7" t="s">
        <v>66</v>
      </c>
      <c r="N10" s="7" t="s">
        <v>35</v>
      </c>
      <c r="O10" s="7" t="s">
        <v>68</v>
      </c>
      <c r="P10" s="7" t="s">
        <v>45</v>
      </c>
      <c r="Q10" s="4">
        <v>5</v>
      </c>
      <c r="R10" s="9" t="s">
        <v>46</v>
      </c>
      <c r="S10" s="7" t="s">
        <v>28</v>
      </c>
      <c r="T10" s="7" t="s">
        <v>47</v>
      </c>
      <c r="U10" s="7" t="s">
        <v>40</v>
      </c>
    </row>
    <row r="11" spans="1:21" x14ac:dyDescent="0.25">
      <c r="A11" s="4">
        <v>10</v>
      </c>
      <c r="B11" s="5">
        <v>69</v>
      </c>
      <c r="C11" s="6">
        <v>10250</v>
      </c>
      <c r="D11" s="4">
        <v>35</v>
      </c>
      <c r="E11" s="7" t="s">
        <v>15</v>
      </c>
      <c r="F11" s="8">
        <v>16800</v>
      </c>
      <c r="G11" s="7" t="s">
        <v>49</v>
      </c>
      <c r="H11" s="7" t="s">
        <v>17</v>
      </c>
      <c r="I11" s="7" t="s">
        <v>51</v>
      </c>
      <c r="J11" s="7" t="s">
        <v>63</v>
      </c>
      <c r="K11" s="4" t="s">
        <v>18</v>
      </c>
      <c r="L11" s="7" t="s">
        <v>65</v>
      </c>
      <c r="M11" s="7" t="s">
        <v>23</v>
      </c>
      <c r="N11" s="7" t="s">
        <v>24</v>
      </c>
      <c r="O11" s="7" t="s">
        <v>36</v>
      </c>
      <c r="P11" s="7" t="s">
        <v>53</v>
      </c>
      <c r="Q11" s="4">
        <v>4</v>
      </c>
      <c r="R11" s="9" t="s">
        <v>27</v>
      </c>
      <c r="S11" s="7" t="s">
        <v>69</v>
      </c>
      <c r="T11" s="7" t="s">
        <v>47</v>
      </c>
      <c r="U11" s="7" t="s">
        <v>58</v>
      </c>
    </row>
    <row r="12" spans="1:21" x14ac:dyDescent="0.25">
      <c r="A12" s="93">
        <v>11</v>
      </c>
      <c r="B12" s="92">
        <v>709</v>
      </c>
      <c r="C12" s="6">
        <v>59081.25</v>
      </c>
      <c r="D12" s="4">
        <v>35</v>
      </c>
      <c r="E12" s="7" t="s">
        <v>31</v>
      </c>
      <c r="F12" s="8">
        <v>253000</v>
      </c>
      <c r="G12" s="7" t="s">
        <v>16</v>
      </c>
      <c r="H12" s="7" t="s">
        <v>17</v>
      </c>
      <c r="I12" s="7" t="s">
        <v>70</v>
      </c>
      <c r="J12" s="7" t="s">
        <v>22</v>
      </c>
      <c r="K12" s="4" t="s">
        <v>18</v>
      </c>
      <c r="L12" s="7" t="s">
        <v>19</v>
      </c>
      <c r="M12" s="7" t="s">
        <v>23</v>
      </c>
      <c r="N12" s="7" t="s">
        <v>35</v>
      </c>
      <c r="O12" s="7" t="s">
        <v>68</v>
      </c>
      <c r="P12" s="7" t="s">
        <v>26</v>
      </c>
      <c r="Q12" s="4">
        <v>4</v>
      </c>
      <c r="R12" s="9" t="s">
        <v>60</v>
      </c>
      <c r="S12" s="7" t="s">
        <v>28</v>
      </c>
      <c r="T12" s="7" t="s">
        <v>67</v>
      </c>
      <c r="U12" s="7" t="s">
        <v>55</v>
      </c>
    </row>
    <row r="13" spans="1:21" x14ac:dyDescent="0.25">
      <c r="A13" s="4">
        <v>12</v>
      </c>
      <c r="B13" s="5">
        <v>21</v>
      </c>
      <c r="C13" s="6">
        <v>24950</v>
      </c>
      <c r="D13" s="4">
        <v>49</v>
      </c>
      <c r="E13" s="7" t="s">
        <v>15</v>
      </c>
      <c r="F13" s="8">
        <v>63800</v>
      </c>
      <c r="G13" s="7" t="s">
        <v>41</v>
      </c>
      <c r="H13" s="7" t="s">
        <v>17</v>
      </c>
      <c r="I13" s="7" t="s">
        <v>51</v>
      </c>
      <c r="J13" s="7" t="s">
        <v>22</v>
      </c>
      <c r="K13" s="4" t="s">
        <v>18</v>
      </c>
      <c r="L13" s="7" t="s">
        <v>65</v>
      </c>
      <c r="M13" s="7" t="s">
        <v>23</v>
      </c>
      <c r="N13" s="7" t="s">
        <v>24</v>
      </c>
      <c r="O13" s="7" t="s">
        <v>68</v>
      </c>
      <c r="P13" s="7" t="s">
        <v>53</v>
      </c>
      <c r="Q13" s="4">
        <v>7</v>
      </c>
      <c r="R13" s="9" t="s">
        <v>46</v>
      </c>
      <c r="S13" s="7" t="s">
        <v>28</v>
      </c>
      <c r="T13" s="7" t="s">
        <v>39</v>
      </c>
      <c r="U13" s="7" t="s">
        <v>71</v>
      </c>
    </row>
    <row r="14" spans="1:21" x14ac:dyDescent="0.25">
      <c r="A14" s="4">
        <v>13</v>
      </c>
      <c r="B14" s="5">
        <v>51</v>
      </c>
      <c r="C14" s="6">
        <v>10975</v>
      </c>
      <c r="D14" s="4">
        <v>34</v>
      </c>
      <c r="E14" s="7" t="s">
        <v>31</v>
      </c>
      <c r="F14" s="8">
        <v>16800</v>
      </c>
      <c r="G14" s="7" t="s">
        <v>41</v>
      </c>
      <c r="H14" s="7" t="s">
        <v>17</v>
      </c>
      <c r="I14" s="7" t="s">
        <v>51</v>
      </c>
      <c r="J14" s="7" t="s">
        <v>34</v>
      </c>
      <c r="K14" s="4" t="s">
        <v>62</v>
      </c>
      <c r="L14" s="7" t="s">
        <v>19</v>
      </c>
      <c r="M14" s="7" t="s">
        <v>23</v>
      </c>
      <c r="N14" s="7" t="s">
        <v>24</v>
      </c>
      <c r="O14" s="7" t="s">
        <v>36</v>
      </c>
      <c r="P14" s="7" t="s">
        <v>53</v>
      </c>
      <c r="Q14" s="4">
        <v>4</v>
      </c>
      <c r="R14" s="9" t="s">
        <v>46</v>
      </c>
      <c r="S14" s="7" t="s">
        <v>56</v>
      </c>
      <c r="T14" s="7" t="s">
        <v>39</v>
      </c>
      <c r="U14" s="7" t="s">
        <v>30</v>
      </c>
    </row>
    <row r="15" spans="1:21" x14ac:dyDescent="0.25">
      <c r="A15" s="4">
        <v>14</v>
      </c>
      <c r="B15" s="5">
        <v>53</v>
      </c>
      <c r="C15" s="6">
        <v>12700</v>
      </c>
      <c r="D15" s="4">
        <v>50</v>
      </c>
      <c r="E15" s="7" t="s">
        <v>31</v>
      </c>
      <c r="F15" s="8">
        <v>24300</v>
      </c>
      <c r="G15" s="7" t="s">
        <v>16</v>
      </c>
      <c r="H15" s="7" t="s">
        <v>20</v>
      </c>
      <c r="I15" s="7" t="s">
        <v>51</v>
      </c>
      <c r="J15" s="7" t="s">
        <v>22</v>
      </c>
      <c r="K15" s="4" t="s">
        <v>18</v>
      </c>
      <c r="L15" s="7" t="s">
        <v>42</v>
      </c>
      <c r="M15" s="7" t="s">
        <v>23</v>
      </c>
      <c r="N15" s="7" t="s">
        <v>35</v>
      </c>
      <c r="O15" s="7" t="s">
        <v>36</v>
      </c>
      <c r="P15" s="7" t="s">
        <v>53</v>
      </c>
      <c r="Q15" s="4">
        <v>7</v>
      </c>
      <c r="R15" s="9" t="s">
        <v>60</v>
      </c>
      <c r="S15" s="7" t="s">
        <v>56</v>
      </c>
      <c r="T15" s="7" t="s">
        <v>61</v>
      </c>
      <c r="U15" s="7" t="s">
        <v>40</v>
      </c>
    </row>
    <row r="16" spans="1:21" x14ac:dyDescent="0.25">
      <c r="A16" s="4">
        <v>15</v>
      </c>
      <c r="B16" s="5">
        <v>320</v>
      </c>
      <c r="C16" s="6">
        <v>26600</v>
      </c>
      <c r="D16" s="4">
        <v>49</v>
      </c>
      <c r="E16" s="7" t="s">
        <v>15</v>
      </c>
      <c r="F16" s="8">
        <v>76000</v>
      </c>
      <c r="G16" s="7" t="s">
        <v>49</v>
      </c>
      <c r="H16" s="7" t="s">
        <v>20</v>
      </c>
      <c r="I16" s="7" t="s">
        <v>51</v>
      </c>
      <c r="J16" s="7" t="s">
        <v>22</v>
      </c>
      <c r="K16" s="4" t="s">
        <v>18</v>
      </c>
      <c r="L16" s="7" t="s">
        <v>65</v>
      </c>
      <c r="M16" s="7" t="s">
        <v>72</v>
      </c>
      <c r="N16" s="7" t="s">
        <v>24</v>
      </c>
      <c r="O16" s="7" t="s">
        <v>25</v>
      </c>
      <c r="P16" s="7" t="s">
        <v>53</v>
      </c>
      <c r="Q16" s="4">
        <v>7</v>
      </c>
      <c r="R16" s="9" t="s">
        <v>60</v>
      </c>
      <c r="S16" s="7" t="s">
        <v>38</v>
      </c>
      <c r="T16" s="7" t="s">
        <v>67</v>
      </c>
      <c r="U16" s="7" t="s">
        <v>58</v>
      </c>
    </row>
    <row r="17" spans="1:21" x14ac:dyDescent="0.25">
      <c r="A17" s="4">
        <v>16</v>
      </c>
      <c r="B17" s="5">
        <v>392</v>
      </c>
      <c r="C17" s="6">
        <v>13225</v>
      </c>
      <c r="D17" s="4">
        <v>39</v>
      </c>
      <c r="E17" s="7" t="s">
        <v>15</v>
      </c>
      <c r="F17" s="8">
        <v>28900</v>
      </c>
      <c r="G17" s="7" t="s">
        <v>16</v>
      </c>
      <c r="H17" s="7" t="s">
        <v>17</v>
      </c>
      <c r="I17" s="7" t="s">
        <v>51</v>
      </c>
      <c r="J17" s="7" t="s">
        <v>22</v>
      </c>
      <c r="K17" s="4" t="s">
        <v>62</v>
      </c>
      <c r="L17" s="7" t="s">
        <v>59</v>
      </c>
      <c r="M17" s="7" t="s">
        <v>23</v>
      </c>
      <c r="N17" s="7" t="s">
        <v>35</v>
      </c>
      <c r="O17" s="7" t="s">
        <v>36</v>
      </c>
      <c r="P17" s="7" t="s">
        <v>53</v>
      </c>
      <c r="Q17" s="4">
        <v>5</v>
      </c>
      <c r="R17" s="9" t="s">
        <v>46</v>
      </c>
      <c r="S17" s="7" t="s">
        <v>69</v>
      </c>
      <c r="T17" s="7" t="s">
        <v>61</v>
      </c>
      <c r="U17" s="7" t="s">
        <v>58</v>
      </c>
    </row>
    <row r="18" spans="1:21" x14ac:dyDescent="0.25">
      <c r="A18" s="4">
        <v>17</v>
      </c>
      <c r="B18" s="5">
        <v>355</v>
      </c>
      <c r="C18" s="6">
        <v>13350</v>
      </c>
      <c r="D18" s="4">
        <v>61</v>
      </c>
      <c r="E18" s="7" t="s">
        <v>31</v>
      </c>
      <c r="F18" s="8">
        <v>24600</v>
      </c>
      <c r="G18" s="7" t="s">
        <v>41</v>
      </c>
      <c r="H18" s="7" t="s">
        <v>17</v>
      </c>
      <c r="I18" s="7" t="s">
        <v>33</v>
      </c>
      <c r="J18" s="7" t="s">
        <v>22</v>
      </c>
      <c r="K18" s="4" t="s">
        <v>62</v>
      </c>
      <c r="L18" s="7" t="s">
        <v>42</v>
      </c>
      <c r="M18" s="7" t="s">
        <v>23</v>
      </c>
      <c r="N18" s="7" t="s">
        <v>24</v>
      </c>
      <c r="O18" s="7" t="s">
        <v>36</v>
      </c>
      <c r="P18" s="7" t="s">
        <v>26</v>
      </c>
      <c r="Q18" s="4">
        <v>10</v>
      </c>
      <c r="R18" s="9" t="s">
        <v>60</v>
      </c>
      <c r="S18" s="7" t="s">
        <v>28</v>
      </c>
      <c r="T18" s="7" t="s">
        <v>47</v>
      </c>
      <c r="U18" s="7" t="s">
        <v>48</v>
      </c>
    </row>
    <row r="19" spans="1:21" x14ac:dyDescent="0.25">
      <c r="A19" s="4">
        <v>18</v>
      </c>
      <c r="B19" s="5">
        <v>66</v>
      </c>
      <c r="C19" s="6">
        <v>17475</v>
      </c>
      <c r="D19" s="4">
        <v>59</v>
      </c>
      <c r="E19" s="7" t="s">
        <v>15</v>
      </c>
      <c r="F19" s="8">
        <v>40600</v>
      </c>
      <c r="G19" s="7" t="s">
        <v>41</v>
      </c>
      <c r="H19" s="7" t="s">
        <v>17</v>
      </c>
      <c r="I19" s="7" t="s">
        <v>51</v>
      </c>
      <c r="J19" s="7" t="s">
        <v>22</v>
      </c>
      <c r="K19" s="4" t="s">
        <v>18</v>
      </c>
      <c r="L19" s="7" t="s">
        <v>19</v>
      </c>
      <c r="M19" s="7" t="s">
        <v>73</v>
      </c>
      <c r="N19" s="7" t="s">
        <v>52</v>
      </c>
      <c r="O19" s="7" t="s">
        <v>36</v>
      </c>
      <c r="P19" s="7" t="s">
        <v>53</v>
      </c>
      <c r="Q19" s="4">
        <v>9</v>
      </c>
      <c r="R19" s="9" t="s">
        <v>60</v>
      </c>
      <c r="S19" s="7" t="s">
        <v>69</v>
      </c>
      <c r="T19" s="7" t="s">
        <v>61</v>
      </c>
      <c r="U19" s="7" t="s">
        <v>48</v>
      </c>
    </row>
    <row r="20" spans="1:21" x14ac:dyDescent="0.25">
      <c r="A20" s="4">
        <v>19</v>
      </c>
      <c r="B20" s="92">
        <v>533</v>
      </c>
      <c r="C20" s="6">
        <v>13750</v>
      </c>
      <c r="D20" s="4">
        <v>25</v>
      </c>
      <c r="E20" s="7" t="s">
        <v>15</v>
      </c>
      <c r="F20" s="8">
        <v>18100</v>
      </c>
      <c r="G20" s="7" t="s">
        <v>74</v>
      </c>
      <c r="H20" s="7" t="s">
        <v>17</v>
      </c>
      <c r="I20" s="7" t="s">
        <v>43</v>
      </c>
      <c r="J20" s="7" t="s">
        <v>22</v>
      </c>
      <c r="K20" s="4" t="s">
        <v>62</v>
      </c>
      <c r="L20" s="7" t="s">
        <v>19</v>
      </c>
      <c r="M20" s="7" t="s">
        <v>23</v>
      </c>
      <c r="N20" s="7" t="s">
        <v>24</v>
      </c>
      <c r="O20" s="7" t="s">
        <v>36</v>
      </c>
      <c r="P20" s="7" t="s">
        <v>45</v>
      </c>
      <c r="Q20" s="4">
        <v>2</v>
      </c>
      <c r="R20" s="9" t="s">
        <v>54</v>
      </c>
      <c r="S20" s="7" t="s">
        <v>69</v>
      </c>
      <c r="T20" s="7" t="s">
        <v>61</v>
      </c>
      <c r="U20" s="7" t="s">
        <v>58</v>
      </c>
    </row>
    <row r="21" spans="1:21" x14ac:dyDescent="0.25">
      <c r="A21" s="4">
        <v>20</v>
      </c>
      <c r="B21" s="92">
        <v>680</v>
      </c>
      <c r="C21" s="6">
        <v>22850</v>
      </c>
      <c r="D21" s="4">
        <v>18</v>
      </c>
      <c r="E21" s="7" t="s">
        <v>15</v>
      </c>
      <c r="F21" s="8">
        <v>19700</v>
      </c>
      <c r="G21" s="7" t="s">
        <v>41</v>
      </c>
      <c r="H21" s="7" t="s">
        <v>17</v>
      </c>
      <c r="I21" s="7" t="s">
        <v>51</v>
      </c>
      <c r="J21" s="7" t="s">
        <v>63</v>
      </c>
      <c r="K21" s="4" t="s">
        <v>18</v>
      </c>
      <c r="L21" s="7" t="s">
        <v>59</v>
      </c>
      <c r="M21" s="7" t="s">
        <v>66</v>
      </c>
      <c r="N21" s="7" t="s">
        <v>44</v>
      </c>
      <c r="O21" s="7" t="s">
        <v>36</v>
      </c>
      <c r="P21" s="7" t="s">
        <v>53</v>
      </c>
      <c r="Q21" s="4">
        <v>1</v>
      </c>
      <c r="R21" s="9" t="s">
        <v>54</v>
      </c>
      <c r="S21" s="7" t="s">
        <v>28</v>
      </c>
      <c r="T21" s="7" t="s">
        <v>48</v>
      </c>
      <c r="U21" s="7" t="s">
        <v>40</v>
      </c>
    </row>
    <row r="22" spans="1:21" x14ac:dyDescent="0.25">
      <c r="A22" s="4">
        <v>21</v>
      </c>
      <c r="B22" s="5">
        <v>22</v>
      </c>
      <c r="C22" s="6">
        <v>21700</v>
      </c>
      <c r="D22" s="4">
        <v>37</v>
      </c>
      <c r="E22" s="7" t="s">
        <v>31</v>
      </c>
      <c r="F22" s="8">
        <v>57000</v>
      </c>
      <c r="G22" s="7" t="s">
        <v>49</v>
      </c>
      <c r="H22" s="7" t="s">
        <v>17</v>
      </c>
      <c r="I22" s="7" t="s">
        <v>75</v>
      </c>
      <c r="J22" s="7" t="s">
        <v>22</v>
      </c>
      <c r="K22" s="4" t="s">
        <v>18</v>
      </c>
      <c r="L22" s="7" t="s">
        <v>19</v>
      </c>
      <c r="M22" s="7" t="s">
        <v>23</v>
      </c>
      <c r="N22" s="7" t="s">
        <v>35</v>
      </c>
      <c r="O22" s="7" t="s">
        <v>68</v>
      </c>
      <c r="P22" s="7" t="s">
        <v>26</v>
      </c>
      <c r="Q22" s="4">
        <v>5</v>
      </c>
      <c r="R22" s="9" t="s">
        <v>46</v>
      </c>
      <c r="S22" s="7" t="s">
        <v>38</v>
      </c>
      <c r="T22" s="7" t="s">
        <v>47</v>
      </c>
      <c r="U22" s="7" t="s">
        <v>55</v>
      </c>
    </row>
    <row r="23" spans="1:21" x14ac:dyDescent="0.25">
      <c r="A23" s="4">
        <v>22</v>
      </c>
      <c r="B23" s="92">
        <v>917</v>
      </c>
      <c r="C23" s="6">
        <v>38700</v>
      </c>
      <c r="D23" s="4">
        <v>24</v>
      </c>
      <c r="E23" s="7" t="s">
        <v>31</v>
      </c>
      <c r="F23" s="8">
        <v>83000</v>
      </c>
      <c r="G23" s="7" t="s">
        <v>32</v>
      </c>
      <c r="H23" s="7" t="s">
        <v>17</v>
      </c>
      <c r="I23" s="7" t="s">
        <v>43</v>
      </c>
      <c r="J23" s="7" t="s">
        <v>22</v>
      </c>
      <c r="K23" s="4" t="s">
        <v>62</v>
      </c>
      <c r="L23" s="7" t="s">
        <v>65</v>
      </c>
      <c r="M23" s="7" t="s">
        <v>66</v>
      </c>
      <c r="N23" s="7" t="s">
        <v>52</v>
      </c>
      <c r="O23" s="7" t="s">
        <v>68</v>
      </c>
      <c r="P23" s="7" t="s">
        <v>45</v>
      </c>
      <c r="Q23" s="4">
        <v>2</v>
      </c>
      <c r="R23" s="9" t="s">
        <v>54</v>
      </c>
      <c r="S23" s="7" t="s">
        <v>28</v>
      </c>
      <c r="T23" s="7" t="s">
        <v>29</v>
      </c>
      <c r="U23" s="7" t="s">
        <v>58</v>
      </c>
    </row>
    <row r="24" spans="1:21" x14ac:dyDescent="0.25">
      <c r="A24" s="4">
        <v>23</v>
      </c>
      <c r="B24" s="5">
        <v>56</v>
      </c>
      <c r="C24" s="6">
        <v>14275</v>
      </c>
      <c r="D24" s="4">
        <v>33</v>
      </c>
      <c r="E24" s="7" t="s">
        <v>15</v>
      </c>
      <c r="F24" s="8">
        <v>30700</v>
      </c>
      <c r="G24" s="7" t="s">
        <v>41</v>
      </c>
      <c r="H24" s="7" t="s">
        <v>17</v>
      </c>
      <c r="I24" s="7" t="s">
        <v>51</v>
      </c>
      <c r="J24" s="7" t="s">
        <v>22</v>
      </c>
      <c r="K24" s="4" t="s">
        <v>62</v>
      </c>
      <c r="L24" s="7" t="s">
        <v>65</v>
      </c>
      <c r="M24" s="7" t="s">
        <v>66</v>
      </c>
      <c r="N24" s="7" t="s">
        <v>24</v>
      </c>
      <c r="O24" s="7" t="s">
        <v>36</v>
      </c>
      <c r="P24" s="7" t="s">
        <v>53</v>
      </c>
      <c r="Q24" s="4">
        <v>4</v>
      </c>
      <c r="R24" s="9" t="s">
        <v>46</v>
      </c>
      <c r="S24" s="7" t="s">
        <v>28</v>
      </c>
      <c r="T24" s="7" t="s">
        <v>47</v>
      </c>
      <c r="U24" s="7" t="s">
        <v>71</v>
      </c>
    </row>
    <row r="25" spans="1:21" x14ac:dyDescent="0.25">
      <c r="A25" s="4">
        <v>24</v>
      </c>
      <c r="B25" s="5">
        <v>25</v>
      </c>
      <c r="C25" s="6">
        <v>22950</v>
      </c>
      <c r="D25" s="4">
        <v>30</v>
      </c>
      <c r="E25" s="7" t="s">
        <v>15</v>
      </c>
      <c r="F25" s="8">
        <v>56200</v>
      </c>
      <c r="G25" s="7" t="s">
        <v>41</v>
      </c>
      <c r="H25" s="7" t="s">
        <v>17</v>
      </c>
      <c r="I25" s="7" t="s">
        <v>43</v>
      </c>
      <c r="J25" s="7" t="s">
        <v>22</v>
      </c>
      <c r="K25" s="4" t="s">
        <v>62</v>
      </c>
      <c r="L25" s="7" t="s">
        <v>65</v>
      </c>
      <c r="M25" s="7" t="s">
        <v>23</v>
      </c>
      <c r="N25" s="7" t="s">
        <v>24</v>
      </c>
      <c r="O25" s="7" t="s">
        <v>76</v>
      </c>
      <c r="P25" s="7" t="s">
        <v>45</v>
      </c>
      <c r="Q25" s="4">
        <v>3</v>
      </c>
      <c r="R25" s="9" t="s">
        <v>46</v>
      </c>
      <c r="S25" s="7" t="s">
        <v>28</v>
      </c>
      <c r="T25" s="7" t="s">
        <v>47</v>
      </c>
      <c r="U25" s="7" t="s">
        <v>71</v>
      </c>
    </row>
    <row r="26" spans="1:21" x14ac:dyDescent="0.25">
      <c r="A26" s="4">
        <v>25</v>
      </c>
      <c r="B26" s="5">
        <v>17</v>
      </c>
      <c r="C26" s="6">
        <v>15925</v>
      </c>
      <c r="D26" s="4">
        <v>43</v>
      </c>
      <c r="E26" s="7" t="s">
        <v>15</v>
      </c>
      <c r="F26" s="8">
        <v>28000</v>
      </c>
      <c r="G26" s="7" t="s">
        <v>41</v>
      </c>
      <c r="H26" s="7" t="s">
        <v>20</v>
      </c>
      <c r="I26" s="7" t="s">
        <v>51</v>
      </c>
      <c r="J26" s="7" t="s">
        <v>22</v>
      </c>
      <c r="K26" s="4" t="s">
        <v>18</v>
      </c>
      <c r="L26" s="7" t="s">
        <v>65</v>
      </c>
      <c r="M26" s="7" t="s">
        <v>66</v>
      </c>
      <c r="N26" s="7" t="s">
        <v>24</v>
      </c>
      <c r="O26" s="7" t="s">
        <v>36</v>
      </c>
      <c r="P26" s="7" t="s">
        <v>53</v>
      </c>
      <c r="Q26" s="4">
        <v>2</v>
      </c>
      <c r="R26" s="9" t="s">
        <v>27</v>
      </c>
      <c r="S26" s="7" t="s">
        <v>28</v>
      </c>
      <c r="T26" s="7" t="s">
        <v>29</v>
      </c>
      <c r="U26" s="7" t="s">
        <v>55</v>
      </c>
    </row>
    <row r="27" spans="1:21" x14ac:dyDescent="0.25">
      <c r="A27" s="4">
        <v>26</v>
      </c>
      <c r="B27" s="5">
        <v>89</v>
      </c>
      <c r="C27" s="6">
        <v>10925</v>
      </c>
      <c r="D27" s="4">
        <v>56</v>
      </c>
      <c r="E27" s="7" t="s">
        <v>31</v>
      </c>
      <c r="F27" s="8">
        <v>13400</v>
      </c>
      <c r="G27" s="7" t="s">
        <v>77</v>
      </c>
      <c r="H27" s="7" t="s">
        <v>17</v>
      </c>
      <c r="I27" s="7" t="s">
        <v>21</v>
      </c>
      <c r="J27" s="7" t="s">
        <v>22</v>
      </c>
      <c r="K27" s="4" t="s">
        <v>62</v>
      </c>
      <c r="L27" s="7" t="s">
        <v>59</v>
      </c>
      <c r="M27" s="7" t="s">
        <v>23</v>
      </c>
      <c r="N27" s="7" t="s">
        <v>35</v>
      </c>
      <c r="O27" s="7" t="s">
        <v>36</v>
      </c>
      <c r="P27" s="7" t="s">
        <v>26</v>
      </c>
      <c r="Q27" s="4">
        <v>2</v>
      </c>
      <c r="R27" s="9" t="s">
        <v>27</v>
      </c>
      <c r="S27" s="7" t="s">
        <v>28</v>
      </c>
      <c r="T27" s="7" t="s">
        <v>29</v>
      </c>
      <c r="U27" s="7" t="s">
        <v>58</v>
      </c>
    </row>
    <row r="28" spans="1:21" x14ac:dyDescent="0.25">
      <c r="A28" s="4">
        <v>27</v>
      </c>
      <c r="B28" s="5">
        <v>31</v>
      </c>
      <c r="C28" s="6">
        <v>24700</v>
      </c>
      <c r="D28" s="4">
        <v>58</v>
      </c>
      <c r="E28" s="7" t="s">
        <v>15</v>
      </c>
      <c r="F28" s="8">
        <v>68000</v>
      </c>
      <c r="G28" s="7" t="s">
        <v>77</v>
      </c>
      <c r="H28" s="7" t="s">
        <v>17</v>
      </c>
      <c r="I28" s="7" t="s">
        <v>33</v>
      </c>
      <c r="J28" s="7" t="s">
        <v>22</v>
      </c>
      <c r="K28" s="4" t="s">
        <v>18</v>
      </c>
      <c r="L28" s="7" t="s">
        <v>50</v>
      </c>
      <c r="M28" s="7" t="s">
        <v>66</v>
      </c>
      <c r="N28" s="7" t="s">
        <v>52</v>
      </c>
      <c r="O28" s="7" t="s">
        <v>25</v>
      </c>
      <c r="P28" s="7" t="s">
        <v>26</v>
      </c>
      <c r="Q28" s="4">
        <v>4</v>
      </c>
      <c r="R28" s="9" t="s">
        <v>46</v>
      </c>
      <c r="S28" s="7" t="s">
        <v>28</v>
      </c>
      <c r="T28" s="7" t="s">
        <v>47</v>
      </c>
      <c r="U28" s="7" t="s">
        <v>40</v>
      </c>
    </row>
    <row r="29" spans="1:21" x14ac:dyDescent="0.25">
      <c r="A29" s="4">
        <v>28</v>
      </c>
      <c r="B29" s="5">
        <v>30</v>
      </c>
      <c r="C29" s="6">
        <v>12725</v>
      </c>
      <c r="D29" s="4">
        <v>35</v>
      </c>
      <c r="E29" s="7" t="s">
        <v>15</v>
      </c>
      <c r="F29" s="8">
        <v>24200</v>
      </c>
      <c r="G29" s="7" t="s">
        <v>49</v>
      </c>
      <c r="H29" s="7" t="s">
        <v>20</v>
      </c>
      <c r="I29" s="7" t="s">
        <v>51</v>
      </c>
      <c r="J29" s="7" t="s">
        <v>34</v>
      </c>
      <c r="K29" s="4" t="s">
        <v>18</v>
      </c>
      <c r="L29" s="7" t="s">
        <v>65</v>
      </c>
      <c r="M29" s="7" t="s">
        <v>66</v>
      </c>
      <c r="N29" s="7" t="s">
        <v>35</v>
      </c>
      <c r="O29" s="7" t="s">
        <v>36</v>
      </c>
      <c r="P29" s="7" t="s">
        <v>53</v>
      </c>
      <c r="Q29" s="4">
        <v>4</v>
      </c>
      <c r="R29" s="9" t="s">
        <v>46</v>
      </c>
      <c r="S29" s="7" t="s">
        <v>69</v>
      </c>
      <c r="T29" s="7" t="s">
        <v>67</v>
      </c>
      <c r="U29" s="7" t="s">
        <v>30</v>
      </c>
    </row>
    <row r="30" spans="1:21" x14ac:dyDescent="0.25">
      <c r="A30" s="4">
        <v>29</v>
      </c>
      <c r="B30" s="5">
        <v>158</v>
      </c>
      <c r="C30" s="6">
        <v>29275</v>
      </c>
      <c r="D30" s="4">
        <v>42</v>
      </c>
      <c r="E30" s="7" t="s">
        <v>31</v>
      </c>
      <c r="F30" s="8">
        <v>70000</v>
      </c>
      <c r="G30" s="7" t="s">
        <v>16</v>
      </c>
      <c r="H30" s="7" t="s">
        <v>17</v>
      </c>
      <c r="I30" s="7" t="s">
        <v>51</v>
      </c>
      <c r="J30" s="7" t="s">
        <v>63</v>
      </c>
      <c r="K30" s="4" t="s">
        <v>62</v>
      </c>
      <c r="L30" s="7" t="s">
        <v>19</v>
      </c>
      <c r="M30" s="7" t="s">
        <v>23</v>
      </c>
      <c r="N30" s="7" t="s">
        <v>24</v>
      </c>
      <c r="O30" s="7" t="s">
        <v>68</v>
      </c>
      <c r="P30" s="7" t="s">
        <v>53</v>
      </c>
      <c r="Q30" s="4">
        <v>6</v>
      </c>
      <c r="R30" s="9" t="s">
        <v>37</v>
      </c>
      <c r="S30" s="7" t="s">
        <v>69</v>
      </c>
      <c r="T30" s="7" t="s">
        <v>29</v>
      </c>
      <c r="U30" s="7" t="s">
        <v>40</v>
      </c>
    </row>
    <row r="31" spans="1:21" x14ac:dyDescent="0.25">
      <c r="A31" s="4">
        <v>30</v>
      </c>
      <c r="B31" s="5">
        <v>67</v>
      </c>
      <c r="C31" s="6">
        <v>11325</v>
      </c>
      <c r="D31" s="4">
        <v>34</v>
      </c>
      <c r="E31" s="7" t="s">
        <v>31</v>
      </c>
      <c r="F31" s="8">
        <v>18500</v>
      </c>
      <c r="G31" s="7" t="s">
        <v>49</v>
      </c>
      <c r="H31" s="7" t="s">
        <v>17</v>
      </c>
      <c r="I31" s="7" t="s">
        <v>43</v>
      </c>
      <c r="J31" s="7" t="s">
        <v>22</v>
      </c>
      <c r="K31" s="4" t="s">
        <v>18</v>
      </c>
      <c r="L31" s="7" t="s">
        <v>19</v>
      </c>
      <c r="M31" s="7" t="s">
        <v>23</v>
      </c>
      <c r="N31" s="7" t="s">
        <v>35</v>
      </c>
      <c r="O31" s="7" t="s">
        <v>36</v>
      </c>
      <c r="P31" s="7" t="s">
        <v>45</v>
      </c>
      <c r="Q31" s="4">
        <v>4</v>
      </c>
      <c r="R31" s="9" t="s">
        <v>46</v>
      </c>
      <c r="S31" s="7" t="s">
        <v>38</v>
      </c>
      <c r="T31" s="7" t="s">
        <v>67</v>
      </c>
      <c r="U31" s="7" t="s">
        <v>48</v>
      </c>
    </row>
    <row r="32" spans="1:21" x14ac:dyDescent="0.25">
      <c r="A32" s="4">
        <v>31</v>
      </c>
      <c r="B32" s="5">
        <v>100</v>
      </c>
      <c r="C32" s="6">
        <v>13100</v>
      </c>
      <c r="D32" s="4">
        <v>50</v>
      </c>
      <c r="E32" s="7" t="s">
        <v>31</v>
      </c>
      <c r="F32" s="8">
        <v>26000</v>
      </c>
      <c r="G32" s="7" t="s">
        <v>49</v>
      </c>
      <c r="H32" s="7" t="s">
        <v>17</v>
      </c>
      <c r="I32" s="7" t="s">
        <v>75</v>
      </c>
      <c r="J32" s="7" t="s">
        <v>22</v>
      </c>
      <c r="K32" s="4" t="s">
        <v>18</v>
      </c>
      <c r="L32" s="7" t="s">
        <v>65</v>
      </c>
      <c r="M32" s="7" t="s">
        <v>23</v>
      </c>
      <c r="N32" s="7" t="s">
        <v>44</v>
      </c>
      <c r="O32" s="7" t="s">
        <v>36</v>
      </c>
      <c r="P32" s="7" t="s">
        <v>26</v>
      </c>
      <c r="Q32" s="4">
        <v>7</v>
      </c>
      <c r="R32" s="9" t="s">
        <v>60</v>
      </c>
      <c r="S32" s="7" t="s">
        <v>56</v>
      </c>
      <c r="T32" s="7" t="s">
        <v>47</v>
      </c>
      <c r="U32" s="7" t="s">
        <v>55</v>
      </c>
    </row>
    <row r="33" spans="1:21" x14ac:dyDescent="0.25">
      <c r="A33" s="4">
        <v>32</v>
      </c>
      <c r="B33" s="5">
        <v>387</v>
      </c>
      <c r="C33" s="6">
        <v>16600</v>
      </c>
      <c r="D33" s="4">
        <v>34</v>
      </c>
      <c r="E33" s="7" t="s">
        <v>31</v>
      </c>
      <c r="F33" s="8">
        <v>33400</v>
      </c>
      <c r="G33" s="7" t="s">
        <v>49</v>
      </c>
      <c r="H33" s="7" t="s">
        <v>20</v>
      </c>
      <c r="I33" s="7" t="s">
        <v>51</v>
      </c>
      <c r="J33" s="7" t="s">
        <v>22</v>
      </c>
      <c r="K33" s="4" t="s">
        <v>18</v>
      </c>
      <c r="L33" s="7" t="s">
        <v>50</v>
      </c>
      <c r="M33" s="7" t="s">
        <v>78</v>
      </c>
      <c r="N33" s="7" t="s">
        <v>24</v>
      </c>
      <c r="O33" s="7" t="s">
        <v>36</v>
      </c>
      <c r="P33" s="7" t="s">
        <v>53</v>
      </c>
      <c r="Q33" s="4">
        <v>4</v>
      </c>
      <c r="R33" s="9" t="s">
        <v>46</v>
      </c>
      <c r="S33" s="7" t="s">
        <v>69</v>
      </c>
      <c r="T33" s="7" t="s">
        <v>39</v>
      </c>
      <c r="U33" s="7" t="s">
        <v>48</v>
      </c>
    </row>
    <row r="34" spans="1:21" x14ac:dyDescent="0.25">
      <c r="A34" s="4">
        <v>33</v>
      </c>
      <c r="B34" s="5">
        <v>147</v>
      </c>
      <c r="C34" s="6">
        <v>11325</v>
      </c>
      <c r="D34" s="4">
        <v>41</v>
      </c>
      <c r="E34" s="7" t="s">
        <v>15</v>
      </c>
      <c r="F34" s="8">
        <v>18700</v>
      </c>
      <c r="G34" s="7" t="s">
        <v>49</v>
      </c>
      <c r="H34" s="7" t="s">
        <v>17</v>
      </c>
      <c r="I34" s="7" t="s">
        <v>33</v>
      </c>
      <c r="J34" s="7" t="s">
        <v>22</v>
      </c>
      <c r="K34" s="4" t="s">
        <v>62</v>
      </c>
      <c r="L34" s="7" t="s">
        <v>65</v>
      </c>
      <c r="M34" s="7" t="s">
        <v>23</v>
      </c>
      <c r="N34" s="7" t="s">
        <v>35</v>
      </c>
      <c r="O34" s="7" t="s">
        <v>36</v>
      </c>
      <c r="P34" s="7" t="s">
        <v>26</v>
      </c>
      <c r="Q34" s="4">
        <v>6</v>
      </c>
      <c r="R34" s="9" t="s">
        <v>60</v>
      </c>
      <c r="S34" s="7" t="s">
        <v>28</v>
      </c>
      <c r="T34" s="7" t="s">
        <v>47</v>
      </c>
      <c r="U34" s="7" t="s">
        <v>48</v>
      </c>
    </row>
    <row r="35" spans="1:21" x14ac:dyDescent="0.25">
      <c r="A35" s="4">
        <v>34</v>
      </c>
      <c r="B35" s="5">
        <v>294</v>
      </c>
      <c r="C35" s="6">
        <v>14800</v>
      </c>
      <c r="D35" s="4">
        <v>44</v>
      </c>
      <c r="E35" s="7" t="s">
        <v>31</v>
      </c>
      <c r="F35" s="8">
        <v>33200</v>
      </c>
      <c r="G35" s="7" t="s">
        <v>16</v>
      </c>
      <c r="H35" s="7" t="s">
        <v>20</v>
      </c>
      <c r="I35" s="7" t="s">
        <v>51</v>
      </c>
      <c r="J35" s="7" t="s">
        <v>22</v>
      </c>
      <c r="K35" s="4" t="s">
        <v>18</v>
      </c>
      <c r="L35" s="7" t="s">
        <v>42</v>
      </c>
      <c r="M35" s="7" t="s">
        <v>23</v>
      </c>
      <c r="N35" s="7" t="s">
        <v>44</v>
      </c>
      <c r="O35" s="7" t="s">
        <v>36</v>
      </c>
      <c r="P35" s="7" t="s">
        <v>53</v>
      </c>
      <c r="Q35" s="4">
        <v>6</v>
      </c>
      <c r="R35" s="9" t="s">
        <v>60</v>
      </c>
      <c r="S35" s="7" t="s">
        <v>28</v>
      </c>
      <c r="T35" s="7" t="s">
        <v>61</v>
      </c>
      <c r="U35" s="7" t="s">
        <v>40</v>
      </c>
    </row>
    <row r="36" spans="1:21" x14ac:dyDescent="0.25">
      <c r="A36" s="4">
        <v>35</v>
      </c>
      <c r="B36" s="5">
        <v>0</v>
      </c>
      <c r="C36" s="6">
        <v>14125</v>
      </c>
      <c r="D36" s="4">
        <v>27</v>
      </c>
      <c r="E36" s="7" t="s">
        <v>31</v>
      </c>
      <c r="F36" s="8">
        <v>30100</v>
      </c>
      <c r="G36" s="7" t="s">
        <v>79</v>
      </c>
      <c r="H36" s="7" t="s">
        <v>17</v>
      </c>
      <c r="I36" s="7" t="s">
        <v>51</v>
      </c>
      <c r="J36" s="7" t="s">
        <v>22</v>
      </c>
      <c r="K36" s="4" t="s">
        <v>18</v>
      </c>
      <c r="L36" s="7" t="s">
        <v>19</v>
      </c>
      <c r="M36" s="7" t="s">
        <v>23</v>
      </c>
      <c r="N36" s="7" t="s">
        <v>35</v>
      </c>
      <c r="O36" s="7" t="s">
        <v>36</v>
      </c>
      <c r="P36" s="7" t="s">
        <v>53</v>
      </c>
      <c r="Q36" s="4">
        <v>3</v>
      </c>
      <c r="R36" s="9" t="s">
        <v>46</v>
      </c>
      <c r="S36" s="7" t="s">
        <v>38</v>
      </c>
      <c r="T36" s="7" t="s">
        <v>47</v>
      </c>
      <c r="U36" s="7" t="s">
        <v>40</v>
      </c>
    </row>
    <row r="37" spans="1:21" x14ac:dyDescent="0.25">
      <c r="A37" s="93">
        <v>36</v>
      </c>
      <c r="B37" s="92">
        <v>943</v>
      </c>
      <c r="C37" s="6">
        <v>46400</v>
      </c>
      <c r="D37" s="4">
        <v>40</v>
      </c>
      <c r="E37" s="7" t="s">
        <v>15</v>
      </c>
      <c r="F37" s="8">
        <v>210000</v>
      </c>
      <c r="G37" s="7" t="s">
        <v>41</v>
      </c>
      <c r="H37" s="7" t="s">
        <v>17</v>
      </c>
      <c r="I37" s="7" t="s">
        <v>70</v>
      </c>
      <c r="J37" s="7" t="s">
        <v>22</v>
      </c>
      <c r="K37" s="4" t="s">
        <v>18</v>
      </c>
      <c r="L37" s="7" t="s">
        <v>42</v>
      </c>
      <c r="M37" s="7" t="s">
        <v>23</v>
      </c>
      <c r="N37" s="7" t="s">
        <v>52</v>
      </c>
      <c r="O37" s="7" t="s">
        <v>76</v>
      </c>
      <c r="P37" s="7" t="s">
        <v>26</v>
      </c>
      <c r="Q37" s="4">
        <v>5</v>
      </c>
      <c r="R37" s="9" t="s">
        <v>54</v>
      </c>
      <c r="S37" s="7" t="s">
        <v>28</v>
      </c>
      <c r="T37" s="7" t="s">
        <v>61</v>
      </c>
      <c r="U37" s="7" t="s">
        <v>71</v>
      </c>
    </row>
    <row r="38" spans="1:21" x14ac:dyDescent="0.25">
      <c r="A38" s="93">
        <v>37</v>
      </c>
      <c r="B38" s="92">
        <v>908</v>
      </c>
      <c r="C38" s="6">
        <v>49950</v>
      </c>
      <c r="D38" s="4">
        <v>33</v>
      </c>
      <c r="E38" s="7" t="s">
        <v>31</v>
      </c>
      <c r="F38" s="8">
        <v>208200</v>
      </c>
      <c r="G38" s="7" t="s">
        <v>41</v>
      </c>
      <c r="H38" s="7" t="s">
        <v>20</v>
      </c>
      <c r="I38" s="7" t="s">
        <v>51</v>
      </c>
      <c r="J38" s="7" t="s">
        <v>48</v>
      </c>
      <c r="K38" s="4" t="s">
        <v>18</v>
      </c>
      <c r="L38" s="7" t="s">
        <v>65</v>
      </c>
      <c r="M38" s="7" t="s">
        <v>23</v>
      </c>
      <c r="N38" s="7" t="s">
        <v>24</v>
      </c>
      <c r="O38" s="7" t="s">
        <v>76</v>
      </c>
      <c r="P38" s="7" t="s">
        <v>53</v>
      </c>
      <c r="Q38" s="4">
        <v>4</v>
      </c>
      <c r="R38" s="9" t="s">
        <v>54</v>
      </c>
      <c r="S38" s="7" t="s">
        <v>38</v>
      </c>
      <c r="T38" s="7" t="s">
        <v>61</v>
      </c>
      <c r="U38" s="7" t="s">
        <v>40</v>
      </c>
    </row>
    <row r="39" spans="1:21" x14ac:dyDescent="0.25">
      <c r="A39" s="4">
        <v>38</v>
      </c>
      <c r="B39" s="5">
        <v>0</v>
      </c>
      <c r="C39" s="6">
        <v>10075</v>
      </c>
      <c r="D39" s="4">
        <v>38</v>
      </c>
      <c r="E39" s="7" t="s">
        <v>15</v>
      </c>
      <c r="F39" s="8">
        <v>14300</v>
      </c>
      <c r="G39" s="7" t="s">
        <v>49</v>
      </c>
      <c r="H39" s="7" t="s">
        <v>17</v>
      </c>
      <c r="I39" s="7" t="s">
        <v>51</v>
      </c>
      <c r="J39" s="7" t="s">
        <v>22</v>
      </c>
      <c r="K39" s="4" t="s">
        <v>62</v>
      </c>
      <c r="L39" s="7" t="s">
        <v>65</v>
      </c>
      <c r="M39" s="7" t="s">
        <v>23</v>
      </c>
      <c r="N39" s="7" t="s">
        <v>35</v>
      </c>
      <c r="O39" s="7" t="s">
        <v>36</v>
      </c>
      <c r="P39" s="7" t="s">
        <v>53</v>
      </c>
      <c r="Q39" s="4">
        <v>5</v>
      </c>
      <c r="R39" s="9" t="s">
        <v>46</v>
      </c>
      <c r="S39" s="7" t="s">
        <v>38</v>
      </c>
      <c r="T39" s="7" t="s">
        <v>47</v>
      </c>
      <c r="U39" s="7" t="s">
        <v>55</v>
      </c>
    </row>
    <row r="40" spans="1:21" x14ac:dyDescent="0.25">
      <c r="A40" s="4">
        <v>39</v>
      </c>
      <c r="B40" s="5">
        <v>2</v>
      </c>
      <c r="C40" s="6">
        <v>12600</v>
      </c>
      <c r="D40" s="4">
        <v>41</v>
      </c>
      <c r="E40" s="7" t="s">
        <v>15</v>
      </c>
      <c r="F40" s="8">
        <v>23800</v>
      </c>
      <c r="G40" s="7" t="s">
        <v>49</v>
      </c>
      <c r="H40" s="7" t="s">
        <v>17</v>
      </c>
      <c r="I40" s="7" t="s">
        <v>43</v>
      </c>
      <c r="J40" s="7" t="s">
        <v>22</v>
      </c>
      <c r="K40" s="4" t="s">
        <v>62</v>
      </c>
      <c r="L40" s="7" t="s">
        <v>59</v>
      </c>
      <c r="M40" s="7" t="s">
        <v>23</v>
      </c>
      <c r="N40" s="7" t="s">
        <v>44</v>
      </c>
      <c r="O40" s="7" t="s">
        <v>36</v>
      </c>
      <c r="P40" s="7" t="s">
        <v>45</v>
      </c>
      <c r="Q40" s="4">
        <v>6</v>
      </c>
      <c r="R40" s="9" t="s">
        <v>60</v>
      </c>
      <c r="S40" s="7" t="s">
        <v>56</v>
      </c>
      <c r="T40" s="7" t="s">
        <v>47</v>
      </c>
      <c r="U40" s="7" t="s">
        <v>48</v>
      </c>
    </row>
    <row r="41" spans="1:21" x14ac:dyDescent="0.25">
      <c r="A41" s="4">
        <v>40</v>
      </c>
      <c r="B41" s="5">
        <v>10</v>
      </c>
      <c r="C41" s="6">
        <v>24025</v>
      </c>
      <c r="D41" s="4">
        <v>32</v>
      </c>
      <c r="E41" s="7" t="s">
        <v>15</v>
      </c>
      <c r="F41" s="8">
        <v>60000</v>
      </c>
      <c r="G41" s="7" t="s">
        <v>16</v>
      </c>
      <c r="H41" s="7" t="s">
        <v>17</v>
      </c>
      <c r="I41" s="7" t="s">
        <v>51</v>
      </c>
      <c r="J41" s="7" t="s">
        <v>22</v>
      </c>
      <c r="K41" s="4" t="s">
        <v>18</v>
      </c>
      <c r="L41" s="7" t="s">
        <v>59</v>
      </c>
      <c r="M41" s="7" t="s">
        <v>23</v>
      </c>
      <c r="N41" s="7" t="s">
        <v>24</v>
      </c>
      <c r="O41" s="7" t="s">
        <v>76</v>
      </c>
      <c r="P41" s="7" t="s">
        <v>53</v>
      </c>
      <c r="Q41" s="4">
        <v>4</v>
      </c>
      <c r="R41" s="9" t="s">
        <v>46</v>
      </c>
      <c r="S41" s="7" t="s">
        <v>28</v>
      </c>
      <c r="T41" s="7" t="s">
        <v>39</v>
      </c>
      <c r="U41" s="7" t="s">
        <v>30</v>
      </c>
    </row>
    <row r="42" spans="1:21" x14ac:dyDescent="0.25">
      <c r="A42" s="4">
        <v>41</v>
      </c>
      <c r="B42" s="92">
        <v>756</v>
      </c>
      <c r="C42" s="6">
        <v>23725</v>
      </c>
      <c r="D42" s="4">
        <v>58</v>
      </c>
      <c r="E42" s="7" t="s">
        <v>15</v>
      </c>
      <c r="F42" s="8">
        <v>55000</v>
      </c>
      <c r="G42" s="7" t="s">
        <v>16</v>
      </c>
      <c r="H42" s="7" t="s">
        <v>20</v>
      </c>
      <c r="I42" s="7" t="s">
        <v>43</v>
      </c>
      <c r="J42" s="7" t="s">
        <v>34</v>
      </c>
      <c r="K42" s="4" t="s">
        <v>18</v>
      </c>
      <c r="L42" s="7" t="s">
        <v>42</v>
      </c>
      <c r="M42" s="7" t="s">
        <v>23</v>
      </c>
      <c r="N42" s="7" t="s">
        <v>52</v>
      </c>
      <c r="O42" s="7" t="s">
        <v>25</v>
      </c>
      <c r="P42" s="7" t="s">
        <v>45</v>
      </c>
      <c r="Q42" s="4">
        <v>9</v>
      </c>
      <c r="R42" s="9" t="s">
        <v>54</v>
      </c>
      <c r="S42" s="7" t="s">
        <v>28</v>
      </c>
      <c r="T42" s="7" t="s">
        <v>39</v>
      </c>
      <c r="U42" s="7" t="s">
        <v>48</v>
      </c>
    </row>
    <row r="43" spans="1:21" x14ac:dyDescent="0.25">
      <c r="A43" s="4">
        <v>42</v>
      </c>
      <c r="B43" s="5">
        <v>49</v>
      </c>
      <c r="C43" s="6">
        <v>15975</v>
      </c>
      <c r="D43" s="4">
        <v>28</v>
      </c>
      <c r="E43" s="7" t="s">
        <v>31</v>
      </c>
      <c r="F43" s="8">
        <v>37900</v>
      </c>
      <c r="G43" s="7" t="s">
        <v>16</v>
      </c>
      <c r="H43" s="7" t="s">
        <v>17</v>
      </c>
      <c r="I43" s="7" t="s">
        <v>51</v>
      </c>
      <c r="J43" s="7" t="s">
        <v>22</v>
      </c>
      <c r="K43" s="4" t="s">
        <v>18</v>
      </c>
      <c r="L43" s="7" t="s">
        <v>19</v>
      </c>
      <c r="M43" s="7" t="s">
        <v>73</v>
      </c>
      <c r="N43" s="7" t="s">
        <v>24</v>
      </c>
      <c r="O43" s="7" t="s">
        <v>36</v>
      </c>
      <c r="P43" s="7" t="s">
        <v>53</v>
      </c>
      <c r="Q43" s="4">
        <v>3</v>
      </c>
      <c r="R43" s="9" t="s">
        <v>46</v>
      </c>
      <c r="S43" s="7" t="s">
        <v>28</v>
      </c>
      <c r="T43" s="7" t="s">
        <v>67</v>
      </c>
      <c r="U43" s="7" t="s">
        <v>58</v>
      </c>
    </row>
    <row r="44" spans="1:21" x14ac:dyDescent="0.25">
      <c r="A44" s="4">
        <v>43</v>
      </c>
      <c r="B44" s="5">
        <v>130</v>
      </c>
      <c r="C44" s="6">
        <v>16900</v>
      </c>
      <c r="D44" s="4">
        <v>19</v>
      </c>
      <c r="E44" s="7" t="s">
        <v>15</v>
      </c>
      <c r="F44" s="8">
        <v>12300</v>
      </c>
      <c r="G44" s="7" t="s">
        <v>41</v>
      </c>
      <c r="H44" s="7" t="s">
        <v>17</v>
      </c>
      <c r="I44" s="7" t="s">
        <v>51</v>
      </c>
      <c r="J44" s="7" t="s">
        <v>34</v>
      </c>
      <c r="K44" s="4" t="s">
        <v>62</v>
      </c>
      <c r="L44" s="7" t="s">
        <v>59</v>
      </c>
      <c r="M44" s="7" t="s">
        <v>23</v>
      </c>
      <c r="N44" s="7" t="s">
        <v>24</v>
      </c>
      <c r="O44" s="7" t="s">
        <v>36</v>
      </c>
      <c r="P44" s="7" t="s">
        <v>53</v>
      </c>
      <c r="Q44" s="4">
        <v>1</v>
      </c>
      <c r="R44" s="9" t="s">
        <v>27</v>
      </c>
      <c r="S44" s="7" t="s">
        <v>28</v>
      </c>
      <c r="T44" s="7" t="s">
        <v>48</v>
      </c>
      <c r="U44" s="7" t="s">
        <v>48</v>
      </c>
    </row>
    <row r="45" spans="1:21" x14ac:dyDescent="0.25">
      <c r="A45" s="4">
        <v>44</v>
      </c>
      <c r="B45" s="5">
        <v>285</v>
      </c>
      <c r="C45" s="6">
        <v>14575</v>
      </c>
      <c r="D45" s="4">
        <v>33</v>
      </c>
      <c r="E45" s="7" t="s">
        <v>31</v>
      </c>
      <c r="F45" s="8">
        <v>32000</v>
      </c>
      <c r="G45" s="7" t="s">
        <v>79</v>
      </c>
      <c r="H45" s="7" t="s">
        <v>17</v>
      </c>
      <c r="I45" s="7" t="s">
        <v>43</v>
      </c>
      <c r="J45" s="7" t="s">
        <v>34</v>
      </c>
      <c r="K45" s="4" t="s">
        <v>62</v>
      </c>
      <c r="L45" s="7" t="s">
        <v>65</v>
      </c>
      <c r="M45" s="7" t="s">
        <v>23</v>
      </c>
      <c r="N45" s="7" t="s">
        <v>24</v>
      </c>
      <c r="O45" s="7" t="s">
        <v>36</v>
      </c>
      <c r="P45" s="7" t="s">
        <v>45</v>
      </c>
      <c r="Q45" s="4">
        <v>4</v>
      </c>
      <c r="R45" s="9" t="s">
        <v>46</v>
      </c>
      <c r="S45" s="7" t="s">
        <v>28</v>
      </c>
      <c r="T45" s="7" t="s">
        <v>39</v>
      </c>
      <c r="U45" s="7" t="s">
        <v>55</v>
      </c>
    </row>
    <row r="46" spans="1:21" x14ac:dyDescent="0.25">
      <c r="A46" s="4">
        <v>45</v>
      </c>
      <c r="B46" s="5">
        <v>0</v>
      </c>
      <c r="C46" s="6">
        <v>27425</v>
      </c>
      <c r="D46" s="4">
        <v>59</v>
      </c>
      <c r="E46" s="7" t="s">
        <v>31</v>
      </c>
      <c r="F46" s="8">
        <v>72000</v>
      </c>
      <c r="G46" s="7" t="s">
        <v>41</v>
      </c>
      <c r="H46" s="7" t="s">
        <v>17</v>
      </c>
      <c r="I46" s="7" t="s">
        <v>51</v>
      </c>
      <c r="J46" s="7" t="s">
        <v>34</v>
      </c>
      <c r="K46" s="4" t="s">
        <v>18</v>
      </c>
      <c r="L46" s="7" t="s">
        <v>50</v>
      </c>
      <c r="M46" s="7" t="s">
        <v>23</v>
      </c>
      <c r="N46" s="7" t="s">
        <v>24</v>
      </c>
      <c r="O46" s="7" t="s">
        <v>68</v>
      </c>
      <c r="P46" s="7" t="s">
        <v>53</v>
      </c>
      <c r="Q46" s="4">
        <v>4</v>
      </c>
      <c r="R46" s="9" t="s">
        <v>46</v>
      </c>
      <c r="S46" s="7" t="s">
        <v>38</v>
      </c>
      <c r="T46" s="7" t="s">
        <v>47</v>
      </c>
      <c r="U46" s="7" t="s">
        <v>58</v>
      </c>
    </row>
    <row r="47" spans="1:21" x14ac:dyDescent="0.25">
      <c r="A47" s="4">
        <v>46</v>
      </c>
      <c r="B47" s="5">
        <v>0</v>
      </c>
      <c r="C47" s="6">
        <v>11300</v>
      </c>
      <c r="D47" s="4">
        <v>48</v>
      </c>
      <c r="E47" s="7" t="s">
        <v>31</v>
      </c>
      <c r="F47" s="8">
        <v>18500</v>
      </c>
      <c r="G47" s="7" t="s">
        <v>74</v>
      </c>
      <c r="H47" s="7" t="s">
        <v>17</v>
      </c>
      <c r="I47" s="7" t="s">
        <v>51</v>
      </c>
      <c r="J47" s="7" t="s">
        <v>22</v>
      </c>
      <c r="K47" s="4" t="s">
        <v>62</v>
      </c>
      <c r="L47" s="7" t="s">
        <v>42</v>
      </c>
      <c r="M47" s="7" t="s">
        <v>23</v>
      </c>
      <c r="N47" s="7" t="s">
        <v>44</v>
      </c>
      <c r="O47" s="7" t="s">
        <v>36</v>
      </c>
      <c r="P47" s="7" t="s">
        <v>53</v>
      </c>
      <c r="Q47" s="4">
        <v>7</v>
      </c>
      <c r="R47" s="9" t="s">
        <v>60</v>
      </c>
      <c r="S47" s="7" t="s">
        <v>28</v>
      </c>
      <c r="T47" s="7" t="s">
        <v>47</v>
      </c>
      <c r="U47" s="7" t="s">
        <v>55</v>
      </c>
    </row>
    <row r="48" spans="1:21" x14ac:dyDescent="0.25">
      <c r="A48" s="4">
        <v>47</v>
      </c>
      <c r="B48" s="5">
        <v>288</v>
      </c>
      <c r="C48" s="6">
        <v>44275</v>
      </c>
      <c r="D48" s="4">
        <v>21</v>
      </c>
      <c r="E48" s="7" t="s">
        <v>31</v>
      </c>
      <c r="F48" s="8">
        <v>85000</v>
      </c>
      <c r="G48" s="7" t="s">
        <v>49</v>
      </c>
      <c r="H48" s="7" t="s">
        <v>17</v>
      </c>
      <c r="I48" s="7" t="s">
        <v>51</v>
      </c>
      <c r="J48" s="7" t="s">
        <v>63</v>
      </c>
      <c r="K48" s="4" t="s">
        <v>18</v>
      </c>
      <c r="L48" s="7" t="s">
        <v>65</v>
      </c>
      <c r="M48" s="7" t="s">
        <v>66</v>
      </c>
      <c r="N48" s="7" t="s">
        <v>24</v>
      </c>
      <c r="O48" s="7" t="s">
        <v>25</v>
      </c>
      <c r="P48" s="7" t="s">
        <v>53</v>
      </c>
      <c r="Q48" s="4">
        <v>2</v>
      </c>
      <c r="R48" s="9" t="s">
        <v>27</v>
      </c>
      <c r="S48" s="7" t="s">
        <v>38</v>
      </c>
      <c r="T48" s="7" t="s">
        <v>39</v>
      </c>
      <c r="U48" s="7" t="s">
        <v>48</v>
      </c>
    </row>
    <row r="49" spans="1:21" x14ac:dyDescent="0.25">
      <c r="A49" s="93">
        <v>48</v>
      </c>
      <c r="B49" s="92">
        <v>917</v>
      </c>
      <c r="C49" s="6">
        <v>39975</v>
      </c>
      <c r="D49" s="4">
        <v>26</v>
      </c>
      <c r="E49" s="7" t="s">
        <v>31</v>
      </c>
      <c r="F49" s="8">
        <v>134000</v>
      </c>
      <c r="G49" s="7" t="s">
        <v>41</v>
      </c>
      <c r="H49" s="7" t="s">
        <v>17</v>
      </c>
      <c r="I49" s="7" t="s">
        <v>70</v>
      </c>
      <c r="J49" s="7" t="s">
        <v>48</v>
      </c>
      <c r="K49" s="4" t="s">
        <v>18</v>
      </c>
      <c r="L49" s="7" t="s">
        <v>59</v>
      </c>
      <c r="M49" s="7" t="s">
        <v>23</v>
      </c>
      <c r="N49" s="7" t="s">
        <v>24</v>
      </c>
      <c r="O49" s="7" t="s">
        <v>76</v>
      </c>
      <c r="P49" s="7" t="s">
        <v>26</v>
      </c>
      <c r="Q49" s="4">
        <v>2</v>
      </c>
      <c r="R49" s="9" t="s">
        <v>54</v>
      </c>
      <c r="S49" s="7" t="s">
        <v>38</v>
      </c>
      <c r="T49" s="7" t="s">
        <v>57</v>
      </c>
      <c r="U49" s="7" t="s">
        <v>40</v>
      </c>
    </row>
    <row r="50" spans="1:21" x14ac:dyDescent="0.25">
      <c r="A50" s="4">
        <v>49</v>
      </c>
      <c r="B50" s="5">
        <v>263</v>
      </c>
      <c r="C50" s="6">
        <v>14325</v>
      </c>
      <c r="D50" s="4">
        <v>39</v>
      </c>
      <c r="E50" s="7" t="s">
        <v>15</v>
      </c>
      <c r="F50" s="8">
        <v>34000</v>
      </c>
      <c r="G50" s="7" t="s">
        <v>79</v>
      </c>
      <c r="H50" s="7" t="s">
        <v>17</v>
      </c>
      <c r="I50" s="7" t="s">
        <v>51</v>
      </c>
      <c r="J50" s="7" t="s">
        <v>22</v>
      </c>
      <c r="K50" s="4" t="s">
        <v>62</v>
      </c>
      <c r="L50" s="7" t="s">
        <v>65</v>
      </c>
      <c r="M50" s="7" t="s">
        <v>23</v>
      </c>
      <c r="N50" s="7" t="s">
        <v>24</v>
      </c>
      <c r="O50" s="7" t="s">
        <v>36</v>
      </c>
      <c r="P50" s="7" t="s">
        <v>53</v>
      </c>
      <c r="Q50" s="4">
        <v>5</v>
      </c>
      <c r="R50" s="9" t="s">
        <v>46</v>
      </c>
      <c r="S50" s="7" t="s">
        <v>69</v>
      </c>
      <c r="T50" s="7" t="s">
        <v>67</v>
      </c>
      <c r="U50" s="7" t="s">
        <v>55</v>
      </c>
    </row>
    <row r="51" spans="1:21" x14ac:dyDescent="0.25">
      <c r="A51" s="4">
        <v>50</v>
      </c>
      <c r="B51" s="5">
        <v>54</v>
      </c>
      <c r="C51" s="6">
        <v>16150</v>
      </c>
      <c r="D51" s="4">
        <v>29</v>
      </c>
      <c r="E51" s="7" t="s">
        <v>31</v>
      </c>
      <c r="F51" s="8">
        <v>30100</v>
      </c>
      <c r="G51" s="7" t="s">
        <v>41</v>
      </c>
      <c r="H51" s="7" t="s">
        <v>17</v>
      </c>
      <c r="I51" s="7" t="s">
        <v>21</v>
      </c>
      <c r="J51" s="7" t="s">
        <v>63</v>
      </c>
      <c r="K51" s="4" t="s">
        <v>62</v>
      </c>
      <c r="L51" s="7" t="s">
        <v>50</v>
      </c>
      <c r="M51" s="7" t="s">
        <v>23</v>
      </c>
      <c r="N51" s="7" t="s">
        <v>35</v>
      </c>
      <c r="O51" s="7" t="s">
        <v>36</v>
      </c>
      <c r="P51" s="7" t="s">
        <v>26</v>
      </c>
      <c r="Q51" s="4">
        <v>3</v>
      </c>
      <c r="R51" s="9" t="s">
        <v>46</v>
      </c>
      <c r="S51" s="7" t="s">
        <v>38</v>
      </c>
      <c r="T51" s="7" t="s">
        <v>39</v>
      </c>
      <c r="U51" s="7" t="s">
        <v>40</v>
      </c>
    </row>
    <row r="52" spans="1:21" x14ac:dyDescent="0.25">
      <c r="A52" s="4">
        <v>51</v>
      </c>
      <c r="B52" s="5">
        <v>10</v>
      </c>
      <c r="C52" s="6">
        <v>11350</v>
      </c>
      <c r="D52" s="4">
        <v>31</v>
      </c>
      <c r="E52" s="7" t="s">
        <v>15</v>
      </c>
      <c r="F52" s="8">
        <v>23200</v>
      </c>
      <c r="G52" s="7" t="s">
        <v>41</v>
      </c>
      <c r="H52" s="7" t="s">
        <v>20</v>
      </c>
      <c r="I52" s="7" t="s">
        <v>33</v>
      </c>
      <c r="J52" s="7" t="s">
        <v>48</v>
      </c>
      <c r="K52" s="4" t="s">
        <v>18</v>
      </c>
      <c r="L52" s="7" t="s">
        <v>42</v>
      </c>
      <c r="M52" s="7" t="s">
        <v>23</v>
      </c>
      <c r="N52" s="7" t="s">
        <v>44</v>
      </c>
      <c r="O52" s="7" t="s">
        <v>36</v>
      </c>
      <c r="P52" s="7" t="s">
        <v>26</v>
      </c>
      <c r="Q52" s="4">
        <v>4</v>
      </c>
      <c r="R52" s="9" t="s">
        <v>37</v>
      </c>
      <c r="S52" s="7" t="s">
        <v>38</v>
      </c>
      <c r="T52" s="7" t="s">
        <v>47</v>
      </c>
      <c r="U52" s="7" t="s">
        <v>58</v>
      </c>
    </row>
    <row r="53" spans="1:21" x14ac:dyDescent="0.25">
      <c r="A53" s="93">
        <v>52</v>
      </c>
      <c r="B53" s="92">
        <v>925</v>
      </c>
      <c r="C53" s="6">
        <v>50568.75</v>
      </c>
      <c r="D53" s="4">
        <v>33</v>
      </c>
      <c r="E53" s="7" t="s">
        <v>31</v>
      </c>
      <c r="F53" s="8">
        <v>213000</v>
      </c>
      <c r="G53" s="7" t="s">
        <v>41</v>
      </c>
      <c r="H53" s="7" t="s">
        <v>17</v>
      </c>
      <c r="I53" s="7" t="s">
        <v>51</v>
      </c>
      <c r="J53" s="7" t="s">
        <v>22</v>
      </c>
      <c r="K53" s="4" t="s">
        <v>18</v>
      </c>
      <c r="L53" s="7" t="s">
        <v>65</v>
      </c>
      <c r="M53" s="7" t="s">
        <v>23</v>
      </c>
      <c r="N53" s="7" t="s">
        <v>24</v>
      </c>
      <c r="O53" s="7" t="s">
        <v>76</v>
      </c>
      <c r="P53" s="7" t="s">
        <v>53</v>
      </c>
      <c r="Q53" s="4">
        <v>4</v>
      </c>
      <c r="R53" s="9" t="s">
        <v>46</v>
      </c>
      <c r="S53" s="7" t="s">
        <v>28</v>
      </c>
      <c r="T53" s="7" t="s">
        <v>61</v>
      </c>
      <c r="U53" s="7" t="s">
        <v>71</v>
      </c>
    </row>
    <row r="54" spans="1:21" x14ac:dyDescent="0.25">
      <c r="A54" s="4">
        <v>53</v>
      </c>
      <c r="B54" s="5">
        <v>344</v>
      </c>
      <c r="C54" s="6">
        <v>34100</v>
      </c>
      <c r="D54" s="4">
        <v>36</v>
      </c>
      <c r="E54" s="7" t="s">
        <v>15</v>
      </c>
      <c r="F54" s="8">
        <v>105000</v>
      </c>
      <c r="G54" s="7" t="s">
        <v>41</v>
      </c>
      <c r="H54" s="7" t="s">
        <v>17</v>
      </c>
      <c r="I54" s="7" t="s">
        <v>51</v>
      </c>
      <c r="J54" s="7" t="s">
        <v>63</v>
      </c>
      <c r="K54" s="4" t="s">
        <v>62</v>
      </c>
      <c r="L54" s="7" t="s">
        <v>19</v>
      </c>
      <c r="M54" s="7" t="s">
        <v>23</v>
      </c>
      <c r="N54" s="7" t="s">
        <v>24</v>
      </c>
      <c r="O54" s="7" t="s">
        <v>68</v>
      </c>
      <c r="P54" s="7" t="s">
        <v>53</v>
      </c>
      <c r="Q54" s="4">
        <v>5</v>
      </c>
      <c r="R54" s="9" t="s">
        <v>46</v>
      </c>
      <c r="S54" s="7" t="s">
        <v>69</v>
      </c>
      <c r="T54" s="7" t="s">
        <v>47</v>
      </c>
      <c r="U54" s="7" t="s">
        <v>71</v>
      </c>
    </row>
    <row r="55" spans="1:21" x14ac:dyDescent="0.25">
      <c r="A55" s="4">
        <v>54</v>
      </c>
      <c r="B55" s="5">
        <v>17</v>
      </c>
      <c r="C55" s="6">
        <v>19875</v>
      </c>
      <c r="D55" s="4">
        <v>28</v>
      </c>
      <c r="E55" s="7" t="s">
        <v>15</v>
      </c>
      <c r="F55" s="8">
        <v>68000</v>
      </c>
      <c r="G55" s="7" t="s">
        <v>41</v>
      </c>
      <c r="H55" s="7" t="s">
        <v>20</v>
      </c>
      <c r="I55" s="7" t="s">
        <v>21</v>
      </c>
      <c r="J55" s="7" t="s">
        <v>63</v>
      </c>
      <c r="K55" s="4" t="s">
        <v>18</v>
      </c>
      <c r="L55" s="7" t="s">
        <v>65</v>
      </c>
      <c r="M55" s="7" t="s">
        <v>23</v>
      </c>
      <c r="N55" s="7" t="s">
        <v>24</v>
      </c>
      <c r="O55" s="7" t="s">
        <v>25</v>
      </c>
      <c r="P55" s="7" t="s">
        <v>26</v>
      </c>
      <c r="Q55" s="4">
        <v>2</v>
      </c>
      <c r="R55" s="9" t="s">
        <v>27</v>
      </c>
      <c r="S55" s="7" t="s">
        <v>28</v>
      </c>
      <c r="T55" s="7" t="s">
        <v>47</v>
      </c>
      <c r="U55" s="7" t="s">
        <v>40</v>
      </c>
    </row>
    <row r="56" spans="1:21" x14ac:dyDescent="0.25">
      <c r="A56" s="4">
        <v>55</v>
      </c>
      <c r="B56" s="5">
        <v>44</v>
      </c>
      <c r="C56" s="6">
        <v>16925</v>
      </c>
      <c r="D56" s="4">
        <v>40</v>
      </c>
      <c r="E56" s="7" t="s">
        <v>31</v>
      </c>
      <c r="F56" s="8">
        <v>42300</v>
      </c>
      <c r="G56" s="7" t="s">
        <v>41</v>
      </c>
      <c r="H56" s="7" t="s">
        <v>17</v>
      </c>
      <c r="I56" s="7" t="s">
        <v>51</v>
      </c>
      <c r="J56" s="7" t="s">
        <v>22</v>
      </c>
      <c r="K56" s="4" t="s">
        <v>18</v>
      </c>
      <c r="L56" s="7" t="s">
        <v>65</v>
      </c>
      <c r="M56" s="7" t="s">
        <v>23</v>
      </c>
      <c r="N56" s="7" t="s">
        <v>52</v>
      </c>
      <c r="O56" s="7" t="s">
        <v>36</v>
      </c>
      <c r="P56" s="7" t="s">
        <v>53</v>
      </c>
      <c r="Q56" s="4">
        <v>5</v>
      </c>
      <c r="R56" s="9" t="s">
        <v>60</v>
      </c>
      <c r="S56" s="7" t="s">
        <v>69</v>
      </c>
      <c r="T56" s="7" t="s">
        <v>47</v>
      </c>
      <c r="U56" s="7" t="s">
        <v>48</v>
      </c>
    </row>
    <row r="57" spans="1:21" x14ac:dyDescent="0.25">
      <c r="A57" s="4">
        <v>56</v>
      </c>
      <c r="B57" s="5">
        <v>26</v>
      </c>
      <c r="C57" s="6">
        <v>11850</v>
      </c>
      <c r="D57" s="4">
        <v>25</v>
      </c>
      <c r="E57" s="7" t="s">
        <v>15</v>
      </c>
      <c r="F57" s="8">
        <v>20600</v>
      </c>
      <c r="G57" s="7" t="s">
        <v>79</v>
      </c>
      <c r="H57" s="7" t="s">
        <v>17</v>
      </c>
      <c r="I57" s="7" t="s">
        <v>51</v>
      </c>
      <c r="J57" s="7" t="s">
        <v>63</v>
      </c>
      <c r="K57" s="4" t="s">
        <v>62</v>
      </c>
      <c r="L57" s="7" t="s">
        <v>59</v>
      </c>
      <c r="M57" s="7" t="s">
        <v>23</v>
      </c>
      <c r="N57" s="7" t="s">
        <v>24</v>
      </c>
      <c r="O57" s="7" t="s">
        <v>36</v>
      </c>
      <c r="P57" s="7" t="s">
        <v>53</v>
      </c>
      <c r="Q57" s="4">
        <v>2</v>
      </c>
      <c r="R57" s="9" t="s">
        <v>37</v>
      </c>
      <c r="S57" s="7" t="s">
        <v>69</v>
      </c>
      <c r="T57" s="7" t="s">
        <v>61</v>
      </c>
      <c r="U57" s="7" t="s">
        <v>30</v>
      </c>
    </row>
    <row r="58" spans="1:21" x14ac:dyDescent="0.25">
      <c r="A58" s="4">
        <v>57</v>
      </c>
      <c r="B58" s="5">
        <v>26</v>
      </c>
      <c r="C58" s="6">
        <v>13100</v>
      </c>
      <c r="D58" s="4">
        <v>39</v>
      </c>
      <c r="E58" s="7" t="s">
        <v>31</v>
      </c>
      <c r="F58" s="8">
        <v>28300</v>
      </c>
      <c r="G58" s="7" t="s">
        <v>16</v>
      </c>
      <c r="H58" s="7" t="s">
        <v>17</v>
      </c>
      <c r="I58" s="7" t="s">
        <v>51</v>
      </c>
      <c r="J58" s="7" t="s">
        <v>63</v>
      </c>
      <c r="K58" s="4" t="s">
        <v>18</v>
      </c>
      <c r="L58" s="7" t="s">
        <v>65</v>
      </c>
      <c r="M58" s="7" t="s">
        <v>23</v>
      </c>
      <c r="N58" s="7" t="s">
        <v>35</v>
      </c>
      <c r="O58" s="7" t="s">
        <v>36</v>
      </c>
      <c r="P58" s="7" t="s">
        <v>53</v>
      </c>
      <c r="Q58" s="4">
        <v>5</v>
      </c>
      <c r="R58" s="9" t="s">
        <v>46</v>
      </c>
      <c r="S58" s="7" t="s">
        <v>69</v>
      </c>
      <c r="T58" s="7" t="s">
        <v>67</v>
      </c>
      <c r="U58" s="7" t="s">
        <v>58</v>
      </c>
    </row>
    <row r="59" spans="1:21" x14ac:dyDescent="0.25">
      <c r="A59" s="4">
        <v>58</v>
      </c>
      <c r="B59" s="5">
        <v>99</v>
      </c>
      <c r="C59" s="6">
        <v>13425</v>
      </c>
      <c r="D59" s="4">
        <v>27</v>
      </c>
      <c r="E59" s="7" t="s">
        <v>15</v>
      </c>
      <c r="F59" s="8">
        <v>24700</v>
      </c>
      <c r="G59" s="7" t="s">
        <v>41</v>
      </c>
      <c r="H59" s="7" t="s">
        <v>20</v>
      </c>
      <c r="I59" s="7" t="s">
        <v>51</v>
      </c>
      <c r="J59" s="7" t="s">
        <v>22</v>
      </c>
      <c r="K59" s="4" t="s">
        <v>62</v>
      </c>
      <c r="L59" s="7" t="s">
        <v>42</v>
      </c>
      <c r="M59" s="7" t="s">
        <v>23</v>
      </c>
      <c r="N59" s="7" t="s">
        <v>24</v>
      </c>
      <c r="O59" s="7" t="s">
        <v>25</v>
      </c>
      <c r="P59" s="7" t="s">
        <v>53</v>
      </c>
      <c r="Q59" s="4">
        <v>2</v>
      </c>
      <c r="R59" s="9" t="s">
        <v>46</v>
      </c>
      <c r="S59" s="7" t="s">
        <v>56</v>
      </c>
      <c r="T59" s="7" t="s">
        <v>61</v>
      </c>
      <c r="U59" s="7" t="s">
        <v>48</v>
      </c>
    </row>
    <row r="60" spans="1:21" x14ac:dyDescent="0.25">
      <c r="A60" s="4">
        <v>59</v>
      </c>
      <c r="B60" s="5">
        <v>92</v>
      </c>
      <c r="C60" s="6">
        <v>10950</v>
      </c>
      <c r="D60" s="4">
        <v>40</v>
      </c>
      <c r="E60" s="7" t="s">
        <v>15</v>
      </c>
      <c r="F60" s="8">
        <v>16800</v>
      </c>
      <c r="G60" s="7" t="s">
        <v>32</v>
      </c>
      <c r="H60" s="7" t="s">
        <v>17</v>
      </c>
      <c r="I60" s="7" t="s">
        <v>51</v>
      </c>
      <c r="J60" s="7" t="s">
        <v>34</v>
      </c>
      <c r="K60" s="4" t="s">
        <v>62</v>
      </c>
      <c r="L60" s="7" t="s">
        <v>19</v>
      </c>
      <c r="M60" s="7" t="s">
        <v>23</v>
      </c>
      <c r="N60" s="7" t="s">
        <v>35</v>
      </c>
      <c r="O60" s="7" t="s">
        <v>36</v>
      </c>
      <c r="P60" s="7" t="s">
        <v>53</v>
      </c>
      <c r="Q60" s="4">
        <v>5</v>
      </c>
      <c r="R60" s="9" t="s">
        <v>60</v>
      </c>
      <c r="S60" s="7" t="s">
        <v>38</v>
      </c>
      <c r="T60" s="7" t="s">
        <v>47</v>
      </c>
      <c r="U60" s="7" t="s">
        <v>40</v>
      </c>
    </row>
    <row r="61" spans="1:21" x14ac:dyDescent="0.25">
      <c r="A61" s="4">
        <v>60</v>
      </c>
      <c r="B61" s="5">
        <v>165</v>
      </c>
      <c r="C61" s="6">
        <v>12050</v>
      </c>
      <c r="D61" s="4">
        <v>27</v>
      </c>
      <c r="E61" s="7" t="s">
        <v>31</v>
      </c>
      <c r="F61" s="8">
        <v>21300</v>
      </c>
      <c r="G61" s="7" t="s">
        <v>41</v>
      </c>
      <c r="H61" s="7" t="s">
        <v>17</v>
      </c>
      <c r="I61" s="7" t="s">
        <v>51</v>
      </c>
      <c r="J61" s="7" t="s">
        <v>63</v>
      </c>
      <c r="K61" s="4" t="s">
        <v>62</v>
      </c>
      <c r="L61" s="7" t="s">
        <v>19</v>
      </c>
      <c r="M61" s="7" t="s">
        <v>23</v>
      </c>
      <c r="N61" s="7" t="s">
        <v>24</v>
      </c>
      <c r="O61" s="7" t="s">
        <v>36</v>
      </c>
      <c r="P61" s="7" t="s">
        <v>53</v>
      </c>
      <c r="Q61" s="4">
        <v>3</v>
      </c>
      <c r="R61" s="9" t="s">
        <v>46</v>
      </c>
      <c r="S61" s="7" t="s">
        <v>69</v>
      </c>
      <c r="T61" s="7" t="s">
        <v>47</v>
      </c>
      <c r="U61" s="7" t="s">
        <v>30</v>
      </c>
    </row>
    <row r="62" spans="1:21" x14ac:dyDescent="0.25">
      <c r="A62" s="4">
        <v>61</v>
      </c>
      <c r="B62" s="92">
        <v>563</v>
      </c>
      <c r="C62" s="6">
        <v>26725</v>
      </c>
      <c r="D62" s="4">
        <v>53</v>
      </c>
      <c r="E62" s="7" t="s">
        <v>15</v>
      </c>
      <c r="F62" s="8">
        <v>63700</v>
      </c>
      <c r="G62" s="7" t="s">
        <v>49</v>
      </c>
      <c r="H62" s="7" t="s">
        <v>17</v>
      </c>
      <c r="I62" s="7" t="s">
        <v>75</v>
      </c>
      <c r="J62" s="7" t="s">
        <v>34</v>
      </c>
      <c r="K62" s="4" t="s">
        <v>18</v>
      </c>
      <c r="L62" s="7" t="s">
        <v>65</v>
      </c>
      <c r="M62" s="7" t="s">
        <v>23</v>
      </c>
      <c r="N62" s="7" t="s">
        <v>52</v>
      </c>
      <c r="O62" s="7" t="s">
        <v>68</v>
      </c>
      <c r="P62" s="7" t="s">
        <v>26</v>
      </c>
      <c r="Q62" s="4">
        <v>8</v>
      </c>
      <c r="R62" s="9" t="s">
        <v>60</v>
      </c>
      <c r="S62" s="7" t="s">
        <v>69</v>
      </c>
      <c r="T62" s="7" t="s">
        <v>47</v>
      </c>
      <c r="U62" s="7" t="s">
        <v>55</v>
      </c>
    </row>
    <row r="63" spans="1:21" x14ac:dyDescent="0.25">
      <c r="A63" s="4">
        <v>62</v>
      </c>
      <c r="B63" s="5">
        <v>343</v>
      </c>
      <c r="C63" s="6">
        <v>11125</v>
      </c>
      <c r="D63" s="4">
        <v>39</v>
      </c>
      <c r="E63" s="7" t="s">
        <v>31</v>
      </c>
      <c r="F63" s="8">
        <v>19100</v>
      </c>
      <c r="G63" s="7" t="s">
        <v>74</v>
      </c>
      <c r="H63" s="7" t="s">
        <v>17</v>
      </c>
      <c r="I63" s="7" t="s">
        <v>51</v>
      </c>
      <c r="J63" s="7" t="s">
        <v>63</v>
      </c>
      <c r="K63" s="4" t="s">
        <v>62</v>
      </c>
      <c r="L63" s="7" t="s">
        <v>59</v>
      </c>
      <c r="M63" s="7" t="s">
        <v>23</v>
      </c>
      <c r="N63" s="7" t="s">
        <v>24</v>
      </c>
      <c r="O63" s="7" t="s">
        <v>36</v>
      </c>
      <c r="P63" s="7" t="s">
        <v>53</v>
      </c>
      <c r="Q63" s="4">
        <v>5</v>
      </c>
      <c r="R63" s="9" t="s">
        <v>46</v>
      </c>
      <c r="S63" s="7" t="s">
        <v>69</v>
      </c>
      <c r="T63" s="7" t="s">
        <v>47</v>
      </c>
      <c r="U63" s="7" t="s">
        <v>40</v>
      </c>
    </row>
    <row r="64" spans="1:21" x14ac:dyDescent="0.25">
      <c r="A64" s="4">
        <v>63</v>
      </c>
      <c r="B64" s="92">
        <v>590</v>
      </c>
      <c r="C64" s="6">
        <v>26425</v>
      </c>
      <c r="D64" s="4">
        <v>47</v>
      </c>
      <c r="E64" s="7" t="s">
        <v>15</v>
      </c>
      <c r="F64" s="8">
        <v>92000</v>
      </c>
      <c r="G64" s="7" t="s">
        <v>16</v>
      </c>
      <c r="H64" s="7" t="s">
        <v>17</v>
      </c>
      <c r="I64" s="7" t="s">
        <v>43</v>
      </c>
      <c r="J64" s="7" t="s">
        <v>22</v>
      </c>
      <c r="K64" s="4" t="s">
        <v>18</v>
      </c>
      <c r="L64" s="7" t="s">
        <v>19</v>
      </c>
      <c r="M64" s="7" t="s">
        <v>23</v>
      </c>
      <c r="N64" s="7" t="s">
        <v>24</v>
      </c>
      <c r="O64" s="7" t="s">
        <v>76</v>
      </c>
      <c r="P64" s="7" t="s">
        <v>45</v>
      </c>
      <c r="Q64" s="4">
        <v>7</v>
      </c>
      <c r="R64" s="9" t="s">
        <v>54</v>
      </c>
      <c r="S64" s="7" t="s">
        <v>56</v>
      </c>
      <c r="T64" s="7" t="s">
        <v>47</v>
      </c>
      <c r="U64" s="7" t="s">
        <v>40</v>
      </c>
    </row>
    <row r="65" spans="1:21" x14ac:dyDescent="0.25">
      <c r="A65" s="4">
        <v>64</v>
      </c>
      <c r="B65" s="5">
        <v>366</v>
      </c>
      <c r="C65" s="6">
        <v>25800</v>
      </c>
      <c r="D65" s="4">
        <v>27</v>
      </c>
      <c r="E65" s="7" t="s">
        <v>31</v>
      </c>
      <c r="F65" s="8">
        <v>79500</v>
      </c>
      <c r="G65" s="7" t="s">
        <v>41</v>
      </c>
      <c r="H65" s="7" t="s">
        <v>17</v>
      </c>
      <c r="I65" s="7" t="s">
        <v>51</v>
      </c>
      <c r="J65" s="7" t="s">
        <v>22</v>
      </c>
      <c r="K65" s="4" t="s">
        <v>62</v>
      </c>
      <c r="L65" s="7" t="s">
        <v>65</v>
      </c>
      <c r="M65" s="7" t="s">
        <v>23</v>
      </c>
      <c r="N65" s="7" t="s">
        <v>35</v>
      </c>
      <c r="O65" s="7" t="s">
        <v>25</v>
      </c>
      <c r="P65" s="7" t="s">
        <v>53</v>
      </c>
      <c r="Q65" s="4">
        <v>3</v>
      </c>
      <c r="R65" s="9" t="s">
        <v>37</v>
      </c>
      <c r="S65" s="7" t="s">
        <v>28</v>
      </c>
      <c r="T65" s="7" t="s">
        <v>61</v>
      </c>
      <c r="U65" s="7" t="s">
        <v>71</v>
      </c>
    </row>
    <row r="66" spans="1:21" x14ac:dyDescent="0.25">
      <c r="A66" s="4">
        <v>65</v>
      </c>
      <c r="B66" s="5">
        <v>39</v>
      </c>
      <c r="C66" s="6">
        <v>10975</v>
      </c>
      <c r="D66" s="4">
        <v>40</v>
      </c>
      <c r="E66" s="7" t="s">
        <v>31</v>
      </c>
      <c r="F66" s="8">
        <v>16900</v>
      </c>
      <c r="G66" s="7" t="s">
        <v>41</v>
      </c>
      <c r="H66" s="7" t="s">
        <v>17</v>
      </c>
      <c r="I66" s="7" t="s">
        <v>51</v>
      </c>
      <c r="J66" s="7" t="s">
        <v>34</v>
      </c>
      <c r="K66" s="4" t="s">
        <v>62</v>
      </c>
      <c r="L66" s="7" t="s">
        <v>19</v>
      </c>
      <c r="M66" s="7" t="s">
        <v>23</v>
      </c>
      <c r="N66" s="7" t="s">
        <v>35</v>
      </c>
      <c r="O66" s="7" t="s">
        <v>36</v>
      </c>
      <c r="P66" s="7" t="s">
        <v>53</v>
      </c>
      <c r="Q66" s="4">
        <v>5</v>
      </c>
      <c r="R66" s="9" t="s">
        <v>60</v>
      </c>
      <c r="S66" s="7" t="s">
        <v>28</v>
      </c>
      <c r="T66" s="7" t="s">
        <v>67</v>
      </c>
      <c r="U66" s="7" t="s">
        <v>40</v>
      </c>
    </row>
    <row r="67" spans="1:21" x14ac:dyDescent="0.25">
      <c r="A67" s="4">
        <v>66</v>
      </c>
      <c r="B67" s="5">
        <v>28</v>
      </c>
      <c r="C67" s="6">
        <v>26400</v>
      </c>
      <c r="D67" s="4">
        <v>27</v>
      </c>
      <c r="E67" s="7" t="s">
        <v>15</v>
      </c>
      <c r="F67" s="8">
        <v>81990</v>
      </c>
      <c r="G67" s="7" t="s">
        <v>49</v>
      </c>
      <c r="H67" s="7" t="s">
        <v>17</v>
      </c>
      <c r="I67" s="7" t="s">
        <v>51</v>
      </c>
      <c r="J67" s="7" t="s">
        <v>22</v>
      </c>
      <c r="K67" s="4" t="s">
        <v>18</v>
      </c>
      <c r="L67" s="7" t="s">
        <v>59</v>
      </c>
      <c r="M67" s="7" t="s">
        <v>23</v>
      </c>
      <c r="N67" s="7" t="s">
        <v>24</v>
      </c>
      <c r="O67" s="7" t="s">
        <v>25</v>
      </c>
      <c r="P67" s="7" t="s">
        <v>53</v>
      </c>
      <c r="Q67" s="4">
        <v>3</v>
      </c>
      <c r="R67" s="9" t="s">
        <v>37</v>
      </c>
      <c r="S67" s="7" t="s">
        <v>69</v>
      </c>
      <c r="T67" s="7" t="s">
        <v>47</v>
      </c>
      <c r="U67" s="7" t="s">
        <v>48</v>
      </c>
    </row>
    <row r="68" spans="1:21" x14ac:dyDescent="0.25">
      <c r="A68" s="4">
        <v>67</v>
      </c>
      <c r="B68" s="5">
        <v>146</v>
      </c>
      <c r="C68" s="6">
        <v>25725</v>
      </c>
      <c r="D68" s="4">
        <v>60</v>
      </c>
      <c r="E68" s="7" t="s">
        <v>31</v>
      </c>
      <c r="F68" s="8">
        <v>72000</v>
      </c>
      <c r="G68" s="7" t="s">
        <v>74</v>
      </c>
      <c r="H68" s="7" t="s">
        <v>20</v>
      </c>
      <c r="I68" s="7" t="s">
        <v>51</v>
      </c>
      <c r="J68" s="7" t="s">
        <v>63</v>
      </c>
      <c r="K68" s="4" t="s">
        <v>18</v>
      </c>
      <c r="L68" s="7" t="s">
        <v>65</v>
      </c>
      <c r="M68" s="7" t="s">
        <v>66</v>
      </c>
      <c r="N68" s="7" t="s">
        <v>52</v>
      </c>
      <c r="O68" s="7" t="s">
        <v>25</v>
      </c>
      <c r="P68" s="7" t="s">
        <v>53</v>
      </c>
      <c r="Q68" s="4">
        <v>4</v>
      </c>
      <c r="R68" s="9" t="s">
        <v>46</v>
      </c>
      <c r="S68" s="7" t="s">
        <v>28</v>
      </c>
      <c r="T68" s="7" t="s">
        <v>67</v>
      </c>
      <c r="U68" s="7" t="s">
        <v>58</v>
      </c>
    </row>
    <row r="69" spans="1:21" x14ac:dyDescent="0.25">
      <c r="A69" s="4">
        <v>68</v>
      </c>
      <c r="B69" s="5">
        <v>27</v>
      </c>
      <c r="C69" s="6">
        <v>18900</v>
      </c>
      <c r="D69" s="4">
        <v>25</v>
      </c>
      <c r="E69" s="7" t="s">
        <v>15</v>
      </c>
      <c r="F69" s="8">
        <v>52800</v>
      </c>
      <c r="G69" s="7" t="s">
        <v>79</v>
      </c>
      <c r="H69" s="7" t="s">
        <v>17</v>
      </c>
      <c r="I69" s="7" t="s">
        <v>51</v>
      </c>
      <c r="J69" s="7" t="s">
        <v>63</v>
      </c>
      <c r="K69" s="4" t="s">
        <v>62</v>
      </c>
      <c r="L69" s="7" t="s">
        <v>59</v>
      </c>
      <c r="M69" s="7" t="s">
        <v>23</v>
      </c>
      <c r="N69" s="7" t="s">
        <v>44</v>
      </c>
      <c r="O69" s="7" t="s">
        <v>76</v>
      </c>
      <c r="P69" s="7" t="s">
        <v>53</v>
      </c>
      <c r="Q69" s="4">
        <v>2</v>
      </c>
      <c r="R69" s="9" t="s">
        <v>27</v>
      </c>
      <c r="S69" s="7" t="s">
        <v>69</v>
      </c>
      <c r="T69" s="7" t="s">
        <v>47</v>
      </c>
      <c r="U69" s="7" t="s">
        <v>58</v>
      </c>
    </row>
    <row r="70" spans="1:21" x14ac:dyDescent="0.25">
      <c r="A70" s="4">
        <v>69</v>
      </c>
      <c r="B70" s="5">
        <v>434</v>
      </c>
      <c r="C70" s="6">
        <v>26750</v>
      </c>
      <c r="D70" s="4">
        <v>53</v>
      </c>
      <c r="E70" s="7" t="s">
        <v>15</v>
      </c>
      <c r="F70" s="8">
        <v>63800</v>
      </c>
      <c r="G70" s="7" t="s">
        <v>49</v>
      </c>
      <c r="H70" s="7" t="s">
        <v>17</v>
      </c>
      <c r="I70" s="7" t="s">
        <v>33</v>
      </c>
      <c r="J70" s="7" t="s">
        <v>63</v>
      </c>
      <c r="K70" s="4" t="s">
        <v>18</v>
      </c>
      <c r="L70" s="7" t="s">
        <v>65</v>
      </c>
      <c r="M70" s="7" t="s">
        <v>23</v>
      </c>
      <c r="N70" s="7" t="s">
        <v>35</v>
      </c>
      <c r="O70" s="7" t="s">
        <v>68</v>
      </c>
      <c r="P70" s="7" t="s">
        <v>26</v>
      </c>
      <c r="Q70" s="4">
        <v>8</v>
      </c>
      <c r="R70" s="9" t="s">
        <v>60</v>
      </c>
      <c r="S70" s="7" t="s">
        <v>38</v>
      </c>
      <c r="T70" s="7" t="s">
        <v>39</v>
      </c>
      <c r="U70" s="7" t="s">
        <v>48</v>
      </c>
    </row>
    <row r="71" spans="1:21" x14ac:dyDescent="0.25">
      <c r="A71" s="4">
        <v>70</v>
      </c>
      <c r="B71" s="5">
        <v>31</v>
      </c>
      <c r="C71" s="6">
        <v>10225</v>
      </c>
      <c r="D71" s="4">
        <v>35</v>
      </c>
      <c r="E71" s="7" t="s">
        <v>15</v>
      </c>
      <c r="F71" s="8">
        <v>13600</v>
      </c>
      <c r="G71" s="7" t="s">
        <v>49</v>
      </c>
      <c r="H71" s="7" t="s">
        <v>17</v>
      </c>
      <c r="I71" s="7" t="s">
        <v>51</v>
      </c>
      <c r="J71" s="7" t="s">
        <v>34</v>
      </c>
      <c r="K71" s="4" t="s">
        <v>62</v>
      </c>
      <c r="L71" s="7" t="s">
        <v>19</v>
      </c>
      <c r="M71" s="7" t="s">
        <v>23</v>
      </c>
      <c r="N71" s="7" t="s">
        <v>35</v>
      </c>
      <c r="O71" s="7" t="s">
        <v>36</v>
      </c>
      <c r="P71" s="7" t="s">
        <v>53</v>
      </c>
      <c r="Q71" s="4">
        <v>4</v>
      </c>
      <c r="R71" s="9" t="s">
        <v>46</v>
      </c>
      <c r="S71" s="7" t="s">
        <v>69</v>
      </c>
      <c r="T71" s="7" t="s">
        <v>39</v>
      </c>
      <c r="U71" s="7" t="s">
        <v>55</v>
      </c>
    </row>
    <row r="72" spans="1:21" x14ac:dyDescent="0.25">
      <c r="A72" s="4">
        <v>71</v>
      </c>
      <c r="B72" s="5">
        <v>84</v>
      </c>
      <c r="C72" s="6">
        <v>9850</v>
      </c>
      <c r="D72" s="4">
        <v>43</v>
      </c>
      <c r="E72" s="7" t="s">
        <v>15</v>
      </c>
      <c r="F72" s="8">
        <v>12100</v>
      </c>
      <c r="G72" s="7" t="s">
        <v>16</v>
      </c>
      <c r="H72" s="7" t="s">
        <v>17</v>
      </c>
      <c r="I72" s="7" t="s">
        <v>33</v>
      </c>
      <c r="J72" s="7" t="s">
        <v>22</v>
      </c>
      <c r="K72" s="4" t="s">
        <v>18</v>
      </c>
      <c r="L72" s="7" t="s">
        <v>65</v>
      </c>
      <c r="M72" s="7" t="s">
        <v>23</v>
      </c>
      <c r="N72" s="7" t="s">
        <v>24</v>
      </c>
      <c r="O72" s="7" t="s">
        <v>36</v>
      </c>
      <c r="P72" s="7" t="s">
        <v>26</v>
      </c>
      <c r="Q72" s="4">
        <v>6</v>
      </c>
      <c r="R72" s="9" t="s">
        <v>60</v>
      </c>
      <c r="S72" s="7" t="s">
        <v>28</v>
      </c>
      <c r="T72" s="7" t="s">
        <v>47</v>
      </c>
      <c r="U72" s="7" t="s">
        <v>40</v>
      </c>
    </row>
    <row r="73" spans="1:21" x14ac:dyDescent="0.25">
      <c r="A73" s="93">
        <v>72</v>
      </c>
      <c r="B73" s="92">
        <v>765</v>
      </c>
      <c r="C73" s="6">
        <v>42487.5</v>
      </c>
      <c r="D73" s="4">
        <v>33</v>
      </c>
      <c r="E73" s="7" t="s">
        <v>31</v>
      </c>
      <c r="F73" s="8">
        <v>175000</v>
      </c>
      <c r="G73" s="7" t="s">
        <v>49</v>
      </c>
      <c r="H73" s="7" t="s">
        <v>20</v>
      </c>
      <c r="I73" s="7" t="s">
        <v>70</v>
      </c>
      <c r="J73" s="7" t="s">
        <v>22</v>
      </c>
      <c r="K73" s="4" t="s">
        <v>18</v>
      </c>
      <c r="L73" s="7" t="s">
        <v>65</v>
      </c>
      <c r="M73" s="7" t="s">
        <v>23</v>
      </c>
      <c r="N73" s="7" t="s">
        <v>24</v>
      </c>
      <c r="O73" s="7" t="s">
        <v>68</v>
      </c>
      <c r="P73" s="7" t="s">
        <v>26</v>
      </c>
      <c r="Q73" s="4">
        <v>4</v>
      </c>
      <c r="R73" s="9" t="s">
        <v>60</v>
      </c>
      <c r="S73" s="7" t="s">
        <v>28</v>
      </c>
      <c r="T73" s="7" t="s">
        <v>47</v>
      </c>
      <c r="U73" s="7" t="s">
        <v>55</v>
      </c>
    </row>
    <row r="74" spans="1:21" x14ac:dyDescent="0.25">
      <c r="A74" s="4">
        <v>73</v>
      </c>
      <c r="B74" s="5">
        <v>343</v>
      </c>
      <c r="C74" s="6">
        <v>11700</v>
      </c>
      <c r="D74" s="4">
        <v>48</v>
      </c>
      <c r="E74" s="7" t="s">
        <v>15</v>
      </c>
      <c r="F74" s="8">
        <v>20000</v>
      </c>
      <c r="G74" s="7" t="s">
        <v>79</v>
      </c>
      <c r="H74" s="7" t="s">
        <v>17</v>
      </c>
      <c r="I74" s="7" t="s">
        <v>75</v>
      </c>
      <c r="J74" s="7" t="s">
        <v>34</v>
      </c>
      <c r="K74" s="4" t="s">
        <v>62</v>
      </c>
      <c r="L74" s="7" t="s">
        <v>19</v>
      </c>
      <c r="M74" s="7" t="s">
        <v>23</v>
      </c>
      <c r="N74" s="7" t="s">
        <v>24</v>
      </c>
      <c r="O74" s="7" t="s">
        <v>36</v>
      </c>
      <c r="P74" s="7" t="s">
        <v>26</v>
      </c>
      <c r="Q74" s="4">
        <v>7</v>
      </c>
      <c r="R74" s="9" t="s">
        <v>60</v>
      </c>
      <c r="S74" s="7" t="s">
        <v>28</v>
      </c>
      <c r="T74" s="7" t="s">
        <v>47</v>
      </c>
      <c r="U74" s="7" t="s">
        <v>58</v>
      </c>
    </row>
    <row r="75" spans="1:21" x14ac:dyDescent="0.25">
      <c r="A75" s="4">
        <v>74</v>
      </c>
      <c r="B75" s="5">
        <v>21</v>
      </c>
      <c r="C75" s="6">
        <v>10925</v>
      </c>
      <c r="D75" s="4">
        <v>29</v>
      </c>
      <c r="E75" s="7" t="s">
        <v>15</v>
      </c>
      <c r="F75" s="8">
        <v>16600</v>
      </c>
      <c r="G75" s="7" t="s">
        <v>41</v>
      </c>
      <c r="H75" s="7" t="s">
        <v>17</v>
      </c>
      <c r="I75" s="7" t="s">
        <v>51</v>
      </c>
      <c r="J75" s="7" t="s">
        <v>34</v>
      </c>
      <c r="K75" s="4" t="s">
        <v>62</v>
      </c>
      <c r="L75" s="7" t="s">
        <v>19</v>
      </c>
      <c r="M75" s="7" t="s">
        <v>23</v>
      </c>
      <c r="N75" s="7" t="s">
        <v>24</v>
      </c>
      <c r="O75" s="7" t="s">
        <v>36</v>
      </c>
      <c r="P75" s="7" t="s">
        <v>53</v>
      </c>
      <c r="Q75" s="4">
        <v>3</v>
      </c>
      <c r="R75" s="9" t="s">
        <v>46</v>
      </c>
      <c r="S75" s="7" t="s">
        <v>69</v>
      </c>
      <c r="T75" s="7" t="s">
        <v>61</v>
      </c>
      <c r="U75" s="7" t="s">
        <v>71</v>
      </c>
    </row>
    <row r="76" spans="1:21" x14ac:dyDescent="0.25">
      <c r="A76" s="4">
        <v>75</v>
      </c>
      <c r="B76" s="5">
        <v>198</v>
      </c>
      <c r="C76" s="6">
        <v>12300</v>
      </c>
      <c r="D76" s="4">
        <v>26</v>
      </c>
      <c r="E76" s="7" t="s">
        <v>31</v>
      </c>
      <c r="F76" s="8">
        <v>22400</v>
      </c>
      <c r="G76" s="7" t="s">
        <v>79</v>
      </c>
      <c r="H76" s="7" t="s">
        <v>17</v>
      </c>
      <c r="I76" s="7" t="s">
        <v>21</v>
      </c>
      <c r="J76" s="7" t="s">
        <v>22</v>
      </c>
      <c r="K76" s="4" t="s">
        <v>62</v>
      </c>
      <c r="L76" s="7" t="s">
        <v>19</v>
      </c>
      <c r="M76" s="7" t="s">
        <v>23</v>
      </c>
      <c r="N76" s="7" t="s">
        <v>24</v>
      </c>
      <c r="O76" s="7" t="s">
        <v>36</v>
      </c>
      <c r="P76" s="7" t="s">
        <v>26</v>
      </c>
      <c r="Q76" s="4">
        <v>3</v>
      </c>
      <c r="R76" s="9" t="s">
        <v>46</v>
      </c>
      <c r="S76" s="7" t="s">
        <v>28</v>
      </c>
      <c r="T76" s="7" t="s">
        <v>61</v>
      </c>
      <c r="U76" s="7" t="s">
        <v>48</v>
      </c>
    </row>
    <row r="77" spans="1:21" x14ac:dyDescent="0.25">
      <c r="A77" s="4">
        <v>76</v>
      </c>
      <c r="B77" s="5">
        <v>31</v>
      </c>
      <c r="C77" s="6">
        <v>13650</v>
      </c>
      <c r="D77" s="4">
        <v>23</v>
      </c>
      <c r="E77" s="7" t="s">
        <v>31</v>
      </c>
      <c r="F77" s="8">
        <v>23500</v>
      </c>
      <c r="G77" s="7" t="s">
        <v>41</v>
      </c>
      <c r="H77" s="7" t="s">
        <v>17</v>
      </c>
      <c r="I77" s="7" t="s">
        <v>51</v>
      </c>
      <c r="J77" s="7" t="s">
        <v>22</v>
      </c>
      <c r="K77" s="4" t="s">
        <v>62</v>
      </c>
      <c r="L77" s="7" t="s">
        <v>42</v>
      </c>
      <c r="M77" s="7" t="s">
        <v>23</v>
      </c>
      <c r="N77" s="7" t="s">
        <v>44</v>
      </c>
      <c r="O77" s="7" t="s">
        <v>36</v>
      </c>
      <c r="P77" s="7" t="s">
        <v>53</v>
      </c>
      <c r="Q77" s="4">
        <v>2</v>
      </c>
      <c r="R77" s="9" t="s">
        <v>37</v>
      </c>
      <c r="S77" s="7" t="s">
        <v>38</v>
      </c>
      <c r="T77" s="7" t="s">
        <v>57</v>
      </c>
      <c r="U77" s="7" t="s">
        <v>71</v>
      </c>
    </row>
    <row r="78" spans="1:21" x14ac:dyDescent="0.25">
      <c r="A78" s="4">
        <v>77</v>
      </c>
      <c r="B78" s="5">
        <v>44</v>
      </c>
      <c r="C78" s="6">
        <v>20075</v>
      </c>
      <c r="D78" s="4">
        <v>30</v>
      </c>
      <c r="E78" s="7" t="s">
        <v>31</v>
      </c>
      <c r="F78" s="8">
        <v>45500</v>
      </c>
      <c r="G78" s="7" t="s">
        <v>79</v>
      </c>
      <c r="H78" s="7" t="s">
        <v>20</v>
      </c>
      <c r="I78" s="7" t="s">
        <v>51</v>
      </c>
      <c r="J78" s="7" t="s">
        <v>22</v>
      </c>
      <c r="K78" s="4" t="s">
        <v>18</v>
      </c>
      <c r="L78" s="7" t="s">
        <v>19</v>
      </c>
      <c r="M78" s="7" t="s">
        <v>23</v>
      </c>
      <c r="N78" s="7" t="s">
        <v>24</v>
      </c>
      <c r="O78" s="7" t="s">
        <v>36</v>
      </c>
      <c r="P78" s="7" t="s">
        <v>53</v>
      </c>
      <c r="Q78" s="4">
        <v>3</v>
      </c>
      <c r="R78" s="9" t="s">
        <v>46</v>
      </c>
      <c r="S78" s="7" t="s">
        <v>38</v>
      </c>
      <c r="T78" s="7" t="s">
        <v>39</v>
      </c>
      <c r="U78" s="7" t="s">
        <v>40</v>
      </c>
    </row>
    <row r="79" spans="1:21" x14ac:dyDescent="0.25">
      <c r="A79" s="4">
        <v>78</v>
      </c>
      <c r="B79" s="5">
        <v>342</v>
      </c>
      <c r="C79" s="6">
        <v>24025</v>
      </c>
      <c r="D79" s="4">
        <v>53</v>
      </c>
      <c r="E79" s="7" t="s">
        <v>31</v>
      </c>
      <c r="F79" s="8">
        <v>55000</v>
      </c>
      <c r="G79" s="7" t="s">
        <v>16</v>
      </c>
      <c r="H79" s="7" t="s">
        <v>17</v>
      </c>
      <c r="I79" s="7" t="s">
        <v>51</v>
      </c>
      <c r="J79" s="7" t="s">
        <v>22</v>
      </c>
      <c r="K79" s="4" t="s">
        <v>18</v>
      </c>
      <c r="L79" s="7" t="s">
        <v>42</v>
      </c>
      <c r="M79" s="7" t="s">
        <v>23</v>
      </c>
      <c r="N79" s="7" t="s">
        <v>44</v>
      </c>
      <c r="O79" s="7" t="s">
        <v>68</v>
      </c>
      <c r="P79" s="7" t="s">
        <v>53</v>
      </c>
      <c r="Q79" s="4">
        <v>8</v>
      </c>
      <c r="R79" s="9" t="s">
        <v>60</v>
      </c>
      <c r="S79" s="7" t="s">
        <v>28</v>
      </c>
      <c r="T79" s="7" t="s">
        <v>47</v>
      </c>
      <c r="U79" s="7" t="s">
        <v>55</v>
      </c>
    </row>
    <row r="80" spans="1:21" x14ac:dyDescent="0.25">
      <c r="A80" s="93">
        <v>79</v>
      </c>
      <c r="B80" s="92">
        <v>292</v>
      </c>
      <c r="C80" s="6">
        <v>35375</v>
      </c>
      <c r="D80" s="4">
        <v>53</v>
      </c>
      <c r="E80" s="7" t="s">
        <v>31</v>
      </c>
      <c r="F80" s="8">
        <v>110000</v>
      </c>
      <c r="G80" s="7" t="s">
        <v>41</v>
      </c>
      <c r="H80" s="7" t="s">
        <v>17</v>
      </c>
      <c r="I80" s="7" t="s">
        <v>33</v>
      </c>
      <c r="J80" s="7" t="s">
        <v>22</v>
      </c>
      <c r="K80" s="4" t="s">
        <v>18</v>
      </c>
      <c r="L80" s="7" t="s">
        <v>59</v>
      </c>
      <c r="M80" s="7" t="s">
        <v>23</v>
      </c>
      <c r="N80" s="7" t="s">
        <v>35</v>
      </c>
      <c r="O80" s="7" t="s">
        <v>68</v>
      </c>
      <c r="P80" s="7" t="s">
        <v>26</v>
      </c>
      <c r="Q80" s="4">
        <v>8</v>
      </c>
      <c r="R80" s="9" t="s">
        <v>37</v>
      </c>
      <c r="S80" s="7" t="s">
        <v>56</v>
      </c>
      <c r="T80" s="7" t="s">
        <v>47</v>
      </c>
      <c r="U80" s="7" t="s">
        <v>48</v>
      </c>
    </row>
    <row r="81" spans="1:21" x14ac:dyDescent="0.25">
      <c r="A81" s="4">
        <v>80</v>
      </c>
      <c r="B81" s="5">
        <v>159</v>
      </c>
      <c r="C81" s="6">
        <v>12625</v>
      </c>
      <c r="D81" s="4">
        <v>43</v>
      </c>
      <c r="E81" s="7" t="s">
        <v>15</v>
      </c>
      <c r="F81" s="8">
        <v>22300</v>
      </c>
      <c r="G81" s="7" t="s">
        <v>16</v>
      </c>
      <c r="H81" s="7" t="s">
        <v>17</v>
      </c>
      <c r="I81" s="7" t="s">
        <v>33</v>
      </c>
      <c r="J81" s="7" t="s">
        <v>22</v>
      </c>
      <c r="K81" s="4" t="s">
        <v>18</v>
      </c>
      <c r="L81" s="7" t="s">
        <v>65</v>
      </c>
      <c r="M81" s="7" t="s">
        <v>23</v>
      </c>
      <c r="N81" s="7" t="s">
        <v>44</v>
      </c>
      <c r="O81" s="7" t="s">
        <v>36</v>
      </c>
      <c r="P81" s="7" t="s">
        <v>26</v>
      </c>
      <c r="Q81" s="4">
        <v>6</v>
      </c>
      <c r="R81" s="9" t="s">
        <v>37</v>
      </c>
      <c r="S81" s="7" t="s">
        <v>38</v>
      </c>
      <c r="T81" s="7" t="s">
        <v>39</v>
      </c>
      <c r="U81" s="7" t="s">
        <v>55</v>
      </c>
    </row>
    <row r="82" spans="1:21" x14ac:dyDescent="0.25">
      <c r="A82" s="4">
        <v>81</v>
      </c>
      <c r="B82" s="5">
        <v>58</v>
      </c>
      <c r="C82" s="6">
        <v>13525</v>
      </c>
      <c r="D82" s="4">
        <v>30</v>
      </c>
      <c r="E82" s="7" t="s">
        <v>15</v>
      </c>
      <c r="F82" s="8">
        <v>27500</v>
      </c>
      <c r="G82" s="7" t="s">
        <v>74</v>
      </c>
      <c r="H82" s="7" t="s">
        <v>20</v>
      </c>
      <c r="I82" s="7" t="s">
        <v>43</v>
      </c>
      <c r="J82" s="7" t="s">
        <v>22</v>
      </c>
      <c r="K82" s="4" t="s">
        <v>18</v>
      </c>
      <c r="L82" s="7" t="s">
        <v>42</v>
      </c>
      <c r="M82" s="7" t="s">
        <v>66</v>
      </c>
      <c r="N82" s="7" t="s">
        <v>52</v>
      </c>
      <c r="O82" s="7" t="s">
        <v>36</v>
      </c>
      <c r="P82" s="7" t="s">
        <v>45</v>
      </c>
      <c r="Q82" s="4">
        <v>3</v>
      </c>
      <c r="R82" s="9" t="s">
        <v>46</v>
      </c>
      <c r="S82" s="7" t="s">
        <v>38</v>
      </c>
      <c r="T82" s="7" t="s">
        <v>67</v>
      </c>
      <c r="U82" s="7" t="s">
        <v>48</v>
      </c>
    </row>
    <row r="83" spans="1:21" x14ac:dyDescent="0.25">
      <c r="A83" s="4">
        <v>82</v>
      </c>
      <c r="B83" s="5">
        <v>43</v>
      </c>
      <c r="C83" s="6">
        <v>24325</v>
      </c>
      <c r="D83" s="4">
        <v>27</v>
      </c>
      <c r="E83" s="7" t="s">
        <v>15</v>
      </c>
      <c r="F83" s="8">
        <v>61000</v>
      </c>
      <c r="G83" s="7" t="s">
        <v>16</v>
      </c>
      <c r="H83" s="7" t="s">
        <v>17</v>
      </c>
      <c r="I83" s="7" t="s">
        <v>51</v>
      </c>
      <c r="J83" s="7" t="s">
        <v>22</v>
      </c>
      <c r="K83" s="4" t="s">
        <v>18</v>
      </c>
      <c r="L83" s="7" t="s">
        <v>19</v>
      </c>
      <c r="M83" s="7" t="s">
        <v>23</v>
      </c>
      <c r="N83" s="7" t="s">
        <v>44</v>
      </c>
      <c r="O83" s="7" t="s">
        <v>68</v>
      </c>
      <c r="P83" s="7" t="s">
        <v>53</v>
      </c>
      <c r="Q83" s="4">
        <v>3</v>
      </c>
      <c r="R83" s="9" t="s">
        <v>46</v>
      </c>
      <c r="S83" s="7" t="s">
        <v>69</v>
      </c>
      <c r="T83" s="7" t="s">
        <v>47</v>
      </c>
      <c r="U83" s="7" t="s">
        <v>71</v>
      </c>
    </row>
    <row r="84" spans="1:21" x14ac:dyDescent="0.25">
      <c r="A84" s="4">
        <v>83</v>
      </c>
      <c r="B84" s="5">
        <v>134</v>
      </c>
      <c r="C84" s="6">
        <v>15800</v>
      </c>
      <c r="D84" s="4">
        <v>59</v>
      </c>
      <c r="E84" s="7" t="s">
        <v>15</v>
      </c>
      <c r="F84" s="8">
        <v>31000</v>
      </c>
      <c r="G84" s="7" t="s">
        <v>16</v>
      </c>
      <c r="H84" s="7" t="s">
        <v>20</v>
      </c>
      <c r="I84" s="7" t="s">
        <v>43</v>
      </c>
      <c r="J84" s="7" t="s">
        <v>22</v>
      </c>
      <c r="K84" s="4" t="s">
        <v>62</v>
      </c>
      <c r="L84" s="7" t="s">
        <v>42</v>
      </c>
      <c r="M84" s="7" t="s">
        <v>72</v>
      </c>
      <c r="N84" s="7" t="s">
        <v>24</v>
      </c>
      <c r="O84" s="7" t="s">
        <v>25</v>
      </c>
      <c r="P84" s="7" t="s">
        <v>45</v>
      </c>
      <c r="Q84" s="4">
        <v>9</v>
      </c>
      <c r="R84" s="9" t="s">
        <v>60</v>
      </c>
      <c r="S84" s="7" t="s">
        <v>69</v>
      </c>
      <c r="T84" s="7" t="s">
        <v>61</v>
      </c>
      <c r="U84" s="7" t="s">
        <v>48</v>
      </c>
    </row>
    <row r="85" spans="1:21" x14ac:dyDescent="0.25">
      <c r="A85" s="4">
        <v>84</v>
      </c>
      <c r="B85" s="5">
        <v>0</v>
      </c>
      <c r="C85" s="6">
        <v>15200</v>
      </c>
      <c r="D85" s="4">
        <v>36</v>
      </c>
      <c r="E85" s="7" t="s">
        <v>31</v>
      </c>
      <c r="F85" s="8">
        <v>38100</v>
      </c>
      <c r="G85" s="7" t="s">
        <v>41</v>
      </c>
      <c r="H85" s="7" t="s">
        <v>17</v>
      </c>
      <c r="I85" s="7" t="s">
        <v>51</v>
      </c>
      <c r="J85" s="7" t="s">
        <v>63</v>
      </c>
      <c r="K85" s="4" t="s">
        <v>18</v>
      </c>
      <c r="L85" s="7" t="s">
        <v>65</v>
      </c>
      <c r="M85" s="7" t="s">
        <v>23</v>
      </c>
      <c r="N85" s="7" t="s">
        <v>24</v>
      </c>
      <c r="O85" s="7" t="s">
        <v>36</v>
      </c>
      <c r="P85" s="7" t="s">
        <v>53</v>
      </c>
      <c r="Q85" s="4">
        <v>5</v>
      </c>
      <c r="R85" s="9" t="s">
        <v>46</v>
      </c>
      <c r="S85" s="7" t="s">
        <v>38</v>
      </c>
      <c r="T85" s="7" t="s">
        <v>67</v>
      </c>
      <c r="U85" s="7" t="s">
        <v>58</v>
      </c>
    </row>
    <row r="86" spans="1:21" x14ac:dyDescent="0.25">
      <c r="A86" s="4">
        <v>85</v>
      </c>
      <c r="B86" s="5">
        <v>72</v>
      </c>
      <c r="C86" s="6">
        <v>8825</v>
      </c>
      <c r="D86" s="4">
        <v>52</v>
      </c>
      <c r="E86" s="7" t="s">
        <v>15</v>
      </c>
      <c r="F86" s="8">
        <v>7000</v>
      </c>
      <c r="G86" s="7" t="s">
        <v>49</v>
      </c>
      <c r="H86" s="7" t="s">
        <v>17</v>
      </c>
      <c r="I86" s="7" t="s">
        <v>21</v>
      </c>
      <c r="J86" s="7" t="s">
        <v>34</v>
      </c>
      <c r="K86" s="4" t="s">
        <v>62</v>
      </c>
      <c r="L86" s="7" t="s">
        <v>50</v>
      </c>
      <c r="M86" s="7" t="s">
        <v>23</v>
      </c>
      <c r="N86" s="7" t="s">
        <v>44</v>
      </c>
      <c r="O86" s="7" t="s">
        <v>36</v>
      </c>
      <c r="P86" s="7" t="s">
        <v>26</v>
      </c>
      <c r="Q86" s="4">
        <v>8</v>
      </c>
      <c r="R86" s="9" t="s">
        <v>60</v>
      </c>
      <c r="S86" s="7" t="s">
        <v>38</v>
      </c>
      <c r="T86" s="7" t="s">
        <v>47</v>
      </c>
      <c r="U86" s="7" t="s">
        <v>55</v>
      </c>
    </row>
    <row r="87" spans="1:21" x14ac:dyDescent="0.25">
      <c r="A87" s="4">
        <v>86</v>
      </c>
      <c r="B87" s="92">
        <v>691</v>
      </c>
      <c r="C87" s="6">
        <v>13175</v>
      </c>
      <c r="D87" s="4">
        <v>40</v>
      </c>
      <c r="E87" s="7" t="s">
        <v>15</v>
      </c>
      <c r="F87" s="8">
        <v>26300</v>
      </c>
      <c r="G87" s="7" t="s">
        <v>41</v>
      </c>
      <c r="H87" s="7" t="s">
        <v>17</v>
      </c>
      <c r="I87" s="7" t="s">
        <v>43</v>
      </c>
      <c r="J87" s="7" t="s">
        <v>63</v>
      </c>
      <c r="K87" s="4" t="s">
        <v>18</v>
      </c>
      <c r="L87" s="7" t="s">
        <v>65</v>
      </c>
      <c r="M87" s="7" t="s">
        <v>23</v>
      </c>
      <c r="N87" s="7" t="s">
        <v>24</v>
      </c>
      <c r="O87" s="7" t="s">
        <v>36</v>
      </c>
      <c r="P87" s="7" t="s">
        <v>45</v>
      </c>
      <c r="Q87" s="4">
        <v>5</v>
      </c>
      <c r="R87" s="9" t="s">
        <v>60</v>
      </c>
      <c r="S87" s="7" t="s">
        <v>56</v>
      </c>
      <c r="T87" s="7" t="s">
        <v>47</v>
      </c>
      <c r="U87" s="7" t="s">
        <v>40</v>
      </c>
    </row>
    <row r="88" spans="1:21" x14ac:dyDescent="0.25">
      <c r="A88" s="4">
        <v>87</v>
      </c>
      <c r="B88" s="92">
        <v>482</v>
      </c>
      <c r="C88" s="6">
        <v>14700</v>
      </c>
      <c r="D88" s="4">
        <v>29</v>
      </c>
      <c r="E88" s="7" t="s">
        <v>15</v>
      </c>
      <c r="F88" s="8">
        <v>39700</v>
      </c>
      <c r="G88" s="7" t="s">
        <v>16</v>
      </c>
      <c r="H88" s="7" t="s">
        <v>17</v>
      </c>
      <c r="I88" s="7" t="s">
        <v>51</v>
      </c>
      <c r="J88" s="7" t="s">
        <v>22</v>
      </c>
      <c r="K88" s="4" t="s">
        <v>18</v>
      </c>
      <c r="L88" s="7" t="s">
        <v>65</v>
      </c>
      <c r="M88" s="7" t="s">
        <v>73</v>
      </c>
      <c r="N88" s="7" t="s">
        <v>24</v>
      </c>
      <c r="O88" s="7" t="s">
        <v>36</v>
      </c>
      <c r="P88" s="7" t="s">
        <v>53</v>
      </c>
      <c r="Q88" s="4">
        <v>3</v>
      </c>
      <c r="R88" s="9" t="s">
        <v>54</v>
      </c>
      <c r="S88" s="7" t="s">
        <v>28</v>
      </c>
      <c r="T88" s="7" t="s">
        <v>47</v>
      </c>
      <c r="U88" s="7" t="s">
        <v>58</v>
      </c>
    </row>
    <row r="89" spans="1:21" x14ac:dyDescent="0.25">
      <c r="A89" s="4">
        <v>88</v>
      </c>
      <c r="B89" s="5">
        <v>36</v>
      </c>
      <c r="C89" s="6">
        <v>9350</v>
      </c>
      <c r="D89" s="4">
        <v>40</v>
      </c>
      <c r="E89" s="7" t="s">
        <v>15</v>
      </c>
      <c r="F89" s="8">
        <v>10000</v>
      </c>
      <c r="G89" s="7" t="s">
        <v>49</v>
      </c>
      <c r="H89" s="7" t="s">
        <v>17</v>
      </c>
      <c r="I89" s="7" t="s">
        <v>51</v>
      </c>
      <c r="J89" s="7" t="s">
        <v>34</v>
      </c>
      <c r="K89" s="4" t="s">
        <v>62</v>
      </c>
      <c r="L89" s="7" t="s">
        <v>42</v>
      </c>
      <c r="M89" s="7" t="s">
        <v>23</v>
      </c>
      <c r="N89" s="7" t="s">
        <v>24</v>
      </c>
      <c r="O89" s="7" t="s">
        <v>36</v>
      </c>
      <c r="P89" s="7" t="s">
        <v>53</v>
      </c>
      <c r="Q89" s="4">
        <v>5</v>
      </c>
      <c r="R89" s="9" t="s">
        <v>60</v>
      </c>
      <c r="S89" s="7" t="s">
        <v>38</v>
      </c>
      <c r="T89" s="7" t="s">
        <v>67</v>
      </c>
      <c r="U89" s="7" t="s">
        <v>55</v>
      </c>
    </row>
    <row r="90" spans="1:21" x14ac:dyDescent="0.25">
      <c r="A90" s="4">
        <v>89</v>
      </c>
      <c r="B90" s="5">
        <v>354</v>
      </c>
      <c r="C90" s="6">
        <v>12050</v>
      </c>
      <c r="D90" s="4">
        <v>36</v>
      </c>
      <c r="E90" s="7" t="s">
        <v>31</v>
      </c>
      <c r="F90" s="8">
        <v>23400</v>
      </c>
      <c r="G90" s="7" t="s">
        <v>49</v>
      </c>
      <c r="H90" s="7" t="s">
        <v>20</v>
      </c>
      <c r="I90" s="7" t="s">
        <v>21</v>
      </c>
      <c r="J90" s="7" t="s">
        <v>48</v>
      </c>
      <c r="K90" s="4" t="s">
        <v>18</v>
      </c>
      <c r="L90" s="7" t="s">
        <v>42</v>
      </c>
      <c r="M90" s="7" t="s">
        <v>23</v>
      </c>
      <c r="N90" s="7" t="s">
        <v>52</v>
      </c>
      <c r="O90" s="7" t="s">
        <v>36</v>
      </c>
      <c r="P90" s="7" t="s">
        <v>26</v>
      </c>
      <c r="Q90" s="4">
        <v>5</v>
      </c>
      <c r="R90" s="9" t="s">
        <v>46</v>
      </c>
      <c r="S90" s="7" t="s">
        <v>28</v>
      </c>
      <c r="T90" s="7" t="s">
        <v>61</v>
      </c>
      <c r="U90" s="7" t="s">
        <v>48</v>
      </c>
    </row>
    <row r="91" spans="1:21" x14ac:dyDescent="0.25">
      <c r="A91" s="4">
        <v>90</v>
      </c>
      <c r="B91" s="5">
        <v>28</v>
      </c>
      <c r="C91" s="6">
        <v>22225</v>
      </c>
      <c r="D91" s="4">
        <v>38</v>
      </c>
      <c r="E91" s="7" t="s">
        <v>15</v>
      </c>
      <c r="F91" s="8">
        <v>59000</v>
      </c>
      <c r="G91" s="7" t="s">
        <v>49</v>
      </c>
      <c r="H91" s="7" t="s">
        <v>17</v>
      </c>
      <c r="I91" s="7" t="s">
        <v>51</v>
      </c>
      <c r="J91" s="7" t="s">
        <v>22</v>
      </c>
      <c r="K91" s="4" t="s">
        <v>62</v>
      </c>
      <c r="L91" s="7" t="s">
        <v>65</v>
      </c>
      <c r="M91" s="7" t="s">
        <v>23</v>
      </c>
      <c r="N91" s="7" t="s">
        <v>24</v>
      </c>
      <c r="O91" s="7" t="s">
        <v>68</v>
      </c>
      <c r="P91" s="7" t="s">
        <v>53</v>
      </c>
      <c r="Q91" s="4">
        <v>5</v>
      </c>
      <c r="R91" s="9" t="s">
        <v>46</v>
      </c>
      <c r="S91" s="7" t="s">
        <v>28</v>
      </c>
      <c r="T91" s="7" t="s">
        <v>39</v>
      </c>
      <c r="U91" s="7" t="s">
        <v>30</v>
      </c>
    </row>
    <row r="92" spans="1:21" x14ac:dyDescent="0.25">
      <c r="A92" s="4">
        <v>91</v>
      </c>
      <c r="B92" s="5">
        <v>84</v>
      </c>
      <c r="C92" s="6">
        <v>12450</v>
      </c>
      <c r="D92" s="4">
        <v>64</v>
      </c>
      <c r="E92" s="7" t="s">
        <v>31</v>
      </c>
      <c r="F92" s="8">
        <v>21100</v>
      </c>
      <c r="G92" s="7" t="s">
        <v>16</v>
      </c>
      <c r="H92" s="7" t="s">
        <v>17</v>
      </c>
      <c r="I92" s="7" t="s">
        <v>43</v>
      </c>
      <c r="J92" s="7" t="s">
        <v>22</v>
      </c>
      <c r="K92" s="4" t="s">
        <v>18</v>
      </c>
      <c r="L92" s="7" t="s">
        <v>59</v>
      </c>
      <c r="M92" s="7" t="s">
        <v>23</v>
      </c>
      <c r="N92" s="7" t="s">
        <v>52</v>
      </c>
      <c r="O92" s="7" t="s">
        <v>36</v>
      </c>
      <c r="P92" s="7" t="s">
        <v>45</v>
      </c>
      <c r="Q92" s="4">
        <v>10</v>
      </c>
      <c r="R92" s="9" t="s">
        <v>60</v>
      </c>
      <c r="S92" s="7" t="s">
        <v>38</v>
      </c>
      <c r="T92" s="7" t="s">
        <v>47</v>
      </c>
      <c r="U92" s="7" t="s">
        <v>48</v>
      </c>
    </row>
    <row r="93" spans="1:21" x14ac:dyDescent="0.25">
      <c r="A93" s="4">
        <v>92</v>
      </c>
      <c r="B93" s="5">
        <v>384</v>
      </c>
      <c r="C93" s="6">
        <v>15050</v>
      </c>
      <c r="D93" s="4">
        <v>43</v>
      </c>
      <c r="E93" s="7" t="s">
        <v>31</v>
      </c>
      <c r="F93" s="8">
        <v>34300</v>
      </c>
      <c r="G93" s="7" t="s">
        <v>41</v>
      </c>
      <c r="H93" s="7" t="s">
        <v>20</v>
      </c>
      <c r="I93" s="7" t="s">
        <v>43</v>
      </c>
      <c r="J93" s="7" t="s">
        <v>22</v>
      </c>
      <c r="K93" s="4" t="s">
        <v>18</v>
      </c>
      <c r="L93" s="7" t="s">
        <v>19</v>
      </c>
      <c r="M93" s="7" t="s">
        <v>78</v>
      </c>
      <c r="N93" s="7" t="s">
        <v>24</v>
      </c>
      <c r="O93" s="7" t="s">
        <v>36</v>
      </c>
      <c r="P93" s="7" t="s">
        <v>45</v>
      </c>
      <c r="Q93" s="4">
        <v>6</v>
      </c>
      <c r="R93" s="9" t="s">
        <v>60</v>
      </c>
      <c r="S93" s="7" t="s">
        <v>69</v>
      </c>
      <c r="T93" s="7" t="s">
        <v>61</v>
      </c>
      <c r="U93" s="7" t="s">
        <v>58</v>
      </c>
    </row>
    <row r="94" spans="1:21" x14ac:dyDescent="0.25">
      <c r="A94" s="4">
        <v>93</v>
      </c>
      <c r="B94" s="5">
        <v>12</v>
      </c>
      <c r="C94" s="6">
        <v>10850</v>
      </c>
      <c r="D94" s="4">
        <v>28</v>
      </c>
      <c r="E94" s="7" t="s">
        <v>31</v>
      </c>
      <c r="F94" s="8">
        <v>16200</v>
      </c>
      <c r="G94" s="7" t="s">
        <v>16</v>
      </c>
      <c r="H94" s="7" t="s">
        <v>20</v>
      </c>
      <c r="I94" s="7" t="s">
        <v>51</v>
      </c>
      <c r="J94" s="7" t="s">
        <v>63</v>
      </c>
      <c r="K94" s="4" t="s">
        <v>62</v>
      </c>
      <c r="L94" s="7" t="s">
        <v>59</v>
      </c>
      <c r="M94" s="7" t="s">
        <v>72</v>
      </c>
      <c r="N94" s="7" t="s">
        <v>35</v>
      </c>
      <c r="O94" s="7" t="s">
        <v>36</v>
      </c>
      <c r="P94" s="7" t="s">
        <v>53</v>
      </c>
      <c r="Q94" s="4">
        <v>3</v>
      </c>
      <c r="R94" s="9" t="s">
        <v>46</v>
      </c>
      <c r="S94" s="7" t="s">
        <v>28</v>
      </c>
      <c r="T94" s="7" t="s">
        <v>61</v>
      </c>
      <c r="U94" s="7" t="s">
        <v>40</v>
      </c>
    </row>
    <row r="95" spans="1:21" x14ac:dyDescent="0.25">
      <c r="A95" s="4">
        <v>94</v>
      </c>
      <c r="B95" s="5">
        <v>295</v>
      </c>
      <c r="C95" s="6">
        <v>12825</v>
      </c>
      <c r="D95" s="4">
        <v>52</v>
      </c>
      <c r="E95" s="7" t="s">
        <v>31</v>
      </c>
      <c r="F95" s="8">
        <v>22500</v>
      </c>
      <c r="G95" s="7" t="s">
        <v>16</v>
      </c>
      <c r="H95" s="7" t="s">
        <v>17</v>
      </c>
      <c r="I95" s="7" t="s">
        <v>43</v>
      </c>
      <c r="J95" s="7" t="s">
        <v>22</v>
      </c>
      <c r="K95" s="4" t="s">
        <v>62</v>
      </c>
      <c r="L95" s="7" t="s">
        <v>19</v>
      </c>
      <c r="M95" s="7" t="s">
        <v>23</v>
      </c>
      <c r="N95" s="7" t="s">
        <v>44</v>
      </c>
      <c r="O95" s="7" t="s">
        <v>36</v>
      </c>
      <c r="P95" s="7" t="s">
        <v>45</v>
      </c>
      <c r="Q95" s="4">
        <v>8</v>
      </c>
      <c r="R95" s="9" t="s">
        <v>60</v>
      </c>
      <c r="S95" s="7" t="s">
        <v>38</v>
      </c>
      <c r="T95" s="7" t="s">
        <v>47</v>
      </c>
      <c r="U95" s="7" t="s">
        <v>40</v>
      </c>
    </row>
    <row r="96" spans="1:21" x14ac:dyDescent="0.25">
      <c r="A96" s="4">
        <v>95</v>
      </c>
      <c r="B96" s="5">
        <v>442</v>
      </c>
      <c r="C96" s="6">
        <v>13850</v>
      </c>
      <c r="D96" s="4">
        <v>48</v>
      </c>
      <c r="E96" s="7" t="s">
        <v>31</v>
      </c>
      <c r="F96" s="8">
        <v>29200</v>
      </c>
      <c r="G96" s="7" t="s">
        <v>41</v>
      </c>
      <c r="H96" s="7" t="s">
        <v>17</v>
      </c>
      <c r="I96" s="7" t="s">
        <v>51</v>
      </c>
      <c r="J96" s="7" t="s">
        <v>63</v>
      </c>
      <c r="K96" s="4" t="s">
        <v>18</v>
      </c>
      <c r="L96" s="7" t="s">
        <v>65</v>
      </c>
      <c r="M96" s="7" t="s">
        <v>23</v>
      </c>
      <c r="N96" s="7" t="s">
        <v>24</v>
      </c>
      <c r="O96" s="7" t="s">
        <v>36</v>
      </c>
      <c r="P96" s="7" t="s">
        <v>53</v>
      </c>
      <c r="Q96" s="4">
        <v>7</v>
      </c>
      <c r="R96" s="9" t="s">
        <v>60</v>
      </c>
      <c r="S96" s="7" t="s">
        <v>56</v>
      </c>
      <c r="T96" s="7" t="s">
        <v>39</v>
      </c>
      <c r="U96" s="7" t="s">
        <v>58</v>
      </c>
    </row>
    <row r="97" spans="1:21" x14ac:dyDescent="0.25">
      <c r="A97" s="4">
        <v>96</v>
      </c>
      <c r="B97" s="92">
        <v>601</v>
      </c>
      <c r="C97" s="6">
        <v>52031.25</v>
      </c>
      <c r="D97" s="4">
        <v>52</v>
      </c>
      <c r="E97" s="7" t="s">
        <v>15</v>
      </c>
      <c r="F97" s="8">
        <v>90000</v>
      </c>
      <c r="G97" s="7" t="s">
        <v>41</v>
      </c>
      <c r="H97" s="7" t="s">
        <v>17</v>
      </c>
      <c r="I97" s="7" t="s">
        <v>51</v>
      </c>
      <c r="J97" s="7" t="s">
        <v>22</v>
      </c>
      <c r="K97" s="4" t="s">
        <v>18</v>
      </c>
      <c r="L97" s="7" t="s">
        <v>65</v>
      </c>
      <c r="M97" s="7" t="s">
        <v>23</v>
      </c>
      <c r="N97" s="7" t="s">
        <v>52</v>
      </c>
      <c r="O97" s="7" t="s">
        <v>68</v>
      </c>
      <c r="P97" s="7" t="s">
        <v>53</v>
      </c>
      <c r="Q97" s="4">
        <v>1</v>
      </c>
      <c r="R97" s="9" t="s">
        <v>27</v>
      </c>
      <c r="S97" s="7" t="s">
        <v>38</v>
      </c>
      <c r="T97" s="7" t="s">
        <v>29</v>
      </c>
      <c r="U97" s="7" t="s">
        <v>48</v>
      </c>
    </row>
    <row r="98" spans="1:21" x14ac:dyDescent="0.25">
      <c r="A98" s="4">
        <v>97</v>
      </c>
      <c r="B98" s="5">
        <v>413</v>
      </c>
      <c r="C98" s="6">
        <v>12675</v>
      </c>
      <c r="D98" s="4">
        <v>43</v>
      </c>
      <c r="E98" s="7" t="s">
        <v>31</v>
      </c>
      <c r="F98" s="8">
        <v>22000</v>
      </c>
      <c r="G98" s="7" t="s">
        <v>41</v>
      </c>
      <c r="H98" s="7" t="s">
        <v>17</v>
      </c>
      <c r="I98" s="7" t="s">
        <v>33</v>
      </c>
      <c r="J98" s="7" t="s">
        <v>22</v>
      </c>
      <c r="K98" s="4" t="s">
        <v>62</v>
      </c>
      <c r="L98" s="7" t="s">
        <v>65</v>
      </c>
      <c r="M98" s="7" t="s">
        <v>72</v>
      </c>
      <c r="N98" s="7" t="s">
        <v>35</v>
      </c>
      <c r="O98" s="7" t="s">
        <v>25</v>
      </c>
      <c r="P98" s="7" t="s">
        <v>26</v>
      </c>
      <c r="Q98" s="4">
        <v>6</v>
      </c>
      <c r="R98" s="9" t="s">
        <v>60</v>
      </c>
      <c r="S98" s="7" t="s">
        <v>28</v>
      </c>
      <c r="T98" s="7" t="s">
        <v>61</v>
      </c>
      <c r="U98" s="7" t="s">
        <v>48</v>
      </c>
    </row>
    <row r="99" spans="1:21" x14ac:dyDescent="0.25">
      <c r="A99" s="4">
        <v>98</v>
      </c>
      <c r="B99" s="5">
        <v>72</v>
      </c>
      <c r="C99" s="6">
        <v>19500</v>
      </c>
      <c r="D99" s="4">
        <v>39</v>
      </c>
      <c r="E99" s="7" t="s">
        <v>31</v>
      </c>
      <c r="F99" s="8">
        <v>59200</v>
      </c>
      <c r="G99" s="7" t="s">
        <v>16</v>
      </c>
      <c r="H99" s="7" t="s">
        <v>17</v>
      </c>
      <c r="I99" s="7" t="s">
        <v>51</v>
      </c>
      <c r="J99" s="7" t="s">
        <v>22</v>
      </c>
      <c r="K99" s="4" t="s">
        <v>18</v>
      </c>
      <c r="L99" s="7" t="s">
        <v>65</v>
      </c>
      <c r="M99" s="7" t="s">
        <v>23</v>
      </c>
      <c r="N99" s="7" t="s">
        <v>35</v>
      </c>
      <c r="O99" s="7" t="s">
        <v>68</v>
      </c>
      <c r="P99" s="7" t="s">
        <v>53</v>
      </c>
      <c r="Q99" s="4">
        <v>5</v>
      </c>
      <c r="R99" s="9" t="s">
        <v>37</v>
      </c>
      <c r="S99" s="7" t="s">
        <v>28</v>
      </c>
      <c r="T99" s="7" t="s">
        <v>67</v>
      </c>
      <c r="U99" s="7" t="s">
        <v>30</v>
      </c>
    </row>
    <row r="100" spans="1:21" x14ac:dyDescent="0.25">
      <c r="A100" s="4">
        <v>99</v>
      </c>
      <c r="B100" s="5">
        <v>34</v>
      </c>
      <c r="C100" s="6">
        <v>12400</v>
      </c>
      <c r="D100" s="4">
        <v>29</v>
      </c>
      <c r="E100" s="7" t="s">
        <v>15</v>
      </c>
      <c r="F100" s="8">
        <v>22800</v>
      </c>
      <c r="G100" s="7" t="s">
        <v>77</v>
      </c>
      <c r="H100" s="7" t="s">
        <v>17</v>
      </c>
      <c r="I100" s="7" t="s">
        <v>75</v>
      </c>
      <c r="J100" s="7" t="s">
        <v>22</v>
      </c>
      <c r="K100" s="4" t="s">
        <v>18</v>
      </c>
      <c r="L100" s="7" t="s">
        <v>65</v>
      </c>
      <c r="M100" s="7" t="s">
        <v>23</v>
      </c>
      <c r="N100" s="7" t="s">
        <v>44</v>
      </c>
      <c r="O100" s="7" t="s">
        <v>36</v>
      </c>
      <c r="P100" s="7" t="s">
        <v>26</v>
      </c>
      <c r="Q100" s="4">
        <v>3</v>
      </c>
      <c r="R100" s="9" t="s">
        <v>46</v>
      </c>
      <c r="S100" s="7" t="s">
        <v>28</v>
      </c>
      <c r="T100" s="7" t="s">
        <v>47</v>
      </c>
      <c r="U100" s="7" t="s">
        <v>71</v>
      </c>
    </row>
    <row r="101" spans="1:21" x14ac:dyDescent="0.25">
      <c r="A101" s="4">
        <v>100</v>
      </c>
      <c r="B101" s="5">
        <v>29</v>
      </c>
      <c r="C101" s="6">
        <v>11650</v>
      </c>
      <c r="D101" s="4">
        <v>34</v>
      </c>
      <c r="E101" s="7" t="s">
        <v>15</v>
      </c>
      <c r="F101" s="8">
        <v>19600</v>
      </c>
      <c r="G101" s="7" t="s">
        <v>79</v>
      </c>
      <c r="H101" s="7" t="s">
        <v>20</v>
      </c>
      <c r="I101" s="7" t="s">
        <v>43</v>
      </c>
      <c r="J101" s="7" t="s">
        <v>22</v>
      </c>
      <c r="K101" s="4" t="s">
        <v>18</v>
      </c>
      <c r="L101" s="7" t="s">
        <v>59</v>
      </c>
      <c r="M101" s="7" t="s">
        <v>23</v>
      </c>
      <c r="N101" s="7" t="s">
        <v>24</v>
      </c>
      <c r="O101" s="7" t="s">
        <v>36</v>
      </c>
      <c r="P101" s="7" t="s">
        <v>45</v>
      </c>
      <c r="Q101" s="4">
        <v>4</v>
      </c>
      <c r="R101" s="9" t="s">
        <v>46</v>
      </c>
      <c r="S101" s="7" t="s">
        <v>38</v>
      </c>
      <c r="T101" s="7" t="s">
        <v>47</v>
      </c>
      <c r="U101" s="7" t="s">
        <v>48</v>
      </c>
    </row>
    <row r="102" spans="1:21" x14ac:dyDescent="0.25">
      <c r="A102" s="4">
        <v>101</v>
      </c>
      <c r="B102" s="5">
        <v>253</v>
      </c>
      <c r="C102" s="6">
        <v>23475</v>
      </c>
      <c r="D102" s="4">
        <v>25</v>
      </c>
      <c r="E102" s="7" t="s">
        <v>15</v>
      </c>
      <c r="F102" s="8">
        <v>65000</v>
      </c>
      <c r="G102" s="7" t="s">
        <v>79</v>
      </c>
      <c r="H102" s="7" t="s">
        <v>17</v>
      </c>
      <c r="I102" s="7" t="s">
        <v>51</v>
      </c>
      <c r="J102" s="7" t="s">
        <v>63</v>
      </c>
      <c r="K102" s="4" t="s">
        <v>18</v>
      </c>
      <c r="L102" s="7" t="s">
        <v>59</v>
      </c>
      <c r="M102" s="7" t="s">
        <v>23</v>
      </c>
      <c r="N102" s="7" t="s">
        <v>44</v>
      </c>
      <c r="O102" s="7" t="s">
        <v>68</v>
      </c>
      <c r="P102" s="7" t="s">
        <v>53</v>
      </c>
      <c r="Q102" s="4">
        <v>2</v>
      </c>
      <c r="R102" s="9" t="s">
        <v>27</v>
      </c>
      <c r="S102" s="7" t="s">
        <v>56</v>
      </c>
      <c r="T102" s="7" t="s">
        <v>61</v>
      </c>
      <c r="U102" s="7" t="s">
        <v>71</v>
      </c>
    </row>
    <row r="103" spans="1:21" x14ac:dyDescent="0.25">
      <c r="A103" s="4">
        <v>102</v>
      </c>
      <c r="B103" s="92">
        <v>629</v>
      </c>
      <c r="C103" s="6">
        <v>21000</v>
      </c>
      <c r="D103" s="4">
        <v>32</v>
      </c>
      <c r="E103" s="7" t="s">
        <v>15</v>
      </c>
      <c r="F103" s="8">
        <v>49300</v>
      </c>
      <c r="G103" s="7" t="s">
        <v>49</v>
      </c>
      <c r="H103" s="7" t="s">
        <v>17</v>
      </c>
      <c r="I103" s="7" t="s">
        <v>43</v>
      </c>
      <c r="J103" s="7" t="s">
        <v>63</v>
      </c>
      <c r="K103" s="4" t="s">
        <v>62</v>
      </c>
      <c r="L103" s="7" t="s">
        <v>19</v>
      </c>
      <c r="M103" s="7" t="s">
        <v>23</v>
      </c>
      <c r="N103" s="7" t="s">
        <v>24</v>
      </c>
      <c r="O103" s="7" t="s">
        <v>76</v>
      </c>
      <c r="P103" s="7" t="s">
        <v>45</v>
      </c>
      <c r="Q103" s="4">
        <v>4</v>
      </c>
      <c r="R103" s="9" t="s">
        <v>46</v>
      </c>
      <c r="S103" s="7" t="s">
        <v>69</v>
      </c>
      <c r="T103" s="7" t="s">
        <v>47</v>
      </c>
      <c r="U103" s="7" t="s">
        <v>30</v>
      </c>
    </row>
    <row r="104" spans="1:21" x14ac:dyDescent="0.25">
      <c r="A104" s="4">
        <v>103</v>
      </c>
      <c r="B104" s="5">
        <v>148</v>
      </c>
      <c r="C104" s="6">
        <v>12025</v>
      </c>
      <c r="D104" s="4">
        <v>49</v>
      </c>
      <c r="E104" s="7" t="s">
        <v>31</v>
      </c>
      <c r="F104" s="8">
        <v>18700</v>
      </c>
      <c r="G104" s="7" t="s">
        <v>80</v>
      </c>
      <c r="H104" s="7" t="s">
        <v>17</v>
      </c>
      <c r="I104" s="7" t="s">
        <v>51</v>
      </c>
      <c r="J104" s="7" t="s">
        <v>63</v>
      </c>
      <c r="K104" s="4" t="s">
        <v>18</v>
      </c>
      <c r="L104" s="7" t="s">
        <v>59</v>
      </c>
      <c r="M104" s="7" t="s">
        <v>23</v>
      </c>
      <c r="N104" s="7" t="s">
        <v>44</v>
      </c>
      <c r="O104" s="7" t="s">
        <v>36</v>
      </c>
      <c r="P104" s="7" t="s">
        <v>53</v>
      </c>
      <c r="Q104" s="4">
        <v>7</v>
      </c>
      <c r="R104" s="9" t="s">
        <v>60</v>
      </c>
      <c r="S104" s="7" t="s">
        <v>56</v>
      </c>
      <c r="T104" s="7" t="s">
        <v>81</v>
      </c>
      <c r="U104" s="7" t="s">
        <v>71</v>
      </c>
    </row>
    <row r="105" spans="1:21" x14ac:dyDescent="0.25">
      <c r="A105" s="4">
        <v>104</v>
      </c>
      <c r="B105" s="5">
        <v>0</v>
      </c>
      <c r="C105" s="6">
        <v>11225</v>
      </c>
      <c r="D105" s="4">
        <v>40</v>
      </c>
      <c r="E105" s="7" t="s">
        <v>31</v>
      </c>
      <c r="F105" s="8">
        <v>18000</v>
      </c>
      <c r="G105" s="7" t="s">
        <v>77</v>
      </c>
      <c r="H105" s="7" t="s">
        <v>17</v>
      </c>
      <c r="I105" s="7" t="s">
        <v>75</v>
      </c>
      <c r="J105" s="7" t="s">
        <v>22</v>
      </c>
      <c r="K105" s="4" t="s">
        <v>62</v>
      </c>
      <c r="L105" s="7" t="s">
        <v>59</v>
      </c>
      <c r="M105" s="7" t="s">
        <v>23</v>
      </c>
      <c r="N105" s="7" t="s">
        <v>35</v>
      </c>
      <c r="O105" s="7" t="s">
        <v>36</v>
      </c>
      <c r="P105" s="7" t="s">
        <v>26</v>
      </c>
      <c r="Q105" s="4">
        <v>5</v>
      </c>
      <c r="R105" s="9" t="s">
        <v>60</v>
      </c>
      <c r="S105" s="7" t="s">
        <v>28</v>
      </c>
      <c r="T105" s="7" t="s">
        <v>47</v>
      </c>
      <c r="U105" s="7" t="s">
        <v>55</v>
      </c>
    </row>
    <row r="106" spans="1:21" x14ac:dyDescent="0.25">
      <c r="A106" s="4">
        <v>105</v>
      </c>
      <c r="B106" s="5">
        <v>141</v>
      </c>
      <c r="C106" s="6">
        <v>10625</v>
      </c>
      <c r="D106" s="4">
        <v>39</v>
      </c>
      <c r="E106" s="7" t="s">
        <v>15</v>
      </c>
      <c r="F106" s="8">
        <v>16800</v>
      </c>
      <c r="G106" s="7" t="s">
        <v>41</v>
      </c>
      <c r="H106" s="7" t="s">
        <v>17</v>
      </c>
      <c r="I106" s="7" t="s">
        <v>51</v>
      </c>
      <c r="J106" s="7" t="s">
        <v>22</v>
      </c>
      <c r="K106" s="4" t="s">
        <v>18</v>
      </c>
      <c r="L106" s="7" t="s">
        <v>19</v>
      </c>
      <c r="M106" s="7" t="s">
        <v>23</v>
      </c>
      <c r="N106" s="7" t="s">
        <v>35</v>
      </c>
      <c r="O106" s="7" t="s">
        <v>36</v>
      </c>
      <c r="P106" s="7" t="s">
        <v>53</v>
      </c>
      <c r="Q106" s="4">
        <v>5</v>
      </c>
      <c r="R106" s="9" t="s">
        <v>46</v>
      </c>
      <c r="S106" s="7" t="s">
        <v>69</v>
      </c>
      <c r="T106" s="7" t="s">
        <v>47</v>
      </c>
      <c r="U106" s="7" t="s">
        <v>48</v>
      </c>
    </row>
    <row r="107" spans="1:21" x14ac:dyDescent="0.25">
      <c r="A107" s="4">
        <v>106</v>
      </c>
      <c r="B107" s="5">
        <v>16</v>
      </c>
      <c r="C107" s="6">
        <v>12750</v>
      </c>
      <c r="D107" s="4">
        <v>32</v>
      </c>
      <c r="E107" s="7" t="s">
        <v>15</v>
      </c>
      <c r="F107" s="8">
        <v>24300</v>
      </c>
      <c r="G107" s="7" t="s">
        <v>74</v>
      </c>
      <c r="H107" s="7" t="s">
        <v>20</v>
      </c>
      <c r="I107" s="7" t="s">
        <v>51</v>
      </c>
      <c r="J107" s="7" t="s">
        <v>48</v>
      </c>
      <c r="K107" s="4" t="s">
        <v>18</v>
      </c>
      <c r="L107" s="7" t="s">
        <v>42</v>
      </c>
      <c r="M107" s="7" t="s">
        <v>23</v>
      </c>
      <c r="N107" s="7" t="s">
        <v>24</v>
      </c>
      <c r="O107" s="7" t="s">
        <v>36</v>
      </c>
      <c r="P107" s="7" t="s">
        <v>53</v>
      </c>
      <c r="Q107" s="4">
        <v>4</v>
      </c>
      <c r="R107" s="9" t="s">
        <v>46</v>
      </c>
      <c r="S107" s="7" t="s">
        <v>56</v>
      </c>
      <c r="T107" s="7" t="s">
        <v>61</v>
      </c>
      <c r="U107" s="7" t="s">
        <v>40</v>
      </c>
    </row>
    <row r="108" spans="1:21" x14ac:dyDescent="0.25">
      <c r="A108" s="4">
        <v>107</v>
      </c>
      <c r="B108" s="5">
        <v>94</v>
      </c>
      <c r="C108" s="6">
        <v>16325</v>
      </c>
      <c r="D108" s="4">
        <v>25</v>
      </c>
      <c r="E108" s="7" t="s">
        <v>15</v>
      </c>
      <c r="F108" s="8">
        <v>18700</v>
      </c>
      <c r="G108" s="7" t="s">
        <v>16</v>
      </c>
      <c r="H108" s="7" t="s">
        <v>17</v>
      </c>
      <c r="I108" s="7" t="s">
        <v>21</v>
      </c>
      <c r="J108" s="7" t="s">
        <v>34</v>
      </c>
      <c r="K108" s="4" t="s">
        <v>62</v>
      </c>
      <c r="L108" s="7" t="s">
        <v>65</v>
      </c>
      <c r="M108" s="7" t="s">
        <v>23</v>
      </c>
      <c r="N108" s="7" t="s">
        <v>24</v>
      </c>
      <c r="O108" s="7" t="s">
        <v>36</v>
      </c>
      <c r="P108" s="7" t="s">
        <v>26</v>
      </c>
      <c r="Q108" s="4">
        <v>2</v>
      </c>
      <c r="R108" s="9" t="s">
        <v>37</v>
      </c>
      <c r="S108" s="7" t="s">
        <v>28</v>
      </c>
      <c r="T108" s="7" t="s">
        <v>39</v>
      </c>
      <c r="U108" s="7" t="s">
        <v>55</v>
      </c>
    </row>
    <row r="109" spans="1:21" x14ac:dyDescent="0.25">
      <c r="A109" s="4">
        <v>108</v>
      </c>
      <c r="B109" s="5">
        <v>357</v>
      </c>
      <c r="C109" s="6">
        <v>26100</v>
      </c>
      <c r="D109" s="4">
        <v>42</v>
      </c>
      <c r="E109" s="7" t="s">
        <v>31</v>
      </c>
      <c r="F109" s="8">
        <v>60000</v>
      </c>
      <c r="G109" s="7" t="s">
        <v>16</v>
      </c>
      <c r="H109" s="7" t="s">
        <v>17</v>
      </c>
      <c r="I109" s="7" t="s">
        <v>51</v>
      </c>
      <c r="J109" s="7" t="s">
        <v>22</v>
      </c>
      <c r="K109" s="4" t="s">
        <v>18</v>
      </c>
      <c r="L109" s="7" t="s">
        <v>50</v>
      </c>
      <c r="M109" s="7" t="s">
        <v>23</v>
      </c>
      <c r="N109" s="7" t="s">
        <v>44</v>
      </c>
      <c r="O109" s="7" t="s">
        <v>76</v>
      </c>
      <c r="P109" s="7" t="s">
        <v>53</v>
      </c>
      <c r="Q109" s="4">
        <v>6</v>
      </c>
      <c r="R109" s="9" t="s">
        <v>37</v>
      </c>
      <c r="S109" s="7" t="s">
        <v>69</v>
      </c>
      <c r="T109" s="7" t="s">
        <v>29</v>
      </c>
      <c r="U109" s="7" t="s">
        <v>40</v>
      </c>
    </row>
    <row r="110" spans="1:21" x14ac:dyDescent="0.25">
      <c r="A110" s="4">
        <v>109</v>
      </c>
      <c r="B110" s="5">
        <v>19</v>
      </c>
      <c r="C110" s="6">
        <v>25075</v>
      </c>
      <c r="D110" s="4">
        <v>37</v>
      </c>
      <c r="E110" s="7" t="s">
        <v>15</v>
      </c>
      <c r="F110" s="8">
        <v>70000</v>
      </c>
      <c r="G110" s="7" t="s">
        <v>49</v>
      </c>
      <c r="H110" s="7" t="s">
        <v>17</v>
      </c>
      <c r="I110" s="7" t="s">
        <v>51</v>
      </c>
      <c r="J110" s="7" t="s">
        <v>22</v>
      </c>
      <c r="K110" s="4" t="s">
        <v>18</v>
      </c>
      <c r="L110" s="7" t="s">
        <v>19</v>
      </c>
      <c r="M110" s="7" t="s">
        <v>23</v>
      </c>
      <c r="N110" s="7" t="s">
        <v>52</v>
      </c>
      <c r="O110" s="7" t="s">
        <v>68</v>
      </c>
      <c r="P110" s="7" t="s">
        <v>53</v>
      </c>
      <c r="Q110" s="4">
        <v>5</v>
      </c>
      <c r="R110" s="9" t="s">
        <v>46</v>
      </c>
      <c r="S110" s="7" t="s">
        <v>28</v>
      </c>
      <c r="T110" s="7" t="s">
        <v>47</v>
      </c>
      <c r="U110" s="7" t="s">
        <v>48</v>
      </c>
    </row>
    <row r="111" spans="1:21" x14ac:dyDescent="0.25">
      <c r="A111" s="4">
        <v>110</v>
      </c>
      <c r="B111" s="5">
        <v>383</v>
      </c>
      <c r="C111" s="6">
        <v>11300</v>
      </c>
      <c r="D111" s="4">
        <v>28</v>
      </c>
      <c r="E111" s="7" t="s">
        <v>31</v>
      </c>
      <c r="F111" s="8">
        <v>20200</v>
      </c>
      <c r="G111" s="7" t="s">
        <v>49</v>
      </c>
      <c r="H111" s="7" t="s">
        <v>17</v>
      </c>
      <c r="I111" s="7" t="s">
        <v>43</v>
      </c>
      <c r="J111" s="7" t="s">
        <v>34</v>
      </c>
      <c r="K111" s="4" t="s">
        <v>62</v>
      </c>
      <c r="L111" s="7" t="s">
        <v>65</v>
      </c>
      <c r="M111" s="7" t="s">
        <v>23</v>
      </c>
      <c r="N111" s="7" t="s">
        <v>44</v>
      </c>
      <c r="O111" s="7" t="s">
        <v>36</v>
      </c>
      <c r="P111" s="7" t="s">
        <v>45</v>
      </c>
      <c r="Q111" s="4">
        <v>3</v>
      </c>
      <c r="R111" s="9" t="s">
        <v>37</v>
      </c>
      <c r="S111" s="7" t="s">
        <v>38</v>
      </c>
      <c r="T111" s="7" t="s">
        <v>47</v>
      </c>
      <c r="U111" s="7" t="s">
        <v>58</v>
      </c>
    </row>
    <row r="112" spans="1:21" x14ac:dyDescent="0.25">
      <c r="A112" s="93">
        <v>111</v>
      </c>
      <c r="B112" s="92">
        <v>891</v>
      </c>
      <c r="C112" s="6">
        <v>59062.5</v>
      </c>
      <c r="D112" s="4">
        <v>23</v>
      </c>
      <c r="E112" s="7" t="s">
        <v>31</v>
      </c>
      <c r="F112" s="8">
        <v>120000</v>
      </c>
      <c r="G112" s="7" t="s">
        <v>41</v>
      </c>
      <c r="H112" s="7" t="s">
        <v>17</v>
      </c>
      <c r="I112" s="7" t="s">
        <v>51</v>
      </c>
      <c r="J112" s="7" t="s">
        <v>22</v>
      </c>
      <c r="K112" s="4" t="s">
        <v>18</v>
      </c>
      <c r="L112" s="7" t="s">
        <v>59</v>
      </c>
      <c r="M112" s="7" t="s">
        <v>23</v>
      </c>
      <c r="N112" s="7" t="s">
        <v>24</v>
      </c>
      <c r="O112" s="7" t="s">
        <v>76</v>
      </c>
      <c r="P112" s="7" t="s">
        <v>53</v>
      </c>
      <c r="Q112" s="4">
        <v>2</v>
      </c>
      <c r="R112" s="9" t="s">
        <v>54</v>
      </c>
      <c r="S112" s="7" t="s">
        <v>28</v>
      </c>
      <c r="T112" s="7" t="s">
        <v>39</v>
      </c>
      <c r="U112" s="7" t="s">
        <v>71</v>
      </c>
    </row>
    <row r="113" spans="1:21" x14ac:dyDescent="0.25">
      <c r="A113" s="4">
        <v>112</v>
      </c>
      <c r="B113" s="5">
        <v>34</v>
      </c>
      <c r="C113" s="6">
        <v>26175</v>
      </c>
      <c r="D113" s="4">
        <v>37</v>
      </c>
      <c r="E113" s="7" t="s">
        <v>31</v>
      </c>
      <c r="F113" s="8">
        <v>65000</v>
      </c>
      <c r="G113" s="7" t="s">
        <v>49</v>
      </c>
      <c r="H113" s="7" t="s">
        <v>17</v>
      </c>
      <c r="I113" s="7" t="s">
        <v>51</v>
      </c>
      <c r="J113" s="7" t="s">
        <v>48</v>
      </c>
      <c r="K113" s="4" t="s">
        <v>18</v>
      </c>
      <c r="L113" s="7" t="s">
        <v>42</v>
      </c>
      <c r="M113" s="7" t="s">
        <v>23</v>
      </c>
      <c r="N113" s="7" t="s">
        <v>35</v>
      </c>
      <c r="O113" s="7" t="s">
        <v>68</v>
      </c>
      <c r="P113" s="7" t="s">
        <v>53</v>
      </c>
      <c r="Q113" s="4">
        <v>5</v>
      </c>
      <c r="R113" s="9" t="s">
        <v>46</v>
      </c>
      <c r="S113" s="7" t="s">
        <v>38</v>
      </c>
      <c r="T113" s="7" t="s">
        <v>81</v>
      </c>
      <c r="U113" s="7" t="s">
        <v>48</v>
      </c>
    </row>
    <row r="114" spans="1:21" x14ac:dyDescent="0.25">
      <c r="A114" s="4">
        <v>113</v>
      </c>
      <c r="B114" s="5">
        <v>138</v>
      </c>
      <c r="C114" s="6">
        <v>11150</v>
      </c>
      <c r="D114" s="4">
        <v>35</v>
      </c>
      <c r="E114" s="7" t="s">
        <v>31</v>
      </c>
      <c r="F114" s="8">
        <v>13600</v>
      </c>
      <c r="G114" s="7" t="s">
        <v>41</v>
      </c>
      <c r="H114" s="7" t="s">
        <v>17</v>
      </c>
      <c r="I114" s="7" t="s">
        <v>51</v>
      </c>
      <c r="J114" s="7" t="s">
        <v>22</v>
      </c>
      <c r="K114" s="4" t="s">
        <v>62</v>
      </c>
      <c r="L114" s="7" t="s">
        <v>59</v>
      </c>
      <c r="M114" s="7" t="s">
        <v>23</v>
      </c>
      <c r="N114" s="7" t="s">
        <v>24</v>
      </c>
      <c r="O114" s="7" t="s">
        <v>36</v>
      </c>
      <c r="P114" s="7" t="s">
        <v>53</v>
      </c>
      <c r="Q114" s="4">
        <v>4</v>
      </c>
      <c r="R114" s="9" t="s">
        <v>46</v>
      </c>
      <c r="S114" s="7" t="s">
        <v>28</v>
      </c>
      <c r="T114" s="7" t="s">
        <v>39</v>
      </c>
      <c r="U114" s="7" t="s">
        <v>71</v>
      </c>
    </row>
    <row r="115" spans="1:21" x14ac:dyDescent="0.25">
      <c r="A115" s="4">
        <v>114</v>
      </c>
      <c r="B115" s="5">
        <v>74</v>
      </c>
      <c r="C115" s="6">
        <v>12175</v>
      </c>
      <c r="D115" s="4">
        <v>63</v>
      </c>
      <c r="E115" s="7" t="s">
        <v>31</v>
      </c>
      <c r="F115" s="8">
        <v>20000</v>
      </c>
      <c r="G115" s="7" t="s">
        <v>41</v>
      </c>
      <c r="H115" s="7" t="s">
        <v>17</v>
      </c>
      <c r="I115" s="7" t="s">
        <v>51</v>
      </c>
      <c r="J115" s="7" t="s">
        <v>22</v>
      </c>
      <c r="K115" s="4" t="s">
        <v>62</v>
      </c>
      <c r="L115" s="7" t="s">
        <v>65</v>
      </c>
      <c r="M115" s="7" t="s">
        <v>23</v>
      </c>
      <c r="N115" s="7" t="s">
        <v>44</v>
      </c>
      <c r="O115" s="7" t="s">
        <v>36</v>
      </c>
      <c r="P115" s="7" t="s">
        <v>53</v>
      </c>
      <c r="Q115" s="4">
        <v>10</v>
      </c>
      <c r="R115" s="9" t="s">
        <v>60</v>
      </c>
      <c r="S115" s="7" t="s">
        <v>38</v>
      </c>
      <c r="T115" s="7" t="s">
        <v>61</v>
      </c>
      <c r="U115" s="7" t="s">
        <v>82</v>
      </c>
    </row>
    <row r="116" spans="1:21" x14ac:dyDescent="0.25">
      <c r="A116" s="4">
        <v>115</v>
      </c>
      <c r="B116" s="5">
        <v>38</v>
      </c>
      <c r="C116" s="6">
        <v>12725</v>
      </c>
      <c r="D116" s="4">
        <v>29</v>
      </c>
      <c r="E116" s="7" t="s">
        <v>15</v>
      </c>
      <c r="F116" s="8">
        <v>22000</v>
      </c>
      <c r="G116" s="7" t="s">
        <v>16</v>
      </c>
      <c r="H116" s="7" t="s">
        <v>20</v>
      </c>
      <c r="I116" s="7" t="s">
        <v>21</v>
      </c>
      <c r="J116" s="7" t="s">
        <v>48</v>
      </c>
      <c r="K116" s="4" t="s">
        <v>62</v>
      </c>
      <c r="L116" s="7" t="s">
        <v>42</v>
      </c>
      <c r="M116" s="7" t="s">
        <v>72</v>
      </c>
      <c r="N116" s="7" t="s">
        <v>24</v>
      </c>
      <c r="O116" s="7" t="s">
        <v>25</v>
      </c>
      <c r="P116" s="7" t="s">
        <v>26</v>
      </c>
      <c r="Q116" s="4">
        <v>3</v>
      </c>
      <c r="R116" s="9" t="s">
        <v>46</v>
      </c>
      <c r="S116" s="7" t="s">
        <v>69</v>
      </c>
      <c r="T116" s="7" t="s">
        <v>47</v>
      </c>
      <c r="U116" s="7" t="s">
        <v>40</v>
      </c>
    </row>
    <row r="117" spans="1:21" x14ac:dyDescent="0.25">
      <c r="A117" s="4">
        <v>116</v>
      </c>
      <c r="B117" s="5">
        <v>0</v>
      </c>
      <c r="C117" s="6">
        <v>13250</v>
      </c>
      <c r="D117" s="4">
        <v>62</v>
      </c>
      <c r="E117" s="7" t="s">
        <v>15</v>
      </c>
      <c r="F117" s="8">
        <v>26400</v>
      </c>
      <c r="G117" s="7" t="s">
        <v>49</v>
      </c>
      <c r="H117" s="7" t="s">
        <v>17</v>
      </c>
      <c r="I117" s="7" t="s">
        <v>43</v>
      </c>
      <c r="J117" s="7" t="s">
        <v>34</v>
      </c>
      <c r="K117" s="4" t="s">
        <v>18</v>
      </c>
      <c r="L117" s="7" t="s">
        <v>65</v>
      </c>
      <c r="M117" s="7" t="s">
        <v>23</v>
      </c>
      <c r="N117" s="7" t="s">
        <v>24</v>
      </c>
      <c r="O117" s="7" t="s">
        <v>36</v>
      </c>
      <c r="P117" s="7" t="s">
        <v>45</v>
      </c>
      <c r="Q117" s="4">
        <v>4</v>
      </c>
      <c r="R117" s="9" t="s">
        <v>46</v>
      </c>
      <c r="S117" s="7" t="s">
        <v>69</v>
      </c>
      <c r="T117" s="7" t="s">
        <v>39</v>
      </c>
      <c r="U117" s="7" t="s">
        <v>58</v>
      </c>
    </row>
    <row r="118" spans="1:21" x14ac:dyDescent="0.25">
      <c r="A118" s="4">
        <v>117</v>
      </c>
      <c r="B118" s="92">
        <v>928</v>
      </c>
      <c r="C118" s="6">
        <v>73275</v>
      </c>
      <c r="D118" s="4">
        <v>26</v>
      </c>
      <c r="E118" s="7" t="s">
        <v>15</v>
      </c>
      <c r="F118" s="8">
        <v>335900</v>
      </c>
      <c r="G118" s="7" t="s">
        <v>49</v>
      </c>
      <c r="H118" s="7" t="s">
        <v>17</v>
      </c>
      <c r="I118" s="7" t="s">
        <v>51</v>
      </c>
      <c r="J118" s="7" t="s">
        <v>63</v>
      </c>
      <c r="K118" s="4" t="s">
        <v>18</v>
      </c>
      <c r="L118" s="7" t="s">
        <v>19</v>
      </c>
      <c r="M118" s="7" t="s">
        <v>23</v>
      </c>
      <c r="N118" s="7" t="s">
        <v>24</v>
      </c>
      <c r="O118" s="7" t="s">
        <v>76</v>
      </c>
      <c r="P118" s="7" t="s">
        <v>53</v>
      </c>
      <c r="Q118" s="4">
        <v>3</v>
      </c>
      <c r="R118" s="9" t="s">
        <v>54</v>
      </c>
      <c r="S118" s="7" t="s">
        <v>69</v>
      </c>
      <c r="T118" s="7" t="s">
        <v>67</v>
      </c>
      <c r="U118" s="7" t="s">
        <v>40</v>
      </c>
    </row>
    <row r="119" spans="1:21" x14ac:dyDescent="0.25">
      <c r="A119" s="4">
        <v>118</v>
      </c>
      <c r="B119" s="5">
        <v>39</v>
      </c>
      <c r="C119" s="6">
        <v>12275</v>
      </c>
      <c r="D119" s="4">
        <v>50</v>
      </c>
      <c r="E119" s="7" t="s">
        <v>31</v>
      </c>
      <c r="F119" s="8">
        <v>22500</v>
      </c>
      <c r="G119" s="7" t="s">
        <v>41</v>
      </c>
      <c r="H119" s="7" t="s">
        <v>20</v>
      </c>
      <c r="I119" s="7" t="s">
        <v>51</v>
      </c>
      <c r="J119" s="7" t="s">
        <v>34</v>
      </c>
      <c r="K119" s="4" t="s">
        <v>18</v>
      </c>
      <c r="L119" s="7" t="s">
        <v>19</v>
      </c>
      <c r="M119" s="7" t="s">
        <v>23</v>
      </c>
      <c r="N119" s="7" t="s">
        <v>24</v>
      </c>
      <c r="O119" s="7" t="s">
        <v>36</v>
      </c>
      <c r="P119" s="7" t="s">
        <v>53</v>
      </c>
      <c r="Q119" s="4">
        <v>7</v>
      </c>
      <c r="R119" s="9" t="s">
        <v>60</v>
      </c>
      <c r="S119" s="7" t="s">
        <v>69</v>
      </c>
      <c r="T119" s="7" t="s">
        <v>47</v>
      </c>
      <c r="U119" s="7" t="s">
        <v>40</v>
      </c>
    </row>
    <row r="120" spans="1:21" x14ac:dyDescent="0.25">
      <c r="A120" s="4">
        <v>119</v>
      </c>
      <c r="B120" s="5">
        <v>434</v>
      </c>
      <c r="C120" s="6">
        <v>13475</v>
      </c>
      <c r="D120" s="4">
        <v>49</v>
      </c>
      <c r="E120" s="7" t="s">
        <v>31</v>
      </c>
      <c r="F120" s="8">
        <v>27600</v>
      </c>
      <c r="G120" s="7" t="s">
        <v>49</v>
      </c>
      <c r="H120" s="7" t="s">
        <v>17</v>
      </c>
      <c r="I120" s="7" t="s">
        <v>51</v>
      </c>
      <c r="J120" s="7" t="s">
        <v>22</v>
      </c>
      <c r="K120" s="4" t="s">
        <v>18</v>
      </c>
      <c r="L120" s="7" t="s">
        <v>65</v>
      </c>
      <c r="M120" s="7" t="s">
        <v>23</v>
      </c>
      <c r="N120" s="7" t="s">
        <v>35</v>
      </c>
      <c r="O120" s="7" t="s">
        <v>36</v>
      </c>
      <c r="P120" s="7" t="s">
        <v>53</v>
      </c>
      <c r="Q120" s="4">
        <v>7</v>
      </c>
      <c r="R120" s="9" t="s">
        <v>60</v>
      </c>
      <c r="S120" s="7" t="s">
        <v>69</v>
      </c>
      <c r="T120" s="7" t="s">
        <v>67</v>
      </c>
      <c r="U120" s="7" t="s">
        <v>30</v>
      </c>
    </row>
    <row r="121" spans="1:21" x14ac:dyDescent="0.25">
      <c r="A121" s="4">
        <v>120</v>
      </c>
      <c r="B121" s="92">
        <v>479</v>
      </c>
      <c r="C121" s="6">
        <v>31325</v>
      </c>
      <c r="D121" s="4">
        <v>44</v>
      </c>
      <c r="E121" s="7" t="s">
        <v>15</v>
      </c>
      <c r="F121" s="8">
        <v>86400</v>
      </c>
      <c r="G121" s="7" t="s">
        <v>41</v>
      </c>
      <c r="H121" s="7" t="s">
        <v>17</v>
      </c>
      <c r="I121" s="7" t="s">
        <v>51</v>
      </c>
      <c r="J121" s="7" t="s">
        <v>22</v>
      </c>
      <c r="K121" s="4" t="s">
        <v>18</v>
      </c>
      <c r="L121" s="7" t="s">
        <v>50</v>
      </c>
      <c r="M121" s="7" t="s">
        <v>23</v>
      </c>
      <c r="N121" s="7" t="s">
        <v>44</v>
      </c>
      <c r="O121" s="7" t="s">
        <v>76</v>
      </c>
      <c r="P121" s="7" t="s">
        <v>53</v>
      </c>
      <c r="Q121" s="4">
        <v>6</v>
      </c>
      <c r="R121" s="9" t="s">
        <v>60</v>
      </c>
      <c r="S121" s="7" t="s">
        <v>56</v>
      </c>
      <c r="T121" s="7" t="s">
        <v>47</v>
      </c>
      <c r="U121" s="7" t="s">
        <v>40</v>
      </c>
    </row>
    <row r="122" spans="1:21" x14ac:dyDescent="0.25">
      <c r="A122" s="4">
        <v>121</v>
      </c>
      <c r="B122" s="5">
        <v>275</v>
      </c>
      <c r="C122" s="6">
        <v>24300</v>
      </c>
      <c r="D122" s="4">
        <v>25</v>
      </c>
      <c r="E122" s="7" t="s">
        <v>15</v>
      </c>
      <c r="F122" s="8">
        <v>67000</v>
      </c>
      <c r="G122" s="7" t="s">
        <v>49</v>
      </c>
      <c r="H122" s="7" t="s">
        <v>20</v>
      </c>
      <c r="I122" s="7" t="s">
        <v>43</v>
      </c>
      <c r="J122" s="7" t="s">
        <v>22</v>
      </c>
      <c r="K122" s="4" t="s">
        <v>18</v>
      </c>
      <c r="L122" s="7" t="s">
        <v>59</v>
      </c>
      <c r="M122" s="7" t="s">
        <v>66</v>
      </c>
      <c r="N122" s="7" t="s">
        <v>24</v>
      </c>
      <c r="O122" s="7" t="s">
        <v>25</v>
      </c>
      <c r="P122" s="7" t="s">
        <v>45</v>
      </c>
      <c r="Q122" s="4">
        <v>2</v>
      </c>
      <c r="R122" s="9" t="s">
        <v>37</v>
      </c>
      <c r="S122" s="7" t="s">
        <v>28</v>
      </c>
      <c r="T122" s="7" t="s">
        <v>67</v>
      </c>
      <c r="U122" s="7" t="s">
        <v>40</v>
      </c>
    </row>
    <row r="123" spans="1:21" x14ac:dyDescent="0.25">
      <c r="A123" s="4">
        <v>122</v>
      </c>
      <c r="B123" s="5">
        <v>131</v>
      </c>
      <c r="C123" s="6">
        <v>10950</v>
      </c>
      <c r="D123" s="4">
        <v>44</v>
      </c>
      <c r="E123" s="7" t="s">
        <v>31</v>
      </c>
      <c r="F123" s="8">
        <v>16800</v>
      </c>
      <c r="G123" s="7" t="s">
        <v>49</v>
      </c>
      <c r="H123" s="7" t="s">
        <v>17</v>
      </c>
      <c r="I123" s="7" t="s">
        <v>33</v>
      </c>
      <c r="J123" s="7" t="s">
        <v>34</v>
      </c>
      <c r="K123" s="4" t="s">
        <v>62</v>
      </c>
      <c r="L123" s="7" t="s">
        <v>59</v>
      </c>
      <c r="M123" s="7" t="s">
        <v>23</v>
      </c>
      <c r="N123" s="7" t="s">
        <v>44</v>
      </c>
      <c r="O123" s="7" t="s">
        <v>36</v>
      </c>
      <c r="P123" s="7" t="s">
        <v>26</v>
      </c>
      <c r="Q123" s="4">
        <v>6</v>
      </c>
      <c r="R123" s="9" t="s">
        <v>60</v>
      </c>
      <c r="S123" s="7" t="s">
        <v>38</v>
      </c>
      <c r="T123" s="7" t="s">
        <v>47</v>
      </c>
      <c r="U123" s="7" t="s">
        <v>55</v>
      </c>
    </row>
    <row r="124" spans="1:21" x14ac:dyDescent="0.25">
      <c r="A124" s="4">
        <v>123</v>
      </c>
      <c r="B124" s="92">
        <v>850</v>
      </c>
      <c r="C124" s="6">
        <v>23325</v>
      </c>
      <c r="D124" s="4">
        <v>42</v>
      </c>
      <c r="E124" s="7" t="s">
        <v>31</v>
      </c>
      <c r="F124" s="8">
        <v>58000</v>
      </c>
      <c r="G124" s="7" t="s">
        <v>49</v>
      </c>
      <c r="H124" s="7" t="s">
        <v>17</v>
      </c>
      <c r="I124" s="7" t="s">
        <v>33</v>
      </c>
      <c r="J124" s="7" t="s">
        <v>34</v>
      </c>
      <c r="K124" s="4" t="s">
        <v>18</v>
      </c>
      <c r="L124" s="7" t="s">
        <v>65</v>
      </c>
      <c r="M124" s="7" t="s">
        <v>23</v>
      </c>
      <c r="N124" s="7" t="s">
        <v>44</v>
      </c>
      <c r="O124" s="7" t="s">
        <v>68</v>
      </c>
      <c r="P124" s="7" t="s">
        <v>26</v>
      </c>
      <c r="Q124" s="4">
        <v>6</v>
      </c>
      <c r="R124" s="9" t="s">
        <v>60</v>
      </c>
      <c r="S124" s="7" t="s">
        <v>28</v>
      </c>
      <c r="T124" s="7" t="s">
        <v>47</v>
      </c>
      <c r="U124" s="7" t="s">
        <v>40</v>
      </c>
    </row>
    <row r="125" spans="1:21" x14ac:dyDescent="0.25">
      <c r="A125" s="4">
        <v>124</v>
      </c>
      <c r="B125" s="5">
        <v>54</v>
      </c>
      <c r="C125" s="6">
        <v>17250</v>
      </c>
      <c r="D125" s="4">
        <v>36</v>
      </c>
      <c r="E125" s="7" t="s">
        <v>31</v>
      </c>
      <c r="F125" s="8">
        <v>47600</v>
      </c>
      <c r="G125" s="7" t="s">
        <v>41</v>
      </c>
      <c r="H125" s="7" t="s">
        <v>20</v>
      </c>
      <c r="I125" s="7" t="s">
        <v>51</v>
      </c>
      <c r="J125" s="7" t="s">
        <v>34</v>
      </c>
      <c r="K125" s="4" t="s">
        <v>18</v>
      </c>
      <c r="L125" s="7" t="s">
        <v>19</v>
      </c>
      <c r="M125" s="7" t="s">
        <v>23</v>
      </c>
      <c r="N125" s="7" t="s">
        <v>35</v>
      </c>
      <c r="O125" s="7" t="s">
        <v>36</v>
      </c>
      <c r="P125" s="7" t="s">
        <v>53</v>
      </c>
      <c r="Q125" s="4">
        <v>5</v>
      </c>
      <c r="R125" s="9" t="s">
        <v>46</v>
      </c>
      <c r="S125" s="7" t="s">
        <v>56</v>
      </c>
      <c r="T125" s="7" t="s">
        <v>61</v>
      </c>
      <c r="U125" s="7" t="s">
        <v>30</v>
      </c>
    </row>
    <row r="126" spans="1:21" x14ac:dyDescent="0.25">
      <c r="A126" s="4">
        <v>125</v>
      </c>
      <c r="B126" s="5">
        <v>78</v>
      </c>
      <c r="C126" s="6">
        <v>15000</v>
      </c>
      <c r="D126" s="4">
        <v>41</v>
      </c>
      <c r="E126" s="7" t="s">
        <v>15</v>
      </c>
      <c r="F126" s="8">
        <v>31000</v>
      </c>
      <c r="G126" s="7" t="s">
        <v>41</v>
      </c>
      <c r="H126" s="7" t="s">
        <v>20</v>
      </c>
      <c r="I126" s="7" t="s">
        <v>33</v>
      </c>
      <c r="J126" s="7" t="s">
        <v>22</v>
      </c>
      <c r="K126" s="4" t="s">
        <v>62</v>
      </c>
      <c r="L126" s="7" t="s">
        <v>42</v>
      </c>
      <c r="M126" s="7" t="s">
        <v>72</v>
      </c>
      <c r="N126" s="7" t="s">
        <v>35</v>
      </c>
      <c r="O126" s="7" t="s">
        <v>25</v>
      </c>
      <c r="P126" s="7" t="s">
        <v>26</v>
      </c>
      <c r="Q126" s="4">
        <v>6</v>
      </c>
      <c r="R126" s="9" t="s">
        <v>60</v>
      </c>
      <c r="S126" s="7" t="s">
        <v>38</v>
      </c>
      <c r="T126" s="7" t="s">
        <v>47</v>
      </c>
      <c r="U126" s="7" t="s">
        <v>55</v>
      </c>
    </row>
    <row r="127" spans="1:21" x14ac:dyDescent="0.25">
      <c r="A127" s="4">
        <v>126</v>
      </c>
      <c r="B127" s="5">
        <v>56</v>
      </c>
      <c r="C127" s="6">
        <v>10500</v>
      </c>
      <c r="D127" s="4">
        <v>26</v>
      </c>
      <c r="E127" s="7" t="s">
        <v>15</v>
      </c>
      <c r="F127" s="8">
        <v>20300</v>
      </c>
      <c r="G127" s="7" t="s">
        <v>41</v>
      </c>
      <c r="H127" s="7" t="s">
        <v>17</v>
      </c>
      <c r="I127" s="7" t="s">
        <v>51</v>
      </c>
      <c r="J127" s="7" t="s">
        <v>22</v>
      </c>
      <c r="K127" s="4" t="s">
        <v>18</v>
      </c>
      <c r="L127" s="7" t="s">
        <v>65</v>
      </c>
      <c r="M127" s="7" t="s">
        <v>23</v>
      </c>
      <c r="N127" s="7" t="s">
        <v>24</v>
      </c>
      <c r="O127" s="7" t="s">
        <v>36</v>
      </c>
      <c r="P127" s="7" t="s">
        <v>53</v>
      </c>
      <c r="Q127" s="4">
        <v>3</v>
      </c>
      <c r="R127" s="9" t="s">
        <v>27</v>
      </c>
      <c r="S127" s="7" t="s">
        <v>38</v>
      </c>
      <c r="T127" s="7" t="s">
        <v>39</v>
      </c>
      <c r="U127" s="7" t="s">
        <v>71</v>
      </c>
    </row>
    <row r="128" spans="1:21" x14ac:dyDescent="0.25">
      <c r="A128" s="4">
        <v>127</v>
      </c>
      <c r="B128" s="5">
        <v>0</v>
      </c>
      <c r="C128" s="6">
        <v>10200</v>
      </c>
      <c r="D128" s="4">
        <v>42</v>
      </c>
      <c r="E128" s="7" t="s">
        <v>31</v>
      </c>
      <c r="F128" s="8">
        <v>13600</v>
      </c>
      <c r="G128" s="7" t="s">
        <v>16</v>
      </c>
      <c r="H128" s="7" t="s">
        <v>17</v>
      </c>
      <c r="I128" s="7" t="s">
        <v>43</v>
      </c>
      <c r="J128" s="7" t="s">
        <v>22</v>
      </c>
      <c r="K128" s="4" t="s">
        <v>62</v>
      </c>
      <c r="L128" s="7" t="s">
        <v>65</v>
      </c>
      <c r="M128" s="7" t="s">
        <v>23</v>
      </c>
      <c r="N128" s="7" t="s">
        <v>35</v>
      </c>
      <c r="O128" s="7" t="s">
        <v>36</v>
      </c>
      <c r="P128" s="7" t="s">
        <v>45</v>
      </c>
      <c r="Q128" s="4">
        <v>6</v>
      </c>
      <c r="R128" s="9" t="s">
        <v>60</v>
      </c>
      <c r="S128" s="7" t="s">
        <v>28</v>
      </c>
      <c r="T128" s="7" t="s">
        <v>47</v>
      </c>
      <c r="U128" s="7" t="s">
        <v>55</v>
      </c>
    </row>
    <row r="129" spans="1:21" x14ac:dyDescent="0.25">
      <c r="A129" s="4">
        <v>128</v>
      </c>
      <c r="B129" s="92">
        <v>948</v>
      </c>
      <c r="C129" s="6">
        <v>62156.25</v>
      </c>
      <c r="D129" s="4">
        <v>27</v>
      </c>
      <c r="E129" s="7" t="s">
        <v>15</v>
      </c>
      <c r="F129" s="8">
        <v>367800</v>
      </c>
      <c r="G129" s="7" t="s">
        <v>49</v>
      </c>
      <c r="H129" s="7" t="s">
        <v>17</v>
      </c>
      <c r="I129" s="7" t="s">
        <v>51</v>
      </c>
      <c r="J129" s="7" t="s">
        <v>34</v>
      </c>
      <c r="K129" s="4" t="s">
        <v>62</v>
      </c>
      <c r="L129" s="7" t="s">
        <v>65</v>
      </c>
      <c r="M129" s="7" t="s">
        <v>23</v>
      </c>
      <c r="N129" s="7" t="s">
        <v>24</v>
      </c>
      <c r="O129" s="7" t="s">
        <v>76</v>
      </c>
      <c r="P129" s="7" t="s">
        <v>53</v>
      </c>
      <c r="Q129" s="4">
        <v>3</v>
      </c>
      <c r="R129" s="9" t="s">
        <v>54</v>
      </c>
      <c r="S129" s="7" t="s">
        <v>56</v>
      </c>
      <c r="T129" s="7" t="s">
        <v>47</v>
      </c>
      <c r="U129" s="7" t="s">
        <v>30</v>
      </c>
    </row>
    <row r="130" spans="1:21" x14ac:dyDescent="0.25">
      <c r="A130" s="4">
        <v>129</v>
      </c>
      <c r="B130" s="5">
        <v>29</v>
      </c>
      <c r="C130" s="6">
        <v>39037.5</v>
      </c>
      <c r="D130" s="4">
        <v>48</v>
      </c>
      <c r="E130" s="7" t="s">
        <v>31</v>
      </c>
      <c r="F130" s="8">
        <v>83000</v>
      </c>
      <c r="G130" s="7" t="s">
        <v>16</v>
      </c>
      <c r="H130" s="7" t="s">
        <v>17</v>
      </c>
      <c r="I130" s="7" t="s">
        <v>51</v>
      </c>
      <c r="J130" s="7" t="s">
        <v>34</v>
      </c>
      <c r="K130" s="4" t="s">
        <v>18</v>
      </c>
      <c r="L130" s="7" t="s">
        <v>59</v>
      </c>
      <c r="M130" s="7" t="s">
        <v>23</v>
      </c>
      <c r="N130" s="7" t="s">
        <v>24</v>
      </c>
      <c r="O130" s="7" t="s">
        <v>68</v>
      </c>
      <c r="P130" s="7" t="s">
        <v>53</v>
      </c>
      <c r="Q130" s="4">
        <v>1</v>
      </c>
      <c r="R130" s="9" t="s">
        <v>37</v>
      </c>
      <c r="S130" s="7" t="s">
        <v>38</v>
      </c>
      <c r="T130" s="7" t="s">
        <v>39</v>
      </c>
      <c r="U130" s="7" t="s">
        <v>58</v>
      </c>
    </row>
    <row r="131" spans="1:21" x14ac:dyDescent="0.25">
      <c r="A131" s="4">
        <v>130</v>
      </c>
      <c r="B131" s="5">
        <v>59</v>
      </c>
      <c r="C131" s="6">
        <v>20200</v>
      </c>
      <c r="D131" s="4">
        <v>65</v>
      </c>
      <c r="E131" s="7" t="s">
        <v>15</v>
      </c>
      <c r="F131" s="8">
        <v>42600</v>
      </c>
      <c r="G131" s="7" t="s">
        <v>49</v>
      </c>
      <c r="H131" s="7" t="s">
        <v>17</v>
      </c>
      <c r="I131" s="7" t="s">
        <v>51</v>
      </c>
      <c r="J131" s="7" t="s">
        <v>63</v>
      </c>
      <c r="K131" s="4" t="s">
        <v>62</v>
      </c>
      <c r="L131" s="7" t="s">
        <v>50</v>
      </c>
      <c r="M131" s="7" t="s">
        <v>23</v>
      </c>
      <c r="N131" s="7" t="s">
        <v>24</v>
      </c>
      <c r="O131" s="7" t="s">
        <v>76</v>
      </c>
      <c r="P131" s="7" t="s">
        <v>53</v>
      </c>
      <c r="Q131" s="4">
        <v>3</v>
      </c>
      <c r="R131" s="9" t="s">
        <v>60</v>
      </c>
      <c r="S131" s="7" t="s">
        <v>56</v>
      </c>
      <c r="T131" s="7" t="s">
        <v>47</v>
      </c>
      <c r="U131" s="7" t="s">
        <v>40</v>
      </c>
    </row>
    <row r="132" spans="1:21" x14ac:dyDescent="0.25">
      <c r="A132" s="4">
        <v>131</v>
      </c>
      <c r="B132" s="5">
        <v>377</v>
      </c>
      <c r="C132" s="6">
        <v>14825</v>
      </c>
      <c r="D132" s="4">
        <v>65</v>
      </c>
      <c r="E132" s="7" t="s">
        <v>31</v>
      </c>
      <c r="F132" s="8">
        <v>22500</v>
      </c>
      <c r="G132" s="7" t="s">
        <v>74</v>
      </c>
      <c r="H132" s="7" t="s">
        <v>20</v>
      </c>
      <c r="I132" s="7" t="s">
        <v>51</v>
      </c>
      <c r="J132" s="7" t="s">
        <v>34</v>
      </c>
      <c r="K132" s="4" t="s">
        <v>18</v>
      </c>
      <c r="L132" s="7" t="s">
        <v>42</v>
      </c>
      <c r="M132" s="7" t="s">
        <v>23</v>
      </c>
      <c r="N132" s="7" t="s">
        <v>24</v>
      </c>
      <c r="O132" s="7" t="s">
        <v>36</v>
      </c>
      <c r="P132" s="7" t="s">
        <v>53</v>
      </c>
      <c r="Q132" s="4">
        <v>5</v>
      </c>
      <c r="R132" s="9" t="s">
        <v>46</v>
      </c>
      <c r="S132" s="7" t="s">
        <v>69</v>
      </c>
      <c r="T132" s="7" t="s">
        <v>61</v>
      </c>
      <c r="U132" s="7" t="s">
        <v>55</v>
      </c>
    </row>
    <row r="133" spans="1:21" x14ac:dyDescent="0.25">
      <c r="A133" s="4">
        <v>132</v>
      </c>
      <c r="B133" s="5">
        <v>0</v>
      </c>
      <c r="C133" s="6">
        <v>11950</v>
      </c>
      <c r="D133" s="4">
        <v>44</v>
      </c>
      <c r="E133" s="7" t="s">
        <v>15</v>
      </c>
      <c r="F133" s="8">
        <v>21100</v>
      </c>
      <c r="G133" s="7" t="s">
        <v>74</v>
      </c>
      <c r="H133" s="7" t="s">
        <v>20</v>
      </c>
      <c r="I133" s="7" t="s">
        <v>51</v>
      </c>
      <c r="J133" s="7" t="s">
        <v>34</v>
      </c>
      <c r="K133" s="4" t="s">
        <v>18</v>
      </c>
      <c r="L133" s="7" t="s">
        <v>59</v>
      </c>
      <c r="M133" s="7" t="s">
        <v>23</v>
      </c>
      <c r="N133" s="7" t="s">
        <v>44</v>
      </c>
      <c r="O133" s="7" t="s">
        <v>36</v>
      </c>
      <c r="P133" s="7" t="s">
        <v>53</v>
      </c>
      <c r="Q133" s="4">
        <v>6</v>
      </c>
      <c r="R133" s="9" t="s">
        <v>46</v>
      </c>
      <c r="S133" s="7" t="s">
        <v>28</v>
      </c>
      <c r="T133" s="7" t="s">
        <v>61</v>
      </c>
      <c r="U133" s="7" t="s">
        <v>55</v>
      </c>
    </row>
    <row r="134" spans="1:21" x14ac:dyDescent="0.25">
      <c r="A134" s="4">
        <v>133</v>
      </c>
      <c r="B134" s="92">
        <v>837</v>
      </c>
      <c r="C134" s="6">
        <v>33725</v>
      </c>
      <c r="D134" s="4">
        <v>48</v>
      </c>
      <c r="E134" s="7" t="s">
        <v>31</v>
      </c>
      <c r="F134" s="8">
        <v>95000</v>
      </c>
      <c r="G134" s="7" t="s">
        <v>16</v>
      </c>
      <c r="H134" s="7" t="s">
        <v>17</v>
      </c>
      <c r="I134" s="7" t="s">
        <v>51</v>
      </c>
      <c r="J134" s="7" t="s">
        <v>63</v>
      </c>
      <c r="K134" s="4" t="s">
        <v>18</v>
      </c>
      <c r="L134" s="7" t="s">
        <v>65</v>
      </c>
      <c r="M134" s="7" t="s">
        <v>23</v>
      </c>
      <c r="N134" s="7" t="s">
        <v>24</v>
      </c>
      <c r="O134" s="7" t="s">
        <v>68</v>
      </c>
      <c r="P134" s="7" t="s">
        <v>53</v>
      </c>
      <c r="Q134" s="4">
        <v>7</v>
      </c>
      <c r="R134" s="9" t="s">
        <v>60</v>
      </c>
      <c r="S134" s="7" t="s">
        <v>28</v>
      </c>
      <c r="T134" s="7" t="s">
        <v>47</v>
      </c>
      <c r="U134" s="7" t="s">
        <v>71</v>
      </c>
    </row>
    <row r="135" spans="1:21" x14ac:dyDescent="0.25">
      <c r="A135" s="4">
        <v>134</v>
      </c>
      <c r="B135" s="5">
        <v>172</v>
      </c>
      <c r="C135" s="6">
        <v>8850</v>
      </c>
      <c r="D135" s="4">
        <v>37</v>
      </c>
      <c r="E135" s="7" t="s">
        <v>15</v>
      </c>
      <c r="F135" s="8">
        <v>8600</v>
      </c>
      <c r="G135" s="7" t="s">
        <v>16</v>
      </c>
      <c r="H135" s="7" t="s">
        <v>17</v>
      </c>
      <c r="I135" s="7" t="s">
        <v>51</v>
      </c>
      <c r="J135" s="7" t="s">
        <v>34</v>
      </c>
      <c r="K135" s="4" t="s">
        <v>62</v>
      </c>
      <c r="L135" s="7" t="s">
        <v>59</v>
      </c>
      <c r="M135" s="7" t="s">
        <v>23</v>
      </c>
      <c r="N135" s="7" t="s">
        <v>24</v>
      </c>
      <c r="O135" s="7" t="s">
        <v>36</v>
      </c>
      <c r="P135" s="7" t="s">
        <v>53</v>
      </c>
      <c r="Q135" s="4">
        <v>5</v>
      </c>
      <c r="R135" s="9" t="s">
        <v>46</v>
      </c>
      <c r="S135" s="7" t="s">
        <v>69</v>
      </c>
      <c r="T135" s="7" t="s">
        <v>47</v>
      </c>
      <c r="U135" s="7" t="s">
        <v>58</v>
      </c>
    </row>
    <row r="136" spans="1:21" x14ac:dyDescent="0.25">
      <c r="A136" s="4">
        <v>135</v>
      </c>
      <c r="B136" s="92">
        <v>640</v>
      </c>
      <c r="C136" s="6">
        <v>30625</v>
      </c>
      <c r="D136" s="4">
        <v>52</v>
      </c>
      <c r="E136" s="7" t="s">
        <v>15</v>
      </c>
      <c r="F136" s="8">
        <v>76300</v>
      </c>
      <c r="G136" s="7" t="s">
        <v>49</v>
      </c>
      <c r="H136" s="7" t="s">
        <v>17</v>
      </c>
      <c r="I136" s="7" t="s">
        <v>51</v>
      </c>
      <c r="J136" s="7" t="s">
        <v>22</v>
      </c>
      <c r="K136" s="4" t="s">
        <v>18</v>
      </c>
      <c r="L136" s="7" t="s">
        <v>42</v>
      </c>
      <c r="M136" s="7" t="s">
        <v>23</v>
      </c>
      <c r="N136" s="7" t="s">
        <v>44</v>
      </c>
      <c r="O136" s="7" t="s">
        <v>76</v>
      </c>
      <c r="P136" s="7" t="s">
        <v>53</v>
      </c>
      <c r="Q136" s="4">
        <v>8</v>
      </c>
      <c r="R136" s="9" t="s">
        <v>60</v>
      </c>
      <c r="S136" s="7" t="s">
        <v>28</v>
      </c>
      <c r="T136" s="7" t="s">
        <v>39</v>
      </c>
      <c r="U136" s="7" t="s">
        <v>48</v>
      </c>
    </row>
    <row r="137" spans="1:21" x14ac:dyDescent="0.25">
      <c r="A137" s="4">
        <v>136</v>
      </c>
      <c r="B137" s="5">
        <v>363</v>
      </c>
      <c r="C137" s="6">
        <v>13075</v>
      </c>
      <c r="D137" s="4">
        <v>38</v>
      </c>
      <c r="E137" s="7" t="s">
        <v>15</v>
      </c>
      <c r="F137" s="8">
        <v>28200</v>
      </c>
      <c r="G137" s="7" t="s">
        <v>16</v>
      </c>
      <c r="H137" s="7" t="s">
        <v>17</v>
      </c>
      <c r="I137" s="7" t="s">
        <v>51</v>
      </c>
      <c r="J137" s="7" t="s">
        <v>34</v>
      </c>
      <c r="K137" s="4" t="s">
        <v>62</v>
      </c>
      <c r="L137" s="7" t="s">
        <v>19</v>
      </c>
      <c r="M137" s="7" t="s">
        <v>23</v>
      </c>
      <c r="N137" s="7" t="s">
        <v>35</v>
      </c>
      <c r="O137" s="7" t="s">
        <v>36</v>
      </c>
      <c r="P137" s="7" t="s">
        <v>53</v>
      </c>
      <c r="Q137" s="4">
        <v>5</v>
      </c>
      <c r="R137" s="9" t="s">
        <v>46</v>
      </c>
      <c r="S137" s="7" t="s">
        <v>38</v>
      </c>
      <c r="T137" s="7" t="s">
        <v>67</v>
      </c>
      <c r="U137" s="7" t="s">
        <v>55</v>
      </c>
    </row>
    <row r="138" spans="1:21" x14ac:dyDescent="0.25">
      <c r="A138" s="4">
        <v>137</v>
      </c>
      <c r="B138" s="5">
        <v>19</v>
      </c>
      <c r="C138" s="6">
        <v>12200</v>
      </c>
      <c r="D138" s="4">
        <v>35</v>
      </c>
      <c r="E138" s="7" t="s">
        <v>31</v>
      </c>
      <c r="F138" s="8">
        <v>21900</v>
      </c>
      <c r="G138" s="7" t="s">
        <v>49</v>
      </c>
      <c r="H138" s="7" t="s">
        <v>17</v>
      </c>
      <c r="I138" s="7" t="s">
        <v>51</v>
      </c>
      <c r="J138" s="7" t="s">
        <v>22</v>
      </c>
      <c r="K138" s="4" t="s">
        <v>18</v>
      </c>
      <c r="L138" s="7" t="s">
        <v>65</v>
      </c>
      <c r="M138" s="7" t="s">
        <v>66</v>
      </c>
      <c r="N138" s="7" t="s">
        <v>35</v>
      </c>
      <c r="O138" s="7" t="s">
        <v>36</v>
      </c>
      <c r="P138" s="7" t="s">
        <v>53</v>
      </c>
      <c r="Q138" s="4">
        <v>4</v>
      </c>
      <c r="R138" s="9" t="s">
        <v>46</v>
      </c>
      <c r="S138" s="7" t="s">
        <v>69</v>
      </c>
      <c r="T138" s="7" t="s">
        <v>47</v>
      </c>
      <c r="U138" s="7" t="s">
        <v>58</v>
      </c>
    </row>
    <row r="139" spans="1:21" x14ac:dyDescent="0.25">
      <c r="A139" s="4">
        <v>138</v>
      </c>
      <c r="B139" s="5">
        <v>40</v>
      </c>
      <c r="C139" s="6">
        <v>10625</v>
      </c>
      <c r="D139" s="4">
        <v>34</v>
      </c>
      <c r="E139" s="7" t="s">
        <v>15</v>
      </c>
      <c r="F139" s="8">
        <v>7200</v>
      </c>
      <c r="G139" s="7" t="s">
        <v>41</v>
      </c>
      <c r="H139" s="7" t="s">
        <v>17</v>
      </c>
      <c r="I139" s="7" t="s">
        <v>51</v>
      </c>
      <c r="J139" s="7" t="s">
        <v>34</v>
      </c>
      <c r="K139" s="4" t="s">
        <v>62</v>
      </c>
      <c r="L139" s="7" t="s">
        <v>65</v>
      </c>
      <c r="M139" s="7" t="s">
        <v>23</v>
      </c>
      <c r="N139" s="7" t="s">
        <v>24</v>
      </c>
      <c r="O139" s="7" t="s">
        <v>36</v>
      </c>
      <c r="P139" s="7" t="s">
        <v>53</v>
      </c>
      <c r="Q139" s="4">
        <v>2</v>
      </c>
      <c r="R139" s="9" t="s">
        <v>46</v>
      </c>
      <c r="S139" s="7" t="s">
        <v>28</v>
      </c>
      <c r="T139" s="7" t="s">
        <v>67</v>
      </c>
      <c r="U139" s="7" t="s">
        <v>82</v>
      </c>
    </row>
    <row r="140" spans="1:21" x14ac:dyDescent="0.25">
      <c r="A140" s="4">
        <v>139</v>
      </c>
      <c r="B140" s="5">
        <v>55</v>
      </c>
      <c r="C140" s="6">
        <v>9175</v>
      </c>
      <c r="D140" s="4">
        <v>34</v>
      </c>
      <c r="E140" s="7" t="s">
        <v>15</v>
      </c>
      <c r="F140" s="8">
        <v>9100</v>
      </c>
      <c r="G140" s="7" t="s">
        <v>79</v>
      </c>
      <c r="H140" s="7" t="s">
        <v>17</v>
      </c>
      <c r="I140" s="7" t="s">
        <v>43</v>
      </c>
      <c r="J140" s="7" t="s">
        <v>22</v>
      </c>
      <c r="K140" s="4" t="s">
        <v>18</v>
      </c>
      <c r="L140" s="7" t="s">
        <v>59</v>
      </c>
      <c r="M140" s="7" t="s">
        <v>23</v>
      </c>
      <c r="N140" s="7" t="s">
        <v>24</v>
      </c>
      <c r="O140" s="7" t="s">
        <v>36</v>
      </c>
      <c r="P140" s="7" t="s">
        <v>45</v>
      </c>
      <c r="Q140" s="4">
        <v>4</v>
      </c>
      <c r="R140" s="9" t="s">
        <v>46</v>
      </c>
      <c r="S140" s="7" t="s">
        <v>28</v>
      </c>
      <c r="T140" s="7" t="s">
        <v>67</v>
      </c>
      <c r="U140" s="7" t="s">
        <v>40</v>
      </c>
    </row>
    <row r="141" spans="1:21" x14ac:dyDescent="0.25">
      <c r="A141" s="4">
        <v>140</v>
      </c>
      <c r="B141" s="5">
        <v>10</v>
      </c>
      <c r="C141" s="6">
        <v>9725</v>
      </c>
      <c r="D141" s="4">
        <v>27</v>
      </c>
      <c r="E141" s="7" t="s">
        <v>31</v>
      </c>
      <c r="F141" s="8">
        <v>15800</v>
      </c>
      <c r="G141" s="7" t="s">
        <v>80</v>
      </c>
      <c r="H141" s="7" t="s">
        <v>20</v>
      </c>
      <c r="I141" s="7" t="s">
        <v>51</v>
      </c>
      <c r="J141" s="7" t="s">
        <v>22</v>
      </c>
      <c r="K141" s="4" t="s">
        <v>62</v>
      </c>
      <c r="L141" s="7" t="s">
        <v>42</v>
      </c>
      <c r="M141" s="7" t="s">
        <v>23</v>
      </c>
      <c r="N141" s="7" t="s">
        <v>24</v>
      </c>
      <c r="O141" s="7" t="s">
        <v>36</v>
      </c>
      <c r="P141" s="7" t="s">
        <v>53</v>
      </c>
      <c r="Q141" s="4">
        <v>3</v>
      </c>
      <c r="R141" s="9" t="s">
        <v>27</v>
      </c>
      <c r="S141" s="7" t="s">
        <v>28</v>
      </c>
      <c r="T141" s="7" t="s">
        <v>47</v>
      </c>
      <c r="U141" s="7" t="s">
        <v>30</v>
      </c>
    </row>
    <row r="142" spans="1:21" x14ac:dyDescent="0.25">
      <c r="A142" s="4">
        <v>141</v>
      </c>
      <c r="B142" s="5">
        <v>10</v>
      </c>
      <c r="C142" s="6">
        <v>14375</v>
      </c>
      <c r="D142" s="4">
        <v>23</v>
      </c>
      <c r="E142" s="7" t="s">
        <v>15</v>
      </c>
      <c r="F142" s="8">
        <v>24400</v>
      </c>
      <c r="G142" s="7" t="s">
        <v>41</v>
      </c>
      <c r="H142" s="7" t="s">
        <v>17</v>
      </c>
      <c r="I142" s="7" t="s">
        <v>51</v>
      </c>
      <c r="J142" s="7" t="s">
        <v>63</v>
      </c>
      <c r="K142" s="4" t="s">
        <v>18</v>
      </c>
      <c r="L142" s="7" t="s">
        <v>19</v>
      </c>
      <c r="M142" s="7" t="s">
        <v>23</v>
      </c>
      <c r="N142" s="7" t="s">
        <v>35</v>
      </c>
      <c r="O142" s="7" t="s">
        <v>36</v>
      </c>
      <c r="P142" s="7" t="s">
        <v>53</v>
      </c>
      <c r="Q142" s="4">
        <v>2</v>
      </c>
      <c r="R142" s="9" t="s">
        <v>27</v>
      </c>
      <c r="S142" s="7" t="s">
        <v>28</v>
      </c>
      <c r="T142" s="7" t="s">
        <v>39</v>
      </c>
      <c r="U142" s="7" t="s">
        <v>71</v>
      </c>
    </row>
    <row r="143" spans="1:21" x14ac:dyDescent="0.25">
      <c r="A143" s="4">
        <v>142</v>
      </c>
      <c r="B143" s="5">
        <v>0</v>
      </c>
      <c r="C143" s="6">
        <v>10700</v>
      </c>
      <c r="D143" s="4">
        <v>62</v>
      </c>
      <c r="E143" s="7" t="s">
        <v>15</v>
      </c>
      <c r="F143" s="8">
        <v>14300</v>
      </c>
      <c r="G143" s="7" t="s">
        <v>41</v>
      </c>
      <c r="H143" s="7" t="s">
        <v>17</v>
      </c>
      <c r="I143" s="7" t="s">
        <v>21</v>
      </c>
      <c r="J143" s="7" t="s">
        <v>63</v>
      </c>
      <c r="K143" s="4" t="s">
        <v>18</v>
      </c>
      <c r="L143" s="7" t="s">
        <v>59</v>
      </c>
      <c r="M143" s="7" t="s">
        <v>23</v>
      </c>
      <c r="N143" s="7" t="s">
        <v>35</v>
      </c>
      <c r="O143" s="7" t="s">
        <v>36</v>
      </c>
      <c r="P143" s="7" t="s">
        <v>26</v>
      </c>
      <c r="Q143" s="4">
        <v>10</v>
      </c>
      <c r="R143" s="9" t="s">
        <v>60</v>
      </c>
      <c r="S143" s="7" t="s">
        <v>69</v>
      </c>
      <c r="T143" s="7" t="s">
        <v>47</v>
      </c>
      <c r="U143" s="7" t="s">
        <v>82</v>
      </c>
    </row>
    <row r="144" spans="1:21" x14ac:dyDescent="0.25">
      <c r="A144" s="4">
        <v>143</v>
      </c>
      <c r="B144" s="5">
        <v>85</v>
      </c>
      <c r="C144" s="6">
        <v>31375</v>
      </c>
      <c r="D144" s="4">
        <v>41</v>
      </c>
      <c r="E144" s="7" t="s">
        <v>15</v>
      </c>
      <c r="F144" s="8">
        <v>49000</v>
      </c>
      <c r="G144" s="7" t="s">
        <v>41</v>
      </c>
      <c r="H144" s="7" t="s">
        <v>20</v>
      </c>
      <c r="I144" s="7" t="s">
        <v>51</v>
      </c>
      <c r="J144" s="7" t="s">
        <v>34</v>
      </c>
      <c r="K144" s="4" t="s">
        <v>18</v>
      </c>
      <c r="L144" s="7" t="s">
        <v>59</v>
      </c>
      <c r="M144" s="7" t="s">
        <v>23</v>
      </c>
      <c r="N144" s="7" t="s">
        <v>24</v>
      </c>
      <c r="O144" s="7" t="s">
        <v>25</v>
      </c>
      <c r="P144" s="7" t="s">
        <v>53</v>
      </c>
      <c r="Q144" s="4">
        <v>1</v>
      </c>
      <c r="R144" s="9" t="s">
        <v>37</v>
      </c>
      <c r="S144" s="7" t="s">
        <v>56</v>
      </c>
      <c r="T144" s="7" t="s">
        <v>39</v>
      </c>
      <c r="U144" s="7" t="s">
        <v>40</v>
      </c>
    </row>
    <row r="145" spans="1:21" x14ac:dyDescent="0.25">
      <c r="A145" s="4">
        <v>144</v>
      </c>
      <c r="B145" s="92">
        <v>470</v>
      </c>
      <c r="C145" s="6">
        <v>13850</v>
      </c>
      <c r="D145" s="4">
        <v>26</v>
      </c>
      <c r="E145" s="7" t="s">
        <v>15</v>
      </c>
      <c r="F145" s="8">
        <v>28900</v>
      </c>
      <c r="G145" s="7" t="s">
        <v>79</v>
      </c>
      <c r="H145" s="7" t="s">
        <v>20</v>
      </c>
      <c r="I145" s="7" t="s">
        <v>51</v>
      </c>
      <c r="J145" s="7" t="s">
        <v>34</v>
      </c>
      <c r="K145" s="4" t="s">
        <v>18</v>
      </c>
      <c r="L145" s="7" t="s">
        <v>42</v>
      </c>
      <c r="M145" s="7" t="s">
        <v>66</v>
      </c>
      <c r="N145" s="7" t="s">
        <v>24</v>
      </c>
      <c r="O145" s="7" t="s">
        <v>36</v>
      </c>
      <c r="P145" s="7" t="s">
        <v>53</v>
      </c>
      <c r="Q145" s="4">
        <v>3</v>
      </c>
      <c r="R145" s="9" t="s">
        <v>46</v>
      </c>
      <c r="S145" s="7" t="s">
        <v>69</v>
      </c>
      <c r="T145" s="7" t="s">
        <v>61</v>
      </c>
      <c r="U145" s="7" t="s">
        <v>71</v>
      </c>
    </row>
    <row r="146" spans="1:21" x14ac:dyDescent="0.25">
      <c r="A146" s="4">
        <v>145</v>
      </c>
      <c r="B146" s="5">
        <v>31</v>
      </c>
      <c r="C146" s="6">
        <v>12250</v>
      </c>
      <c r="D146" s="4">
        <v>36</v>
      </c>
      <c r="E146" s="7" t="s">
        <v>31</v>
      </c>
      <c r="F146" s="8">
        <v>24400</v>
      </c>
      <c r="G146" s="7" t="s">
        <v>16</v>
      </c>
      <c r="H146" s="7" t="s">
        <v>20</v>
      </c>
      <c r="I146" s="7" t="s">
        <v>51</v>
      </c>
      <c r="J146" s="7" t="s">
        <v>34</v>
      </c>
      <c r="K146" s="4" t="s">
        <v>18</v>
      </c>
      <c r="L146" s="7" t="s">
        <v>19</v>
      </c>
      <c r="M146" s="7" t="s">
        <v>23</v>
      </c>
      <c r="N146" s="7" t="s">
        <v>44</v>
      </c>
      <c r="O146" s="7" t="s">
        <v>36</v>
      </c>
      <c r="P146" s="7" t="s">
        <v>53</v>
      </c>
      <c r="Q146" s="4">
        <v>5</v>
      </c>
      <c r="R146" s="9" t="s">
        <v>46</v>
      </c>
      <c r="S146" s="7" t="s">
        <v>38</v>
      </c>
      <c r="T146" s="7" t="s">
        <v>47</v>
      </c>
      <c r="U146" s="7" t="s">
        <v>40</v>
      </c>
    </row>
    <row r="147" spans="1:21" x14ac:dyDescent="0.25">
      <c r="A147" s="4">
        <v>146</v>
      </c>
      <c r="B147" s="5">
        <v>0</v>
      </c>
      <c r="C147" s="6">
        <v>22375</v>
      </c>
      <c r="D147" s="4">
        <v>37</v>
      </c>
      <c r="E147" s="7" t="s">
        <v>15</v>
      </c>
      <c r="F147" s="8">
        <v>65000</v>
      </c>
      <c r="G147" s="7" t="s">
        <v>49</v>
      </c>
      <c r="H147" s="7" t="s">
        <v>20</v>
      </c>
      <c r="I147" s="7" t="s">
        <v>43</v>
      </c>
      <c r="J147" s="7" t="s">
        <v>63</v>
      </c>
      <c r="K147" s="4" t="s">
        <v>62</v>
      </c>
      <c r="L147" s="7" t="s">
        <v>59</v>
      </c>
      <c r="M147" s="7" t="s">
        <v>23</v>
      </c>
      <c r="N147" s="7" t="s">
        <v>35</v>
      </c>
      <c r="O147" s="7" t="s">
        <v>25</v>
      </c>
      <c r="P147" s="7" t="s">
        <v>45</v>
      </c>
      <c r="Q147" s="4">
        <v>5</v>
      </c>
      <c r="R147" s="9" t="s">
        <v>46</v>
      </c>
      <c r="S147" s="7" t="s">
        <v>28</v>
      </c>
      <c r="T147" s="7" t="s">
        <v>47</v>
      </c>
      <c r="U147" s="7" t="s">
        <v>40</v>
      </c>
    </row>
    <row r="148" spans="1:21" x14ac:dyDescent="0.25">
      <c r="A148" s="4">
        <v>147</v>
      </c>
      <c r="B148" s="5">
        <v>150</v>
      </c>
      <c r="C148" s="6">
        <v>16475</v>
      </c>
      <c r="D148" s="4">
        <v>39</v>
      </c>
      <c r="E148" s="7" t="s">
        <v>31</v>
      </c>
      <c r="F148" s="8">
        <v>40000</v>
      </c>
      <c r="G148" s="7" t="s">
        <v>49</v>
      </c>
      <c r="H148" s="7" t="s">
        <v>20</v>
      </c>
      <c r="I148" s="7" t="s">
        <v>51</v>
      </c>
      <c r="J148" s="7" t="s">
        <v>48</v>
      </c>
      <c r="K148" s="4" t="s">
        <v>62</v>
      </c>
      <c r="L148" s="7" t="s">
        <v>59</v>
      </c>
      <c r="M148" s="7" t="s">
        <v>23</v>
      </c>
      <c r="N148" s="7" t="s">
        <v>44</v>
      </c>
      <c r="O148" s="7" t="s">
        <v>25</v>
      </c>
      <c r="P148" s="7" t="s">
        <v>53</v>
      </c>
      <c r="Q148" s="4">
        <v>5</v>
      </c>
      <c r="R148" s="9" t="s">
        <v>46</v>
      </c>
      <c r="S148" s="7" t="s">
        <v>28</v>
      </c>
      <c r="T148" s="7" t="s">
        <v>47</v>
      </c>
      <c r="U148" s="7" t="s">
        <v>58</v>
      </c>
    </row>
    <row r="149" spans="1:21" x14ac:dyDescent="0.25">
      <c r="A149" s="93">
        <v>148</v>
      </c>
      <c r="B149" s="92">
        <v>250</v>
      </c>
      <c r="C149" s="6">
        <v>38225</v>
      </c>
      <c r="D149" s="4">
        <v>62</v>
      </c>
      <c r="E149" s="7" t="s">
        <v>31</v>
      </c>
      <c r="F149" s="8">
        <v>110000</v>
      </c>
      <c r="G149" s="7" t="s">
        <v>16</v>
      </c>
      <c r="H149" s="7" t="s">
        <v>17</v>
      </c>
      <c r="I149" s="7" t="s">
        <v>51</v>
      </c>
      <c r="J149" s="7" t="s">
        <v>22</v>
      </c>
      <c r="K149" s="4" t="s">
        <v>62</v>
      </c>
      <c r="L149" s="7" t="s">
        <v>65</v>
      </c>
      <c r="M149" s="7" t="s">
        <v>23</v>
      </c>
      <c r="N149" s="7" t="s">
        <v>35</v>
      </c>
      <c r="O149" s="7" t="s">
        <v>76</v>
      </c>
      <c r="P149" s="7" t="s">
        <v>53</v>
      </c>
      <c r="Q149" s="4">
        <v>4</v>
      </c>
      <c r="R149" s="9" t="s">
        <v>46</v>
      </c>
      <c r="S149" s="7" t="s">
        <v>38</v>
      </c>
      <c r="T149" s="7" t="s">
        <v>47</v>
      </c>
      <c r="U149" s="7" t="s">
        <v>40</v>
      </c>
    </row>
    <row r="150" spans="1:21" x14ac:dyDescent="0.25">
      <c r="A150" s="4">
        <v>149</v>
      </c>
      <c r="B150" s="5">
        <v>373</v>
      </c>
      <c r="C150" s="6">
        <v>14275</v>
      </c>
      <c r="D150" s="4">
        <v>61</v>
      </c>
      <c r="E150" s="7" t="s">
        <v>31</v>
      </c>
      <c r="F150" s="8">
        <v>28200</v>
      </c>
      <c r="G150" s="7" t="s">
        <v>74</v>
      </c>
      <c r="H150" s="7" t="s">
        <v>17</v>
      </c>
      <c r="I150" s="7" t="s">
        <v>75</v>
      </c>
      <c r="J150" s="7" t="s">
        <v>22</v>
      </c>
      <c r="K150" s="4" t="s">
        <v>62</v>
      </c>
      <c r="L150" s="7" t="s">
        <v>59</v>
      </c>
      <c r="M150" s="7" t="s">
        <v>23</v>
      </c>
      <c r="N150" s="7" t="s">
        <v>52</v>
      </c>
      <c r="O150" s="7" t="s">
        <v>36</v>
      </c>
      <c r="P150" s="7" t="s">
        <v>26</v>
      </c>
      <c r="Q150" s="4">
        <v>10</v>
      </c>
      <c r="R150" s="9" t="s">
        <v>60</v>
      </c>
      <c r="S150" s="7" t="s">
        <v>69</v>
      </c>
      <c r="T150" s="7" t="s">
        <v>39</v>
      </c>
      <c r="U150" s="7" t="s">
        <v>55</v>
      </c>
    </row>
    <row r="151" spans="1:21" x14ac:dyDescent="0.25">
      <c r="A151" s="4">
        <v>150</v>
      </c>
      <c r="B151" s="5">
        <v>13</v>
      </c>
      <c r="C151" s="6">
        <v>23475</v>
      </c>
      <c r="D151" s="4">
        <v>20</v>
      </c>
      <c r="E151" s="7" t="s">
        <v>15</v>
      </c>
      <c r="F151" s="8">
        <v>29400</v>
      </c>
      <c r="G151" s="7" t="s">
        <v>49</v>
      </c>
      <c r="H151" s="7" t="s">
        <v>17</v>
      </c>
      <c r="I151" s="7" t="s">
        <v>51</v>
      </c>
      <c r="J151" s="7" t="s">
        <v>22</v>
      </c>
      <c r="K151" s="4" t="s">
        <v>62</v>
      </c>
      <c r="L151" s="7" t="s">
        <v>19</v>
      </c>
      <c r="M151" s="7" t="s">
        <v>66</v>
      </c>
      <c r="N151" s="7" t="s">
        <v>35</v>
      </c>
      <c r="O151" s="7" t="s">
        <v>36</v>
      </c>
      <c r="P151" s="7" t="s">
        <v>53</v>
      </c>
      <c r="Q151" s="4">
        <v>1</v>
      </c>
      <c r="R151" s="9" t="s">
        <v>27</v>
      </c>
      <c r="S151" s="7" t="s">
        <v>38</v>
      </c>
      <c r="T151" s="7" t="s">
        <v>29</v>
      </c>
      <c r="U151" s="7" t="s">
        <v>40</v>
      </c>
    </row>
    <row r="152" spans="1:21" x14ac:dyDescent="0.25">
      <c r="A152" s="4">
        <v>151</v>
      </c>
      <c r="B152" s="5">
        <v>68</v>
      </c>
      <c r="C152" s="6">
        <v>15025</v>
      </c>
      <c r="D152" s="4">
        <v>31</v>
      </c>
      <c r="E152" s="7" t="s">
        <v>15</v>
      </c>
      <c r="F152" s="8">
        <v>33900</v>
      </c>
      <c r="G152" s="7" t="s">
        <v>74</v>
      </c>
      <c r="H152" s="7" t="s">
        <v>20</v>
      </c>
      <c r="I152" s="7" t="s">
        <v>43</v>
      </c>
      <c r="J152" s="7" t="s">
        <v>48</v>
      </c>
      <c r="K152" s="4" t="s">
        <v>62</v>
      </c>
      <c r="L152" s="7" t="s">
        <v>19</v>
      </c>
      <c r="M152" s="7" t="s">
        <v>23</v>
      </c>
      <c r="N152" s="7" t="s">
        <v>24</v>
      </c>
      <c r="O152" s="7" t="s">
        <v>36</v>
      </c>
      <c r="P152" s="7" t="s">
        <v>45</v>
      </c>
      <c r="Q152" s="4">
        <v>4</v>
      </c>
      <c r="R152" s="9" t="s">
        <v>46</v>
      </c>
      <c r="S152" s="7" t="s">
        <v>28</v>
      </c>
      <c r="T152" s="7" t="s">
        <v>67</v>
      </c>
      <c r="U152" s="7" t="s">
        <v>40</v>
      </c>
    </row>
    <row r="153" spans="1:21" x14ac:dyDescent="0.25">
      <c r="A153" s="4">
        <v>152</v>
      </c>
      <c r="B153" s="5">
        <v>434</v>
      </c>
      <c r="C153" s="6">
        <v>33625</v>
      </c>
      <c r="D153" s="4">
        <v>28</v>
      </c>
      <c r="E153" s="7" t="s">
        <v>15</v>
      </c>
      <c r="F153" s="8">
        <v>103200</v>
      </c>
      <c r="G153" s="7" t="s">
        <v>41</v>
      </c>
      <c r="H153" s="7" t="s">
        <v>17</v>
      </c>
      <c r="I153" s="7" t="s">
        <v>51</v>
      </c>
      <c r="J153" s="7" t="s">
        <v>22</v>
      </c>
      <c r="K153" s="4" t="s">
        <v>18</v>
      </c>
      <c r="L153" s="7" t="s">
        <v>65</v>
      </c>
      <c r="M153" s="7" t="s">
        <v>23</v>
      </c>
      <c r="N153" s="7" t="s">
        <v>35</v>
      </c>
      <c r="O153" s="7" t="s">
        <v>76</v>
      </c>
      <c r="P153" s="7" t="s">
        <v>53</v>
      </c>
      <c r="Q153" s="4">
        <v>3</v>
      </c>
      <c r="R153" s="9" t="s">
        <v>37</v>
      </c>
      <c r="S153" s="7" t="s">
        <v>28</v>
      </c>
      <c r="T153" s="7" t="s">
        <v>61</v>
      </c>
      <c r="U153" s="7" t="s">
        <v>71</v>
      </c>
    </row>
    <row r="154" spans="1:21" x14ac:dyDescent="0.25">
      <c r="A154" s="4">
        <v>153</v>
      </c>
      <c r="B154" s="5">
        <v>59</v>
      </c>
      <c r="C154" s="6">
        <v>20025</v>
      </c>
      <c r="D154" s="4">
        <v>22</v>
      </c>
      <c r="E154" s="7" t="s">
        <v>15</v>
      </c>
      <c r="F154" s="8">
        <v>32000</v>
      </c>
      <c r="G154" s="7" t="s">
        <v>74</v>
      </c>
      <c r="H154" s="7" t="s">
        <v>17</v>
      </c>
      <c r="I154" s="7" t="s">
        <v>51</v>
      </c>
      <c r="J154" s="7" t="s">
        <v>34</v>
      </c>
      <c r="K154" s="4" t="s">
        <v>62</v>
      </c>
      <c r="L154" s="7" t="s">
        <v>19</v>
      </c>
      <c r="M154" s="7" t="s">
        <v>23</v>
      </c>
      <c r="N154" s="7" t="s">
        <v>44</v>
      </c>
      <c r="O154" s="7" t="s">
        <v>36</v>
      </c>
      <c r="P154" s="7" t="s">
        <v>53</v>
      </c>
      <c r="Q154" s="4">
        <v>2</v>
      </c>
      <c r="R154" s="9" t="s">
        <v>37</v>
      </c>
      <c r="S154" s="7" t="s">
        <v>38</v>
      </c>
      <c r="T154" s="7" t="s">
        <v>39</v>
      </c>
      <c r="U154" s="7" t="s">
        <v>48</v>
      </c>
    </row>
    <row r="155" spans="1:21" x14ac:dyDescent="0.25">
      <c r="A155" s="4">
        <v>154</v>
      </c>
      <c r="B155" s="5">
        <v>76</v>
      </c>
      <c r="C155" s="6">
        <v>14700</v>
      </c>
      <c r="D155" s="4">
        <v>36</v>
      </c>
      <c r="E155" s="7" t="s">
        <v>15</v>
      </c>
      <c r="F155" s="8">
        <v>35800</v>
      </c>
      <c r="G155" s="7" t="s">
        <v>41</v>
      </c>
      <c r="H155" s="7" t="s">
        <v>17</v>
      </c>
      <c r="I155" s="7" t="s">
        <v>51</v>
      </c>
      <c r="J155" s="7" t="s">
        <v>22</v>
      </c>
      <c r="K155" s="4" t="s">
        <v>62</v>
      </c>
      <c r="L155" s="7" t="s">
        <v>65</v>
      </c>
      <c r="M155" s="7" t="s">
        <v>23</v>
      </c>
      <c r="N155" s="7" t="s">
        <v>24</v>
      </c>
      <c r="O155" s="7" t="s">
        <v>36</v>
      </c>
      <c r="P155" s="7" t="s">
        <v>53</v>
      </c>
      <c r="Q155" s="4">
        <v>3</v>
      </c>
      <c r="R155" s="9" t="s">
        <v>46</v>
      </c>
      <c r="S155" s="7" t="s">
        <v>69</v>
      </c>
      <c r="T155" s="7" t="s">
        <v>61</v>
      </c>
      <c r="U155" s="7" t="s">
        <v>71</v>
      </c>
    </row>
    <row r="156" spans="1:21" x14ac:dyDescent="0.25">
      <c r="A156" s="93">
        <v>155</v>
      </c>
      <c r="B156" s="92">
        <v>893</v>
      </c>
      <c r="C156" s="6">
        <v>39037.5</v>
      </c>
      <c r="D156" s="4">
        <v>48</v>
      </c>
      <c r="E156" s="7" t="s">
        <v>31</v>
      </c>
      <c r="F156" s="8">
        <v>240200</v>
      </c>
      <c r="G156" s="7" t="s">
        <v>41</v>
      </c>
      <c r="H156" s="7" t="s">
        <v>17</v>
      </c>
      <c r="I156" s="7" t="s">
        <v>51</v>
      </c>
      <c r="J156" s="7" t="s">
        <v>34</v>
      </c>
      <c r="K156" s="4" t="s">
        <v>18</v>
      </c>
      <c r="L156" s="7" t="s">
        <v>65</v>
      </c>
      <c r="M156" s="7" t="s">
        <v>23</v>
      </c>
      <c r="N156" s="7" t="s">
        <v>44</v>
      </c>
      <c r="O156" s="7" t="s">
        <v>76</v>
      </c>
      <c r="P156" s="7" t="s">
        <v>53</v>
      </c>
      <c r="Q156" s="4">
        <v>7</v>
      </c>
      <c r="R156" s="9" t="s">
        <v>54</v>
      </c>
      <c r="S156" s="7" t="s">
        <v>28</v>
      </c>
      <c r="T156" s="7" t="s">
        <v>67</v>
      </c>
      <c r="U156" s="7" t="s">
        <v>55</v>
      </c>
    </row>
    <row r="157" spans="1:21" x14ac:dyDescent="0.25">
      <c r="A157" s="4">
        <v>156</v>
      </c>
      <c r="B157" s="5">
        <v>418</v>
      </c>
      <c r="C157" s="6">
        <v>23325</v>
      </c>
      <c r="D157" s="4">
        <v>47</v>
      </c>
      <c r="E157" s="7" t="s">
        <v>31</v>
      </c>
      <c r="F157" s="8">
        <v>58000</v>
      </c>
      <c r="G157" s="7" t="s">
        <v>41</v>
      </c>
      <c r="H157" s="7" t="s">
        <v>17</v>
      </c>
      <c r="I157" s="7" t="s">
        <v>33</v>
      </c>
      <c r="J157" s="7" t="s">
        <v>34</v>
      </c>
      <c r="K157" s="4" t="s">
        <v>62</v>
      </c>
      <c r="L157" s="7" t="s">
        <v>65</v>
      </c>
      <c r="M157" s="7" t="s">
        <v>23</v>
      </c>
      <c r="N157" s="7" t="s">
        <v>24</v>
      </c>
      <c r="O157" s="7" t="s">
        <v>68</v>
      </c>
      <c r="P157" s="7" t="s">
        <v>26</v>
      </c>
      <c r="Q157" s="4">
        <v>7</v>
      </c>
      <c r="R157" s="9" t="s">
        <v>60</v>
      </c>
      <c r="S157" s="7" t="s">
        <v>69</v>
      </c>
      <c r="T157" s="7" t="s">
        <v>47</v>
      </c>
      <c r="U157" s="7" t="s">
        <v>71</v>
      </c>
    </row>
    <row r="158" spans="1:21" x14ac:dyDescent="0.25">
      <c r="A158" s="4">
        <v>157</v>
      </c>
      <c r="B158" s="5">
        <v>105</v>
      </c>
      <c r="C158" s="6">
        <v>16100</v>
      </c>
      <c r="D158" s="4">
        <v>51</v>
      </c>
      <c r="E158" s="7" t="s">
        <v>15</v>
      </c>
      <c r="F158" s="8">
        <v>35200</v>
      </c>
      <c r="G158" s="7" t="s">
        <v>49</v>
      </c>
      <c r="H158" s="7" t="s">
        <v>17</v>
      </c>
      <c r="I158" s="7" t="s">
        <v>51</v>
      </c>
      <c r="J158" s="7" t="s">
        <v>22</v>
      </c>
      <c r="K158" s="4" t="s">
        <v>18</v>
      </c>
      <c r="L158" s="7" t="s">
        <v>19</v>
      </c>
      <c r="M158" s="7" t="s">
        <v>78</v>
      </c>
      <c r="N158" s="7" t="s">
        <v>24</v>
      </c>
      <c r="O158" s="7" t="s">
        <v>36</v>
      </c>
      <c r="P158" s="7" t="s">
        <v>53</v>
      </c>
      <c r="Q158" s="4">
        <v>8</v>
      </c>
      <c r="R158" s="9" t="s">
        <v>60</v>
      </c>
      <c r="S158" s="7" t="s">
        <v>38</v>
      </c>
      <c r="T158" s="7" t="s">
        <v>39</v>
      </c>
      <c r="U158" s="7" t="s">
        <v>55</v>
      </c>
    </row>
    <row r="159" spans="1:21" x14ac:dyDescent="0.25">
      <c r="A159" s="4">
        <v>158</v>
      </c>
      <c r="B159" s="92">
        <v>939</v>
      </c>
      <c r="C159" s="6">
        <v>31500</v>
      </c>
      <c r="D159" s="4">
        <v>48</v>
      </c>
      <c r="E159" s="7" t="s">
        <v>15</v>
      </c>
      <c r="F159" s="8">
        <v>95000</v>
      </c>
      <c r="G159" s="7" t="s">
        <v>41</v>
      </c>
      <c r="H159" s="7" t="s">
        <v>20</v>
      </c>
      <c r="I159" s="7" t="s">
        <v>21</v>
      </c>
      <c r="J159" s="7" t="s">
        <v>22</v>
      </c>
      <c r="K159" s="4" t="s">
        <v>62</v>
      </c>
      <c r="L159" s="7" t="s">
        <v>19</v>
      </c>
      <c r="M159" s="7" t="s">
        <v>23</v>
      </c>
      <c r="N159" s="7" t="s">
        <v>24</v>
      </c>
      <c r="O159" s="7" t="s">
        <v>25</v>
      </c>
      <c r="P159" s="7" t="s">
        <v>26</v>
      </c>
      <c r="Q159" s="4">
        <v>7</v>
      </c>
      <c r="R159" s="9" t="s">
        <v>60</v>
      </c>
      <c r="S159" s="7" t="s">
        <v>38</v>
      </c>
      <c r="T159" s="7" t="s">
        <v>47</v>
      </c>
      <c r="U159" s="7" t="s">
        <v>55</v>
      </c>
    </row>
    <row r="160" spans="1:21" x14ac:dyDescent="0.25">
      <c r="A160" s="4">
        <v>159</v>
      </c>
      <c r="B160" s="5">
        <v>105</v>
      </c>
      <c r="C160" s="6">
        <v>18425</v>
      </c>
      <c r="D160" s="4">
        <v>30</v>
      </c>
      <c r="E160" s="7" t="s">
        <v>31</v>
      </c>
      <c r="F160" s="8">
        <v>48300</v>
      </c>
      <c r="G160" s="7" t="s">
        <v>49</v>
      </c>
      <c r="H160" s="7" t="s">
        <v>20</v>
      </c>
      <c r="I160" s="7" t="s">
        <v>51</v>
      </c>
      <c r="J160" s="7" t="s">
        <v>34</v>
      </c>
      <c r="K160" s="4" t="s">
        <v>62</v>
      </c>
      <c r="L160" s="7" t="s">
        <v>50</v>
      </c>
      <c r="M160" s="7" t="s">
        <v>23</v>
      </c>
      <c r="N160" s="7" t="s">
        <v>24</v>
      </c>
      <c r="O160" s="7" t="s">
        <v>36</v>
      </c>
      <c r="P160" s="7" t="s">
        <v>53</v>
      </c>
      <c r="Q160" s="4">
        <v>3</v>
      </c>
      <c r="R160" s="9" t="s">
        <v>46</v>
      </c>
      <c r="S160" s="7" t="s">
        <v>38</v>
      </c>
      <c r="T160" s="7" t="s">
        <v>67</v>
      </c>
      <c r="U160" s="7" t="s">
        <v>71</v>
      </c>
    </row>
    <row r="161" spans="1:21" x14ac:dyDescent="0.25">
      <c r="A161" s="4">
        <v>160</v>
      </c>
      <c r="B161" s="5">
        <v>99</v>
      </c>
      <c r="C161" s="6">
        <v>11325</v>
      </c>
      <c r="D161" s="4">
        <v>40</v>
      </c>
      <c r="E161" s="7" t="s">
        <v>31</v>
      </c>
      <c r="F161" s="8">
        <v>18700</v>
      </c>
      <c r="G161" s="7" t="s">
        <v>74</v>
      </c>
      <c r="H161" s="7" t="s">
        <v>17</v>
      </c>
      <c r="I161" s="7" t="s">
        <v>51</v>
      </c>
      <c r="J161" s="7" t="s">
        <v>34</v>
      </c>
      <c r="K161" s="4" t="s">
        <v>62</v>
      </c>
      <c r="L161" s="7" t="s">
        <v>65</v>
      </c>
      <c r="M161" s="7" t="s">
        <v>23</v>
      </c>
      <c r="N161" s="7" t="s">
        <v>24</v>
      </c>
      <c r="O161" s="7" t="s">
        <v>36</v>
      </c>
      <c r="P161" s="7" t="s">
        <v>53</v>
      </c>
      <c r="Q161" s="4">
        <v>5</v>
      </c>
      <c r="R161" s="9" t="s">
        <v>60</v>
      </c>
      <c r="S161" s="7" t="s">
        <v>28</v>
      </c>
      <c r="T161" s="7" t="s">
        <v>47</v>
      </c>
      <c r="U161" s="7" t="s">
        <v>30</v>
      </c>
    </row>
    <row r="162" spans="1:21" x14ac:dyDescent="0.25">
      <c r="A162" s="4">
        <v>161</v>
      </c>
      <c r="B162" s="5">
        <v>12</v>
      </c>
      <c r="C162" s="6">
        <v>10175</v>
      </c>
      <c r="D162" s="4">
        <v>29</v>
      </c>
      <c r="E162" s="7" t="s">
        <v>31</v>
      </c>
      <c r="F162" s="8">
        <v>14700</v>
      </c>
      <c r="G162" s="7" t="s">
        <v>49</v>
      </c>
      <c r="H162" s="7" t="s">
        <v>17</v>
      </c>
      <c r="I162" s="7" t="s">
        <v>51</v>
      </c>
      <c r="J162" s="7" t="s">
        <v>22</v>
      </c>
      <c r="K162" s="4" t="s">
        <v>62</v>
      </c>
      <c r="L162" s="7" t="s">
        <v>59</v>
      </c>
      <c r="M162" s="7" t="s">
        <v>23</v>
      </c>
      <c r="N162" s="7" t="s">
        <v>24</v>
      </c>
      <c r="O162" s="7" t="s">
        <v>36</v>
      </c>
      <c r="P162" s="7" t="s">
        <v>53</v>
      </c>
      <c r="Q162" s="4">
        <v>3</v>
      </c>
      <c r="R162" s="9" t="s">
        <v>37</v>
      </c>
      <c r="S162" s="7" t="s">
        <v>28</v>
      </c>
      <c r="T162" s="7" t="s">
        <v>47</v>
      </c>
      <c r="U162" s="7" t="s">
        <v>40</v>
      </c>
    </row>
    <row r="163" spans="1:21" x14ac:dyDescent="0.25">
      <c r="A163" s="4">
        <v>162</v>
      </c>
      <c r="B163" s="5">
        <v>403</v>
      </c>
      <c r="C163" s="6">
        <v>13225</v>
      </c>
      <c r="D163" s="4">
        <v>35</v>
      </c>
      <c r="E163" s="7" t="s">
        <v>15</v>
      </c>
      <c r="F163" s="8">
        <v>26300</v>
      </c>
      <c r="G163" s="7" t="s">
        <v>16</v>
      </c>
      <c r="H163" s="7" t="s">
        <v>20</v>
      </c>
      <c r="I163" s="7" t="s">
        <v>51</v>
      </c>
      <c r="J163" s="7" t="s">
        <v>22</v>
      </c>
      <c r="K163" s="4" t="s">
        <v>18</v>
      </c>
      <c r="L163" s="7" t="s">
        <v>42</v>
      </c>
      <c r="M163" s="7" t="s">
        <v>23</v>
      </c>
      <c r="N163" s="7" t="s">
        <v>24</v>
      </c>
      <c r="O163" s="7" t="s">
        <v>36</v>
      </c>
      <c r="P163" s="7" t="s">
        <v>53</v>
      </c>
      <c r="Q163" s="4">
        <v>4</v>
      </c>
      <c r="R163" s="9" t="s">
        <v>46</v>
      </c>
      <c r="S163" s="7" t="s">
        <v>28</v>
      </c>
      <c r="T163" s="7" t="s">
        <v>47</v>
      </c>
      <c r="U163" s="7" t="s">
        <v>30</v>
      </c>
    </row>
    <row r="164" spans="1:21" x14ac:dyDescent="0.25">
      <c r="A164" s="4">
        <v>163</v>
      </c>
      <c r="B164" s="5">
        <v>156</v>
      </c>
      <c r="C164" s="6">
        <v>11300</v>
      </c>
      <c r="D164" s="4">
        <v>61</v>
      </c>
      <c r="E164" s="7" t="s">
        <v>31</v>
      </c>
      <c r="F164" s="8">
        <v>16800</v>
      </c>
      <c r="G164" s="7" t="s">
        <v>49</v>
      </c>
      <c r="H164" s="7" t="s">
        <v>17</v>
      </c>
      <c r="I164" s="7" t="s">
        <v>51</v>
      </c>
      <c r="J164" s="7" t="s">
        <v>34</v>
      </c>
      <c r="K164" s="4" t="s">
        <v>62</v>
      </c>
      <c r="L164" s="7" t="s">
        <v>65</v>
      </c>
      <c r="M164" s="7" t="s">
        <v>23</v>
      </c>
      <c r="N164" s="7" t="s">
        <v>24</v>
      </c>
      <c r="O164" s="7" t="s">
        <v>36</v>
      </c>
      <c r="P164" s="7" t="s">
        <v>53</v>
      </c>
      <c r="Q164" s="4">
        <v>10</v>
      </c>
      <c r="R164" s="9" t="s">
        <v>60</v>
      </c>
      <c r="S164" s="7" t="s">
        <v>28</v>
      </c>
      <c r="T164" s="7" t="s">
        <v>61</v>
      </c>
      <c r="U164" s="7" t="s">
        <v>40</v>
      </c>
    </row>
    <row r="165" spans="1:21" x14ac:dyDescent="0.25">
      <c r="A165" s="4">
        <v>164</v>
      </c>
      <c r="B165" s="5">
        <v>119</v>
      </c>
      <c r="C165" s="6">
        <v>11225</v>
      </c>
      <c r="D165" s="4">
        <v>38</v>
      </c>
      <c r="E165" s="7" t="s">
        <v>15</v>
      </c>
      <c r="F165" s="8">
        <v>19600</v>
      </c>
      <c r="G165" s="7" t="s">
        <v>77</v>
      </c>
      <c r="H165" s="7" t="s">
        <v>17</v>
      </c>
      <c r="I165" s="7" t="s">
        <v>51</v>
      </c>
      <c r="J165" s="7" t="s">
        <v>22</v>
      </c>
      <c r="K165" s="4" t="s">
        <v>18</v>
      </c>
      <c r="L165" s="7" t="s">
        <v>59</v>
      </c>
      <c r="M165" s="7" t="s">
        <v>23</v>
      </c>
      <c r="N165" s="7" t="s">
        <v>35</v>
      </c>
      <c r="O165" s="7" t="s">
        <v>36</v>
      </c>
      <c r="P165" s="7" t="s">
        <v>53</v>
      </c>
      <c r="Q165" s="4">
        <v>5</v>
      </c>
      <c r="R165" s="9" t="s">
        <v>46</v>
      </c>
      <c r="S165" s="7" t="s">
        <v>56</v>
      </c>
      <c r="T165" s="7" t="s">
        <v>47</v>
      </c>
      <c r="U165" s="7" t="s">
        <v>58</v>
      </c>
    </row>
    <row r="166" spans="1:21" x14ac:dyDescent="0.25">
      <c r="A166" s="93">
        <v>165</v>
      </c>
      <c r="B166" s="92">
        <v>464</v>
      </c>
      <c r="C166" s="6">
        <v>40775</v>
      </c>
      <c r="D166" s="4">
        <v>40</v>
      </c>
      <c r="E166" s="7" t="s">
        <v>31</v>
      </c>
      <c r="F166" s="8">
        <v>160000</v>
      </c>
      <c r="G166" s="7" t="s">
        <v>41</v>
      </c>
      <c r="H166" s="7" t="s">
        <v>17</v>
      </c>
      <c r="I166" s="7" t="s">
        <v>51</v>
      </c>
      <c r="J166" s="7" t="s">
        <v>22</v>
      </c>
      <c r="K166" s="4" t="s">
        <v>18</v>
      </c>
      <c r="L166" s="7" t="s">
        <v>65</v>
      </c>
      <c r="M166" s="7" t="s">
        <v>23</v>
      </c>
      <c r="N166" s="7" t="s">
        <v>24</v>
      </c>
      <c r="O166" s="7" t="s">
        <v>76</v>
      </c>
      <c r="P166" s="7" t="s">
        <v>53</v>
      </c>
      <c r="Q166" s="4">
        <v>5</v>
      </c>
      <c r="R166" s="9" t="s">
        <v>27</v>
      </c>
      <c r="S166" s="7" t="s">
        <v>69</v>
      </c>
      <c r="T166" s="7" t="s">
        <v>47</v>
      </c>
      <c r="U166" s="7" t="s">
        <v>71</v>
      </c>
    </row>
    <row r="167" spans="1:21" x14ac:dyDescent="0.25">
      <c r="A167" s="4">
        <v>166</v>
      </c>
      <c r="B167" s="5">
        <v>188</v>
      </c>
      <c r="C167" s="6">
        <v>10225</v>
      </c>
      <c r="D167" s="4">
        <v>32</v>
      </c>
      <c r="E167" s="7" t="s">
        <v>31</v>
      </c>
      <c r="F167" s="8">
        <v>13600</v>
      </c>
      <c r="G167" s="7" t="s">
        <v>80</v>
      </c>
      <c r="H167" s="7" t="s">
        <v>17</v>
      </c>
      <c r="I167" s="7" t="s">
        <v>43</v>
      </c>
      <c r="J167" s="7" t="s">
        <v>34</v>
      </c>
      <c r="K167" s="4" t="s">
        <v>62</v>
      </c>
      <c r="L167" s="7" t="s">
        <v>65</v>
      </c>
      <c r="M167" s="7" t="s">
        <v>23</v>
      </c>
      <c r="N167" s="7" t="s">
        <v>24</v>
      </c>
      <c r="O167" s="7" t="s">
        <v>36</v>
      </c>
      <c r="P167" s="7" t="s">
        <v>45</v>
      </c>
      <c r="Q167" s="4">
        <v>4</v>
      </c>
      <c r="R167" s="9" t="s">
        <v>46</v>
      </c>
      <c r="S167" s="7" t="s">
        <v>56</v>
      </c>
      <c r="T167" s="7" t="s">
        <v>47</v>
      </c>
      <c r="U167" s="7" t="s">
        <v>40</v>
      </c>
    </row>
    <row r="168" spans="1:21" x14ac:dyDescent="0.25">
      <c r="A168" s="4">
        <v>167</v>
      </c>
      <c r="B168" s="5">
        <v>365</v>
      </c>
      <c r="C168" s="6">
        <v>21925</v>
      </c>
      <c r="D168" s="4">
        <v>32</v>
      </c>
      <c r="E168" s="7" t="s">
        <v>15</v>
      </c>
      <c r="F168" s="8">
        <v>46000</v>
      </c>
      <c r="G168" s="7" t="s">
        <v>41</v>
      </c>
      <c r="H168" s="7" t="s">
        <v>17</v>
      </c>
      <c r="I168" s="7" t="s">
        <v>51</v>
      </c>
      <c r="J168" s="7" t="s">
        <v>48</v>
      </c>
      <c r="K168" s="4" t="s">
        <v>62</v>
      </c>
      <c r="L168" s="7" t="s">
        <v>65</v>
      </c>
      <c r="M168" s="7" t="s">
        <v>23</v>
      </c>
      <c r="N168" s="7" t="s">
        <v>24</v>
      </c>
      <c r="O168" s="7" t="s">
        <v>76</v>
      </c>
      <c r="P168" s="7" t="s">
        <v>53</v>
      </c>
      <c r="Q168" s="4">
        <v>4</v>
      </c>
      <c r="R168" s="9" t="s">
        <v>46</v>
      </c>
      <c r="S168" s="7" t="s">
        <v>38</v>
      </c>
      <c r="T168" s="7" t="s">
        <v>81</v>
      </c>
      <c r="U168" s="7" t="s">
        <v>30</v>
      </c>
    </row>
    <row r="169" spans="1:21" x14ac:dyDescent="0.25">
      <c r="A169" s="4">
        <v>168</v>
      </c>
      <c r="B169" s="5">
        <v>67</v>
      </c>
      <c r="C169" s="6">
        <v>8900</v>
      </c>
      <c r="D169" s="4">
        <v>68</v>
      </c>
      <c r="E169" s="7" t="s">
        <v>15</v>
      </c>
      <c r="F169" s="8">
        <v>6500</v>
      </c>
      <c r="G169" s="7" t="s">
        <v>16</v>
      </c>
      <c r="H169" s="7" t="s">
        <v>17</v>
      </c>
      <c r="I169" s="7" t="s">
        <v>51</v>
      </c>
      <c r="J169" s="7" t="s">
        <v>22</v>
      </c>
      <c r="K169" s="4" t="s">
        <v>62</v>
      </c>
      <c r="L169" s="7" t="s">
        <v>19</v>
      </c>
      <c r="M169" s="7" t="s">
        <v>23</v>
      </c>
      <c r="N169" s="7" t="s">
        <v>35</v>
      </c>
      <c r="O169" s="7" t="s">
        <v>36</v>
      </c>
      <c r="P169" s="7" t="s">
        <v>53</v>
      </c>
      <c r="Q169" s="4">
        <v>4</v>
      </c>
      <c r="R169" s="9" t="s">
        <v>37</v>
      </c>
      <c r="S169" s="7" t="s">
        <v>28</v>
      </c>
      <c r="T169" s="7" t="s">
        <v>29</v>
      </c>
      <c r="U169" s="7" t="s">
        <v>58</v>
      </c>
    </row>
    <row r="170" spans="1:21" x14ac:dyDescent="0.25">
      <c r="A170" s="4">
        <v>169</v>
      </c>
      <c r="B170" s="5">
        <v>30</v>
      </c>
      <c r="C170" s="6">
        <v>22425</v>
      </c>
      <c r="D170" s="4">
        <v>39</v>
      </c>
      <c r="E170" s="7" t="s">
        <v>15</v>
      </c>
      <c r="F170" s="8">
        <v>31000</v>
      </c>
      <c r="G170" s="7" t="s">
        <v>49</v>
      </c>
      <c r="H170" s="7" t="s">
        <v>20</v>
      </c>
      <c r="I170" s="7" t="s">
        <v>51</v>
      </c>
      <c r="J170" s="7" t="s">
        <v>22</v>
      </c>
      <c r="K170" s="4" t="s">
        <v>18</v>
      </c>
      <c r="L170" s="7" t="s">
        <v>65</v>
      </c>
      <c r="M170" s="7" t="s">
        <v>72</v>
      </c>
      <c r="N170" s="7" t="s">
        <v>24</v>
      </c>
      <c r="O170" s="7" t="s">
        <v>25</v>
      </c>
      <c r="P170" s="7" t="s">
        <v>53</v>
      </c>
      <c r="Q170" s="4">
        <v>1</v>
      </c>
      <c r="R170" s="9" t="s">
        <v>27</v>
      </c>
      <c r="S170" s="7" t="s">
        <v>69</v>
      </c>
      <c r="T170" s="7" t="s">
        <v>39</v>
      </c>
      <c r="U170" s="7" t="s">
        <v>40</v>
      </c>
    </row>
    <row r="171" spans="1:21" x14ac:dyDescent="0.25">
      <c r="A171" s="4">
        <v>170</v>
      </c>
      <c r="B171" s="5">
        <v>38</v>
      </c>
      <c r="C171" s="6">
        <v>13550</v>
      </c>
      <c r="D171" s="4">
        <v>58</v>
      </c>
      <c r="E171" s="7" t="s">
        <v>31</v>
      </c>
      <c r="F171" s="8">
        <v>22800</v>
      </c>
      <c r="G171" s="7" t="s">
        <v>16</v>
      </c>
      <c r="H171" s="7" t="s">
        <v>17</v>
      </c>
      <c r="I171" s="7" t="s">
        <v>51</v>
      </c>
      <c r="J171" s="7" t="s">
        <v>34</v>
      </c>
      <c r="K171" s="4" t="s">
        <v>18</v>
      </c>
      <c r="L171" s="7" t="s">
        <v>50</v>
      </c>
      <c r="M171" s="7" t="s">
        <v>23</v>
      </c>
      <c r="N171" s="7" t="s">
        <v>24</v>
      </c>
      <c r="O171" s="7" t="s">
        <v>36</v>
      </c>
      <c r="P171" s="7" t="s">
        <v>53</v>
      </c>
      <c r="Q171" s="4">
        <v>2</v>
      </c>
      <c r="R171" s="9" t="s">
        <v>46</v>
      </c>
      <c r="S171" s="7" t="s">
        <v>69</v>
      </c>
      <c r="T171" s="7" t="s">
        <v>67</v>
      </c>
      <c r="U171" s="7" t="s">
        <v>82</v>
      </c>
    </row>
    <row r="172" spans="1:21" x14ac:dyDescent="0.25">
      <c r="A172" s="4">
        <v>171</v>
      </c>
      <c r="B172" s="5">
        <v>366</v>
      </c>
      <c r="C172" s="6">
        <v>14225</v>
      </c>
      <c r="D172" s="4">
        <v>47</v>
      </c>
      <c r="E172" s="7" t="s">
        <v>15</v>
      </c>
      <c r="F172" s="8">
        <v>27600</v>
      </c>
      <c r="G172" s="7" t="s">
        <v>80</v>
      </c>
      <c r="H172" s="7" t="s">
        <v>20</v>
      </c>
      <c r="I172" s="7" t="s">
        <v>33</v>
      </c>
      <c r="J172" s="7" t="s">
        <v>22</v>
      </c>
      <c r="K172" s="4" t="s">
        <v>62</v>
      </c>
      <c r="L172" s="7" t="s">
        <v>50</v>
      </c>
      <c r="M172" s="7" t="s">
        <v>23</v>
      </c>
      <c r="N172" s="7" t="s">
        <v>44</v>
      </c>
      <c r="O172" s="7" t="s">
        <v>36</v>
      </c>
      <c r="P172" s="7" t="s">
        <v>26</v>
      </c>
      <c r="Q172" s="4">
        <v>7</v>
      </c>
      <c r="R172" s="9" t="s">
        <v>46</v>
      </c>
      <c r="S172" s="7" t="s">
        <v>28</v>
      </c>
      <c r="T172" s="7" t="s">
        <v>67</v>
      </c>
      <c r="U172" s="7" t="s">
        <v>58</v>
      </c>
    </row>
    <row r="173" spans="1:21" x14ac:dyDescent="0.25">
      <c r="A173" s="4">
        <v>172</v>
      </c>
      <c r="B173" s="5">
        <v>54</v>
      </c>
      <c r="C173" s="6">
        <v>9325</v>
      </c>
      <c r="D173" s="4">
        <v>50</v>
      </c>
      <c r="E173" s="7" t="s">
        <v>15</v>
      </c>
      <c r="F173" s="8">
        <v>5100</v>
      </c>
      <c r="G173" s="7" t="s">
        <v>79</v>
      </c>
      <c r="H173" s="7" t="s">
        <v>20</v>
      </c>
      <c r="I173" s="7" t="s">
        <v>21</v>
      </c>
      <c r="J173" s="7" t="s">
        <v>34</v>
      </c>
      <c r="K173" s="4" t="s">
        <v>62</v>
      </c>
      <c r="L173" s="7" t="s">
        <v>19</v>
      </c>
      <c r="M173" s="7" t="s">
        <v>23</v>
      </c>
      <c r="N173" s="7" t="s">
        <v>35</v>
      </c>
      <c r="O173" s="7" t="s">
        <v>36</v>
      </c>
      <c r="P173" s="7" t="s">
        <v>26</v>
      </c>
      <c r="Q173" s="4">
        <v>1</v>
      </c>
      <c r="R173" s="9" t="s">
        <v>46</v>
      </c>
      <c r="S173" s="7" t="s">
        <v>38</v>
      </c>
      <c r="T173" s="7" t="s">
        <v>39</v>
      </c>
      <c r="U173" s="7" t="s">
        <v>30</v>
      </c>
    </row>
    <row r="174" spans="1:21" x14ac:dyDescent="0.25">
      <c r="A174" s="4">
        <v>173</v>
      </c>
      <c r="B174" s="5">
        <v>53</v>
      </c>
      <c r="C174" s="6">
        <v>25075</v>
      </c>
      <c r="D174" s="4">
        <v>24</v>
      </c>
      <c r="E174" s="7" t="s">
        <v>15</v>
      </c>
      <c r="F174" s="8">
        <v>70000</v>
      </c>
      <c r="G174" s="7" t="s">
        <v>16</v>
      </c>
      <c r="H174" s="7" t="s">
        <v>17</v>
      </c>
      <c r="I174" s="7" t="s">
        <v>51</v>
      </c>
      <c r="J174" s="7" t="s">
        <v>34</v>
      </c>
      <c r="K174" s="4" t="s">
        <v>62</v>
      </c>
      <c r="L174" s="7" t="s">
        <v>42</v>
      </c>
      <c r="M174" s="7" t="s">
        <v>23</v>
      </c>
      <c r="N174" s="7" t="s">
        <v>24</v>
      </c>
      <c r="O174" s="7" t="s">
        <v>25</v>
      </c>
      <c r="P174" s="7" t="s">
        <v>53</v>
      </c>
      <c r="Q174" s="4">
        <v>2</v>
      </c>
      <c r="R174" s="9" t="s">
        <v>37</v>
      </c>
      <c r="S174" s="7" t="s">
        <v>56</v>
      </c>
      <c r="T174" s="7" t="s">
        <v>47</v>
      </c>
      <c r="U174" s="7" t="s">
        <v>55</v>
      </c>
    </row>
    <row r="175" spans="1:21" x14ac:dyDescent="0.25">
      <c r="A175" s="4">
        <v>174</v>
      </c>
      <c r="B175" s="5">
        <v>149</v>
      </c>
      <c r="C175" s="6">
        <v>15700</v>
      </c>
      <c r="D175" s="4">
        <v>30</v>
      </c>
      <c r="E175" s="7" t="s">
        <v>15</v>
      </c>
      <c r="F175" s="8">
        <v>29800</v>
      </c>
      <c r="G175" s="7" t="s">
        <v>49</v>
      </c>
      <c r="H175" s="7" t="s">
        <v>17</v>
      </c>
      <c r="I175" s="7" t="s">
        <v>43</v>
      </c>
      <c r="J175" s="7" t="s">
        <v>22</v>
      </c>
      <c r="K175" s="4" t="s">
        <v>18</v>
      </c>
      <c r="L175" s="7" t="s">
        <v>65</v>
      </c>
      <c r="M175" s="7" t="s">
        <v>66</v>
      </c>
      <c r="N175" s="7" t="s">
        <v>24</v>
      </c>
      <c r="O175" s="7" t="s">
        <v>36</v>
      </c>
      <c r="P175" s="7" t="s">
        <v>45</v>
      </c>
      <c r="Q175" s="4">
        <v>3</v>
      </c>
      <c r="R175" s="9" t="s">
        <v>37</v>
      </c>
      <c r="S175" s="7" t="s">
        <v>28</v>
      </c>
      <c r="T175" s="7" t="s">
        <v>29</v>
      </c>
      <c r="U175" s="7" t="s">
        <v>30</v>
      </c>
    </row>
    <row r="176" spans="1:21" x14ac:dyDescent="0.25">
      <c r="A176" s="4">
        <v>175</v>
      </c>
      <c r="B176" s="5">
        <v>233</v>
      </c>
      <c r="C176" s="6">
        <v>10675</v>
      </c>
      <c r="D176" s="4">
        <v>31</v>
      </c>
      <c r="E176" s="7" t="s">
        <v>15</v>
      </c>
      <c r="F176" s="8">
        <v>15500</v>
      </c>
      <c r="G176" s="7" t="s">
        <v>49</v>
      </c>
      <c r="H176" s="7" t="s">
        <v>20</v>
      </c>
      <c r="I176" s="7" t="s">
        <v>75</v>
      </c>
      <c r="J176" s="7" t="s">
        <v>22</v>
      </c>
      <c r="K176" s="4" t="s">
        <v>18</v>
      </c>
      <c r="L176" s="7" t="s">
        <v>19</v>
      </c>
      <c r="M176" s="7" t="s">
        <v>66</v>
      </c>
      <c r="N176" s="7" t="s">
        <v>24</v>
      </c>
      <c r="O176" s="7" t="s">
        <v>36</v>
      </c>
      <c r="P176" s="7" t="s">
        <v>26</v>
      </c>
      <c r="Q176" s="4">
        <v>4</v>
      </c>
      <c r="R176" s="9" t="s">
        <v>46</v>
      </c>
      <c r="S176" s="7" t="s">
        <v>38</v>
      </c>
      <c r="T176" s="7" t="s">
        <v>47</v>
      </c>
      <c r="U176" s="7" t="s">
        <v>30</v>
      </c>
    </row>
    <row r="177" spans="1:21" x14ac:dyDescent="0.25">
      <c r="A177" s="4">
        <v>176</v>
      </c>
      <c r="B177" s="5">
        <v>13</v>
      </c>
      <c r="C177" s="6">
        <v>8700</v>
      </c>
      <c r="D177" s="4">
        <v>37</v>
      </c>
      <c r="E177" s="7" t="s">
        <v>15</v>
      </c>
      <c r="F177" s="8">
        <v>7900</v>
      </c>
      <c r="G177" s="7" t="s">
        <v>41</v>
      </c>
      <c r="H177" s="7" t="s">
        <v>17</v>
      </c>
      <c r="I177" s="7" t="s">
        <v>51</v>
      </c>
      <c r="J177" s="7" t="s">
        <v>22</v>
      </c>
      <c r="K177" s="4" t="s">
        <v>62</v>
      </c>
      <c r="L177" s="7" t="s">
        <v>59</v>
      </c>
      <c r="M177" s="7" t="s">
        <v>23</v>
      </c>
      <c r="N177" s="7" t="s">
        <v>35</v>
      </c>
      <c r="O177" s="7" t="s">
        <v>36</v>
      </c>
      <c r="P177" s="7" t="s">
        <v>53</v>
      </c>
      <c r="Q177" s="4">
        <v>5</v>
      </c>
      <c r="R177" s="9" t="s">
        <v>46</v>
      </c>
      <c r="S177" s="7" t="s">
        <v>38</v>
      </c>
      <c r="T177" s="7" t="s">
        <v>61</v>
      </c>
      <c r="U177" s="7" t="s">
        <v>58</v>
      </c>
    </row>
    <row r="178" spans="1:21" x14ac:dyDescent="0.25">
      <c r="A178" s="4">
        <v>177</v>
      </c>
      <c r="B178" s="5">
        <v>200</v>
      </c>
      <c r="C178" s="6">
        <v>17325</v>
      </c>
      <c r="D178" s="4">
        <v>44</v>
      </c>
      <c r="E178" s="7" t="s">
        <v>31</v>
      </c>
      <c r="F178" s="8">
        <v>40000</v>
      </c>
      <c r="G178" s="7" t="s">
        <v>49</v>
      </c>
      <c r="H178" s="7" t="s">
        <v>20</v>
      </c>
      <c r="I178" s="7" t="s">
        <v>33</v>
      </c>
      <c r="J178" s="7" t="s">
        <v>34</v>
      </c>
      <c r="K178" s="4" t="s">
        <v>18</v>
      </c>
      <c r="L178" s="7" t="s">
        <v>19</v>
      </c>
      <c r="M178" s="7" t="s">
        <v>66</v>
      </c>
      <c r="N178" s="7" t="s">
        <v>44</v>
      </c>
      <c r="O178" s="7" t="s">
        <v>25</v>
      </c>
      <c r="P178" s="7" t="s">
        <v>26</v>
      </c>
      <c r="Q178" s="4">
        <v>6</v>
      </c>
      <c r="R178" s="9" t="s">
        <v>60</v>
      </c>
      <c r="S178" s="7" t="s">
        <v>28</v>
      </c>
      <c r="T178" s="7" t="s">
        <v>47</v>
      </c>
      <c r="U178" s="7" t="s">
        <v>40</v>
      </c>
    </row>
    <row r="179" spans="1:21" x14ac:dyDescent="0.25">
      <c r="A179" s="4">
        <v>178</v>
      </c>
      <c r="B179" s="5">
        <v>55</v>
      </c>
      <c r="C179" s="6">
        <v>16625</v>
      </c>
      <c r="D179" s="4">
        <v>41</v>
      </c>
      <c r="E179" s="7" t="s">
        <v>15</v>
      </c>
      <c r="F179" s="8">
        <v>33400</v>
      </c>
      <c r="G179" s="7" t="s">
        <v>49</v>
      </c>
      <c r="H179" s="7" t="s">
        <v>17</v>
      </c>
      <c r="I179" s="7" t="s">
        <v>51</v>
      </c>
      <c r="J179" s="7" t="s">
        <v>22</v>
      </c>
      <c r="K179" s="4" t="s">
        <v>18</v>
      </c>
      <c r="L179" s="7" t="s">
        <v>65</v>
      </c>
      <c r="M179" s="7" t="s">
        <v>66</v>
      </c>
      <c r="N179" s="7" t="s">
        <v>24</v>
      </c>
      <c r="O179" s="7" t="s">
        <v>36</v>
      </c>
      <c r="P179" s="7" t="s">
        <v>53</v>
      </c>
      <c r="Q179" s="4">
        <v>2</v>
      </c>
      <c r="R179" s="9" t="s">
        <v>46</v>
      </c>
      <c r="S179" s="7" t="s">
        <v>56</v>
      </c>
      <c r="T179" s="7" t="s">
        <v>57</v>
      </c>
      <c r="U179" s="7" t="s">
        <v>55</v>
      </c>
    </row>
    <row r="180" spans="1:21" x14ac:dyDescent="0.25">
      <c r="A180" s="4">
        <v>179</v>
      </c>
      <c r="B180" s="5">
        <v>10</v>
      </c>
      <c r="C180" s="6">
        <v>9200</v>
      </c>
      <c r="D180" s="4">
        <v>46</v>
      </c>
      <c r="E180" s="7" t="s">
        <v>15</v>
      </c>
      <c r="F180" s="8">
        <v>9300</v>
      </c>
      <c r="G180" s="7" t="s">
        <v>41</v>
      </c>
      <c r="H180" s="7" t="s">
        <v>17</v>
      </c>
      <c r="I180" s="7" t="s">
        <v>33</v>
      </c>
      <c r="J180" s="7" t="s">
        <v>63</v>
      </c>
      <c r="K180" s="4" t="s">
        <v>62</v>
      </c>
      <c r="L180" s="7" t="s">
        <v>65</v>
      </c>
      <c r="M180" s="7" t="s">
        <v>23</v>
      </c>
      <c r="N180" s="7" t="s">
        <v>44</v>
      </c>
      <c r="O180" s="7" t="s">
        <v>36</v>
      </c>
      <c r="P180" s="7" t="s">
        <v>26</v>
      </c>
      <c r="Q180" s="4">
        <v>7</v>
      </c>
      <c r="R180" s="9" t="s">
        <v>60</v>
      </c>
      <c r="S180" s="7" t="s">
        <v>56</v>
      </c>
      <c r="T180" s="7" t="s">
        <v>39</v>
      </c>
      <c r="U180" s="7" t="s">
        <v>58</v>
      </c>
    </row>
    <row r="181" spans="1:21" x14ac:dyDescent="0.25">
      <c r="A181" s="4">
        <v>180</v>
      </c>
      <c r="B181" s="5">
        <v>95</v>
      </c>
      <c r="C181" s="6">
        <v>12075</v>
      </c>
      <c r="D181" s="4">
        <v>57</v>
      </c>
      <c r="E181" s="7" t="s">
        <v>15</v>
      </c>
      <c r="F181" s="8">
        <v>19600</v>
      </c>
      <c r="G181" s="7" t="s">
        <v>49</v>
      </c>
      <c r="H181" s="7" t="s">
        <v>20</v>
      </c>
      <c r="I181" s="7" t="s">
        <v>51</v>
      </c>
      <c r="J181" s="7" t="s">
        <v>22</v>
      </c>
      <c r="K181" s="4" t="s">
        <v>18</v>
      </c>
      <c r="L181" s="7" t="s">
        <v>42</v>
      </c>
      <c r="M181" s="7" t="s">
        <v>23</v>
      </c>
      <c r="N181" s="7" t="s">
        <v>24</v>
      </c>
      <c r="O181" s="7" t="s">
        <v>36</v>
      </c>
      <c r="P181" s="7" t="s">
        <v>53</v>
      </c>
      <c r="Q181" s="4">
        <v>9</v>
      </c>
      <c r="R181" s="9" t="s">
        <v>60</v>
      </c>
      <c r="S181" s="7" t="s">
        <v>69</v>
      </c>
      <c r="T181" s="7" t="s">
        <v>67</v>
      </c>
      <c r="U181" s="7" t="s">
        <v>40</v>
      </c>
    </row>
    <row r="182" spans="1:21" x14ac:dyDescent="0.25">
      <c r="A182" s="4">
        <v>181</v>
      </c>
      <c r="B182" s="92">
        <v>691</v>
      </c>
      <c r="C182" s="6">
        <v>32700</v>
      </c>
      <c r="D182" s="4">
        <v>61</v>
      </c>
      <c r="E182" s="7" t="s">
        <v>15</v>
      </c>
      <c r="F182" s="8">
        <v>83000</v>
      </c>
      <c r="G182" s="7" t="s">
        <v>79</v>
      </c>
      <c r="H182" s="7" t="s">
        <v>17</v>
      </c>
      <c r="I182" s="7" t="s">
        <v>33</v>
      </c>
      <c r="J182" s="7" t="s">
        <v>34</v>
      </c>
      <c r="K182" s="4" t="s">
        <v>18</v>
      </c>
      <c r="L182" s="7" t="s">
        <v>65</v>
      </c>
      <c r="M182" s="7" t="s">
        <v>23</v>
      </c>
      <c r="N182" s="7" t="s">
        <v>52</v>
      </c>
      <c r="O182" s="7" t="s">
        <v>68</v>
      </c>
      <c r="P182" s="7" t="s">
        <v>26</v>
      </c>
      <c r="Q182" s="4">
        <v>10</v>
      </c>
      <c r="R182" s="9" t="s">
        <v>60</v>
      </c>
      <c r="S182" s="7" t="s">
        <v>28</v>
      </c>
      <c r="T182" s="7" t="s">
        <v>47</v>
      </c>
      <c r="U182" s="7" t="s">
        <v>82</v>
      </c>
    </row>
    <row r="183" spans="1:21" x14ac:dyDescent="0.25">
      <c r="A183" s="4">
        <v>182</v>
      </c>
      <c r="B183" s="92">
        <v>675</v>
      </c>
      <c r="C183" s="6">
        <v>34850</v>
      </c>
      <c r="D183" s="4">
        <v>58</v>
      </c>
      <c r="E183" s="7" t="s">
        <v>31</v>
      </c>
      <c r="F183" s="8">
        <v>90000</v>
      </c>
      <c r="G183" s="7" t="s">
        <v>79</v>
      </c>
      <c r="H183" s="7" t="s">
        <v>17</v>
      </c>
      <c r="I183" s="7" t="s">
        <v>43</v>
      </c>
      <c r="J183" s="7" t="s">
        <v>63</v>
      </c>
      <c r="K183" s="4" t="s">
        <v>62</v>
      </c>
      <c r="L183" s="7" t="s">
        <v>19</v>
      </c>
      <c r="M183" s="7" t="s">
        <v>23</v>
      </c>
      <c r="N183" s="7" t="s">
        <v>52</v>
      </c>
      <c r="O183" s="7" t="s">
        <v>76</v>
      </c>
      <c r="P183" s="7" t="s">
        <v>45</v>
      </c>
      <c r="Q183" s="4">
        <v>9</v>
      </c>
      <c r="R183" s="9" t="s">
        <v>60</v>
      </c>
      <c r="S183" s="7" t="s">
        <v>69</v>
      </c>
      <c r="T183" s="7" t="s">
        <v>39</v>
      </c>
      <c r="U183" s="7" t="s">
        <v>40</v>
      </c>
    </row>
    <row r="184" spans="1:21" x14ac:dyDescent="0.25">
      <c r="A184" s="4">
        <v>183</v>
      </c>
      <c r="B184" s="5">
        <v>43</v>
      </c>
      <c r="C184" s="6">
        <v>13100</v>
      </c>
      <c r="D184" s="4">
        <v>49</v>
      </c>
      <c r="E184" s="7" t="s">
        <v>15</v>
      </c>
      <c r="F184" s="8">
        <v>26000</v>
      </c>
      <c r="G184" s="7" t="s">
        <v>49</v>
      </c>
      <c r="H184" s="7" t="s">
        <v>20</v>
      </c>
      <c r="I184" s="7" t="s">
        <v>51</v>
      </c>
      <c r="J184" s="7" t="s">
        <v>63</v>
      </c>
      <c r="K184" s="4" t="s">
        <v>62</v>
      </c>
      <c r="L184" s="7" t="s">
        <v>59</v>
      </c>
      <c r="M184" s="7" t="s">
        <v>23</v>
      </c>
      <c r="N184" s="7" t="s">
        <v>44</v>
      </c>
      <c r="O184" s="7" t="s">
        <v>36</v>
      </c>
      <c r="P184" s="7" t="s">
        <v>53</v>
      </c>
      <c r="Q184" s="4">
        <v>7</v>
      </c>
      <c r="R184" s="9" t="s">
        <v>60</v>
      </c>
      <c r="S184" s="7" t="s">
        <v>69</v>
      </c>
      <c r="T184" s="7" t="s">
        <v>47</v>
      </c>
      <c r="U184" s="7" t="s">
        <v>55</v>
      </c>
    </row>
    <row r="185" spans="1:21" x14ac:dyDescent="0.25">
      <c r="A185" s="4">
        <v>184</v>
      </c>
      <c r="B185" s="92">
        <v>827</v>
      </c>
      <c r="C185" s="6">
        <v>17100</v>
      </c>
      <c r="D185" s="4">
        <v>30</v>
      </c>
      <c r="E185" s="7" t="s">
        <v>31</v>
      </c>
      <c r="F185" s="8">
        <v>42700</v>
      </c>
      <c r="G185" s="7" t="s">
        <v>41</v>
      </c>
      <c r="H185" s="7" t="s">
        <v>17</v>
      </c>
      <c r="I185" s="7" t="s">
        <v>51</v>
      </c>
      <c r="J185" s="7" t="s">
        <v>63</v>
      </c>
      <c r="K185" s="4" t="s">
        <v>18</v>
      </c>
      <c r="L185" s="7" t="s">
        <v>59</v>
      </c>
      <c r="M185" s="7" t="s">
        <v>66</v>
      </c>
      <c r="N185" s="7" t="s">
        <v>24</v>
      </c>
      <c r="O185" s="7" t="s">
        <v>36</v>
      </c>
      <c r="P185" s="7" t="s">
        <v>53</v>
      </c>
      <c r="Q185" s="4">
        <v>3</v>
      </c>
      <c r="R185" s="9" t="s">
        <v>60</v>
      </c>
      <c r="S185" s="7" t="s">
        <v>38</v>
      </c>
      <c r="T185" s="7" t="s">
        <v>47</v>
      </c>
      <c r="U185" s="7" t="s">
        <v>40</v>
      </c>
    </row>
    <row r="186" spans="1:21" x14ac:dyDescent="0.25">
      <c r="A186" s="4">
        <v>185</v>
      </c>
      <c r="B186" s="5">
        <v>194</v>
      </c>
      <c r="C186" s="6">
        <v>12825</v>
      </c>
      <c r="D186" s="4">
        <v>55</v>
      </c>
      <c r="E186" s="7" t="s">
        <v>31</v>
      </c>
      <c r="F186" s="8">
        <v>22500</v>
      </c>
      <c r="G186" s="7" t="s">
        <v>41</v>
      </c>
      <c r="H186" s="7" t="s">
        <v>17</v>
      </c>
      <c r="I186" s="7" t="s">
        <v>51</v>
      </c>
      <c r="J186" s="7" t="s">
        <v>34</v>
      </c>
      <c r="K186" s="4" t="s">
        <v>62</v>
      </c>
      <c r="L186" s="7" t="s">
        <v>19</v>
      </c>
      <c r="M186" s="7" t="s">
        <v>23</v>
      </c>
      <c r="N186" s="7" t="s">
        <v>52</v>
      </c>
      <c r="O186" s="7" t="s">
        <v>36</v>
      </c>
      <c r="P186" s="7" t="s">
        <v>53</v>
      </c>
      <c r="Q186" s="4">
        <v>8</v>
      </c>
      <c r="R186" s="9" t="s">
        <v>60</v>
      </c>
      <c r="S186" s="7" t="s">
        <v>28</v>
      </c>
      <c r="T186" s="7" t="s">
        <v>47</v>
      </c>
      <c r="U186" s="7" t="s">
        <v>48</v>
      </c>
    </row>
    <row r="187" spans="1:21" x14ac:dyDescent="0.25">
      <c r="A187" s="4">
        <v>186</v>
      </c>
      <c r="B187" s="5">
        <v>440</v>
      </c>
      <c r="C187" s="6">
        <v>13225</v>
      </c>
      <c r="D187" s="4">
        <v>32</v>
      </c>
      <c r="E187" s="7" t="s">
        <v>15</v>
      </c>
      <c r="F187" s="8">
        <v>26300</v>
      </c>
      <c r="G187" s="7" t="s">
        <v>79</v>
      </c>
      <c r="H187" s="7" t="s">
        <v>17</v>
      </c>
      <c r="I187" s="7" t="s">
        <v>33</v>
      </c>
      <c r="J187" s="7" t="s">
        <v>48</v>
      </c>
      <c r="K187" s="4" t="s">
        <v>18</v>
      </c>
      <c r="L187" s="7" t="s">
        <v>19</v>
      </c>
      <c r="M187" s="7" t="s">
        <v>23</v>
      </c>
      <c r="N187" s="7" t="s">
        <v>44</v>
      </c>
      <c r="O187" s="7" t="s">
        <v>36</v>
      </c>
      <c r="P187" s="7" t="s">
        <v>26</v>
      </c>
      <c r="Q187" s="4">
        <v>4</v>
      </c>
      <c r="R187" s="9" t="s">
        <v>46</v>
      </c>
      <c r="S187" s="7" t="s">
        <v>28</v>
      </c>
      <c r="T187" s="7" t="s">
        <v>47</v>
      </c>
      <c r="U187" s="7" t="s">
        <v>55</v>
      </c>
    </row>
    <row r="188" spans="1:21" x14ac:dyDescent="0.25">
      <c r="A188" s="4">
        <v>187</v>
      </c>
      <c r="B188" s="5">
        <v>272</v>
      </c>
      <c r="C188" s="6">
        <v>15025</v>
      </c>
      <c r="D188" s="4">
        <v>29</v>
      </c>
      <c r="E188" s="7" t="s">
        <v>31</v>
      </c>
      <c r="F188" s="8">
        <v>33900</v>
      </c>
      <c r="G188" s="7" t="s">
        <v>74</v>
      </c>
      <c r="H188" s="7" t="s">
        <v>17</v>
      </c>
      <c r="I188" s="7" t="s">
        <v>43</v>
      </c>
      <c r="J188" s="7" t="s">
        <v>22</v>
      </c>
      <c r="K188" s="4" t="s">
        <v>62</v>
      </c>
      <c r="L188" s="7" t="s">
        <v>19</v>
      </c>
      <c r="M188" s="7" t="s">
        <v>23</v>
      </c>
      <c r="N188" s="7" t="s">
        <v>52</v>
      </c>
      <c r="O188" s="7" t="s">
        <v>36</v>
      </c>
      <c r="P188" s="7" t="s">
        <v>45</v>
      </c>
      <c r="Q188" s="4">
        <v>3</v>
      </c>
      <c r="R188" s="9" t="s">
        <v>46</v>
      </c>
      <c r="S188" s="7" t="s">
        <v>28</v>
      </c>
      <c r="T188" s="7" t="s">
        <v>47</v>
      </c>
      <c r="U188" s="7" t="s">
        <v>40</v>
      </c>
    </row>
    <row r="189" spans="1:21" x14ac:dyDescent="0.25">
      <c r="A189" s="4">
        <v>188</v>
      </c>
      <c r="B189" s="5">
        <v>84</v>
      </c>
      <c r="C189" s="6">
        <v>18500</v>
      </c>
      <c r="D189" s="4">
        <v>47</v>
      </c>
      <c r="E189" s="7" t="s">
        <v>31</v>
      </c>
      <c r="F189" s="8">
        <v>49000</v>
      </c>
      <c r="G189" s="7" t="s">
        <v>16</v>
      </c>
      <c r="H189" s="7" t="s">
        <v>17</v>
      </c>
      <c r="I189" s="7" t="s">
        <v>51</v>
      </c>
      <c r="J189" s="7" t="s">
        <v>22</v>
      </c>
      <c r="K189" s="4" t="s">
        <v>18</v>
      </c>
      <c r="L189" s="7" t="s">
        <v>65</v>
      </c>
      <c r="M189" s="7" t="s">
        <v>23</v>
      </c>
      <c r="N189" s="7" t="s">
        <v>24</v>
      </c>
      <c r="O189" s="7" t="s">
        <v>36</v>
      </c>
      <c r="P189" s="7" t="s">
        <v>53</v>
      </c>
      <c r="Q189" s="4">
        <v>7</v>
      </c>
      <c r="R189" s="9" t="s">
        <v>60</v>
      </c>
      <c r="S189" s="7" t="s">
        <v>69</v>
      </c>
      <c r="T189" s="7" t="s">
        <v>61</v>
      </c>
      <c r="U189" s="7" t="s">
        <v>58</v>
      </c>
    </row>
    <row r="190" spans="1:21" x14ac:dyDescent="0.25">
      <c r="A190" s="4">
        <v>189</v>
      </c>
      <c r="B190" s="5">
        <v>117</v>
      </c>
      <c r="C190" s="6">
        <v>9550</v>
      </c>
      <c r="D190" s="4">
        <v>32</v>
      </c>
      <c r="E190" s="7" t="s">
        <v>15</v>
      </c>
      <c r="F190" s="8">
        <v>4000</v>
      </c>
      <c r="G190" s="7" t="s">
        <v>41</v>
      </c>
      <c r="H190" s="7" t="s">
        <v>20</v>
      </c>
      <c r="I190" s="7" t="s">
        <v>21</v>
      </c>
      <c r="J190" s="7" t="s">
        <v>34</v>
      </c>
      <c r="K190" s="4" t="s">
        <v>62</v>
      </c>
      <c r="L190" s="7" t="s">
        <v>59</v>
      </c>
      <c r="M190" s="7" t="s">
        <v>72</v>
      </c>
      <c r="N190" s="7" t="s">
        <v>24</v>
      </c>
      <c r="O190" s="7" t="s">
        <v>25</v>
      </c>
      <c r="P190" s="7" t="s">
        <v>26</v>
      </c>
      <c r="Q190" s="4">
        <v>1</v>
      </c>
      <c r="R190" s="9" t="s">
        <v>27</v>
      </c>
      <c r="S190" s="7" t="s">
        <v>56</v>
      </c>
      <c r="T190" s="7" t="s">
        <v>29</v>
      </c>
      <c r="U190" s="7" t="s">
        <v>40</v>
      </c>
    </row>
    <row r="191" spans="1:21" x14ac:dyDescent="0.25">
      <c r="A191" s="4">
        <v>190</v>
      </c>
      <c r="B191" s="5">
        <v>96</v>
      </c>
      <c r="C191" s="6">
        <v>11900</v>
      </c>
      <c r="D191" s="4">
        <v>44</v>
      </c>
      <c r="E191" s="7" t="s">
        <v>15</v>
      </c>
      <c r="F191" s="8">
        <v>19000</v>
      </c>
      <c r="G191" s="7" t="s">
        <v>79</v>
      </c>
      <c r="H191" s="7" t="s">
        <v>20</v>
      </c>
      <c r="I191" s="7" t="s">
        <v>51</v>
      </c>
      <c r="J191" s="7" t="s">
        <v>22</v>
      </c>
      <c r="K191" s="4" t="s">
        <v>18</v>
      </c>
      <c r="L191" s="7" t="s">
        <v>19</v>
      </c>
      <c r="M191" s="7" t="s">
        <v>72</v>
      </c>
      <c r="N191" s="7" t="s">
        <v>44</v>
      </c>
      <c r="O191" s="7" t="s">
        <v>25</v>
      </c>
      <c r="P191" s="7" t="s">
        <v>53</v>
      </c>
      <c r="Q191" s="4">
        <v>6</v>
      </c>
      <c r="R191" s="9" t="s">
        <v>60</v>
      </c>
      <c r="S191" s="7" t="s">
        <v>38</v>
      </c>
      <c r="T191" s="7" t="s">
        <v>47</v>
      </c>
      <c r="U191" s="7" t="s">
        <v>58</v>
      </c>
    </row>
    <row r="192" spans="1:21" x14ac:dyDescent="0.25">
      <c r="A192" s="4">
        <v>191</v>
      </c>
      <c r="B192" s="5">
        <v>31</v>
      </c>
      <c r="C192" s="6">
        <v>23450</v>
      </c>
      <c r="D192" s="4">
        <v>34</v>
      </c>
      <c r="E192" s="7" t="s">
        <v>15</v>
      </c>
      <c r="F192" s="8">
        <v>63700</v>
      </c>
      <c r="G192" s="7" t="s">
        <v>32</v>
      </c>
      <c r="H192" s="7" t="s">
        <v>17</v>
      </c>
      <c r="I192" s="7" t="s">
        <v>75</v>
      </c>
      <c r="J192" s="7" t="s">
        <v>34</v>
      </c>
      <c r="K192" s="4" t="s">
        <v>18</v>
      </c>
      <c r="L192" s="7" t="s">
        <v>59</v>
      </c>
      <c r="M192" s="7" t="s">
        <v>23</v>
      </c>
      <c r="N192" s="7" t="s">
        <v>52</v>
      </c>
      <c r="O192" s="7" t="s">
        <v>68</v>
      </c>
      <c r="P192" s="7" t="s">
        <v>26</v>
      </c>
      <c r="Q192" s="4">
        <v>4</v>
      </c>
      <c r="R192" s="9" t="s">
        <v>37</v>
      </c>
      <c r="S192" s="7" t="s">
        <v>28</v>
      </c>
      <c r="T192" s="7" t="s">
        <v>61</v>
      </c>
      <c r="U192" s="7" t="s">
        <v>48</v>
      </c>
    </row>
    <row r="193" spans="1:21" x14ac:dyDescent="0.25">
      <c r="A193" s="4">
        <v>192</v>
      </c>
      <c r="B193" s="5">
        <v>148</v>
      </c>
      <c r="C193" s="6">
        <v>11375</v>
      </c>
      <c r="D193" s="4">
        <v>38</v>
      </c>
      <c r="E193" s="7" t="s">
        <v>15</v>
      </c>
      <c r="F193" s="8">
        <v>21100</v>
      </c>
      <c r="G193" s="7" t="s">
        <v>74</v>
      </c>
      <c r="H193" s="7" t="s">
        <v>20</v>
      </c>
      <c r="I193" s="7" t="s">
        <v>51</v>
      </c>
      <c r="J193" s="7" t="s">
        <v>22</v>
      </c>
      <c r="K193" s="4" t="s">
        <v>18</v>
      </c>
      <c r="L193" s="7" t="s">
        <v>65</v>
      </c>
      <c r="M193" s="7" t="s">
        <v>23</v>
      </c>
      <c r="N193" s="7" t="s">
        <v>24</v>
      </c>
      <c r="O193" s="7" t="s">
        <v>36</v>
      </c>
      <c r="P193" s="7" t="s">
        <v>53</v>
      </c>
      <c r="Q193" s="4">
        <v>5</v>
      </c>
      <c r="R193" s="9" t="s">
        <v>46</v>
      </c>
      <c r="S193" s="7" t="s">
        <v>38</v>
      </c>
      <c r="T193" s="7" t="s">
        <v>47</v>
      </c>
      <c r="U193" s="7" t="s">
        <v>71</v>
      </c>
    </row>
    <row r="194" spans="1:21" x14ac:dyDescent="0.25">
      <c r="A194" s="4">
        <v>193</v>
      </c>
      <c r="B194" s="5">
        <v>294</v>
      </c>
      <c r="C194" s="6">
        <v>13175</v>
      </c>
      <c r="D194" s="4">
        <v>42</v>
      </c>
      <c r="E194" s="7" t="s">
        <v>31</v>
      </c>
      <c r="F194" s="8">
        <v>26300</v>
      </c>
      <c r="G194" s="7" t="s">
        <v>41</v>
      </c>
      <c r="H194" s="7" t="s">
        <v>17</v>
      </c>
      <c r="I194" s="7" t="s">
        <v>33</v>
      </c>
      <c r="J194" s="7" t="s">
        <v>22</v>
      </c>
      <c r="K194" s="4" t="s">
        <v>18</v>
      </c>
      <c r="L194" s="7" t="s">
        <v>19</v>
      </c>
      <c r="M194" s="7" t="s">
        <v>23</v>
      </c>
      <c r="N194" s="7" t="s">
        <v>24</v>
      </c>
      <c r="O194" s="7" t="s">
        <v>36</v>
      </c>
      <c r="P194" s="7" t="s">
        <v>26</v>
      </c>
      <c r="Q194" s="4">
        <v>6</v>
      </c>
      <c r="R194" s="9" t="s">
        <v>60</v>
      </c>
      <c r="S194" s="7" t="s">
        <v>69</v>
      </c>
      <c r="T194" s="7" t="s">
        <v>47</v>
      </c>
      <c r="U194" s="7" t="s">
        <v>40</v>
      </c>
    </row>
    <row r="195" spans="1:21" x14ac:dyDescent="0.25">
      <c r="A195" s="4">
        <v>194</v>
      </c>
      <c r="B195" s="5">
        <v>135</v>
      </c>
      <c r="C195" s="6">
        <v>17800</v>
      </c>
      <c r="D195" s="4">
        <v>30</v>
      </c>
      <c r="E195" s="7" t="s">
        <v>15</v>
      </c>
      <c r="F195" s="8">
        <v>17000</v>
      </c>
      <c r="G195" s="7" t="s">
        <v>49</v>
      </c>
      <c r="H195" s="7" t="s">
        <v>17</v>
      </c>
      <c r="I195" s="7" t="s">
        <v>21</v>
      </c>
      <c r="J195" s="7" t="s">
        <v>63</v>
      </c>
      <c r="K195" s="4" t="s">
        <v>18</v>
      </c>
      <c r="L195" s="7" t="s">
        <v>19</v>
      </c>
      <c r="M195" s="7" t="s">
        <v>23</v>
      </c>
      <c r="N195" s="7" t="s">
        <v>44</v>
      </c>
      <c r="O195" s="7" t="s">
        <v>25</v>
      </c>
      <c r="P195" s="7" t="s">
        <v>26</v>
      </c>
      <c r="Q195" s="4">
        <v>1</v>
      </c>
      <c r="R195" s="9" t="s">
        <v>27</v>
      </c>
      <c r="S195" s="7" t="s">
        <v>69</v>
      </c>
      <c r="T195" s="7" t="s">
        <v>29</v>
      </c>
      <c r="U195" s="7" t="s">
        <v>58</v>
      </c>
    </row>
    <row r="196" spans="1:21" x14ac:dyDescent="0.25">
      <c r="A196" s="4">
        <v>195</v>
      </c>
      <c r="B196" s="5">
        <v>262</v>
      </c>
      <c r="C196" s="6">
        <v>10125</v>
      </c>
      <c r="D196" s="4">
        <v>29</v>
      </c>
      <c r="E196" s="7" t="s">
        <v>15</v>
      </c>
      <c r="F196" s="8">
        <v>13200</v>
      </c>
      <c r="G196" s="7" t="s">
        <v>16</v>
      </c>
      <c r="H196" s="7" t="s">
        <v>20</v>
      </c>
      <c r="I196" s="7" t="s">
        <v>51</v>
      </c>
      <c r="J196" s="7" t="s">
        <v>22</v>
      </c>
      <c r="K196" s="4" t="s">
        <v>62</v>
      </c>
      <c r="L196" s="7" t="s">
        <v>65</v>
      </c>
      <c r="M196" s="7" t="s">
        <v>23</v>
      </c>
      <c r="N196" s="7" t="s">
        <v>24</v>
      </c>
      <c r="O196" s="7" t="s">
        <v>36</v>
      </c>
      <c r="P196" s="7" t="s">
        <v>53</v>
      </c>
      <c r="Q196" s="4">
        <v>3</v>
      </c>
      <c r="R196" s="9" t="s">
        <v>46</v>
      </c>
      <c r="S196" s="7" t="s">
        <v>28</v>
      </c>
      <c r="T196" s="7" t="s">
        <v>61</v>
      </c>
      <c r="U196" s="7" t="s">
        <v>48</v>
      </c>
    </row>
    <row r="197" spans="1:21" x14ac:dyDescent="0.25">
      <c r="A197" s="4">
        <v>196</v>
      </c>
      <c r="B197" s="5">
        <v>202</v>
      </c>
      <c r="C197" s="6">
        <v>16050</v>
      </c>
      <c r="D197" s="4">
        <v>38</v>
      </c>
      <c r="E197" s="7" t="s">
        <v>31</v>
      </c>
      <c r="F197" s="8">
        <v>42000</v>
      </c>
      <c r="G197" s="7" t="s">
        <v>80</v>
      </c>
      <c r="H197" s="7" t="s">
        <v>17</v>
      </c>
      <c r="I197" s="7" t="s">
        <v>51</v>
      </c>
      <c r="J197" s="7" t="s">
        <v>63</v>
      </c>
      <c r="K197" s="4" t="s">
        <v>18</v>
      </c>
      <c r="L197" s="7" t="s">
        <v>19</v>
      </c>
      <c r="M197" s="7" t="s">
        <v>23</v>
      </c>
      <c r="N197" s="7" t="s">
        <v>35</v>
      </c>
      <c r="O197" s="7" t="s">
        <v>36</v>
      </c>
      <c r="P197" s="7" t="s">
        <v>53</v>
      </c>
      <c r="Q197" s="4">
        <v>5</v>
      </c>
      <c r="R197" s="9" t="s">
        <v>46</v>
      </c>
      <c r="S197" s="7" t="s">
        <v>28</v>
      </c>
      <c r="T197" s="7" t="s">
        <v>47</v>
      </c>
      <c r="U197" s="7" t="s">
        <v>30</v>
      </c>
    </row>
    <row r="198" spans="1:21" x14ac:dyDescent="0.25">
      <c r="A198" s="4">
        <v>197</v>
      </c>
      <c r="B198" s="5">
        <v>124</v>
      </c>
      <c r="C198" s="6">
        <v>16600</v>
      </c>
      <c r="D198" s="4">
        <v>32</v>
      </c>
      <c r="E198" s="7" t="s">
        <v>31</v>
      </c>
      <c r="F198" s="8">
        <v>40600</v>
      </c>
      <c r="G198" s="7" t="s">
        <v>74</v>
      </c>
      <c r="H198" s="7" t="s">
        <v>17</v>
      </c>
      <c r="I198" s="7" t="s">
        <v>75</v>
      </c>
      <c r="J198" s="7" t="s">
        <v>22</v>
      </c>
      <c r="K198" s="4" t="s">
        <v>18</v>
      </c>
      <c r="L198" s="7" t="s">
        <v>19</v>
      </c>
      <c r="M198" s="7" t="s">
        <v>23</v>
      </c>
      <c r="N198" s="7" t="s">
        <v>24</v>
      </c>
      <c r="O198" s="7" t="s">
        <v>36</v>
      </c>
      <c r="P198" s="7" t="s">
        <v>26</v>
      </c>
      <c r="Q198" s="4">
        <v>4</v>
      </c>
      <c r="R198" s="9" t="s">
        <v>46</v>
      </c>
      <c r="S198" s="7" t="s">
        <v>69</v>
      </c>
      <c r="T198" s="7" t="s">
        <v>67</v>
      </c>
      <c r="U198" s="7" t="s">
        <v>55</v>
      </c>
    </row>
    <row r="199" spans="1:21" x14ac:dyDescent="0.25">
      <c r="A199" s="4">
        <v>198</v>
      </c>
      <c r="B199" s="5">
        <v>70</v>
      </c>
      <c r="C199" s="6">
        <v>9875</v>
      </c>
      <c r="D199" s="4">
        <v>55</v>
      </c>
      <c r="E199" s="7" t="s">
        <v>31</v>
      </c>
      <c r="F199" s="8">
        <v>11100</v>
      </c>
      <c r="G199" s="7" t="s">
        <v>16</v>
      </c>
      <c r="H199" s="7" t="s">
        <v>17</v>
      </c>
      <c r="I199" s="7" t="s">
        <v>43</v>
      </c>
      <c r="J199" s="7" t="s">
        <v>34</v>
      </c>
      <c r="K199" s="4" t="s">
        <v>62</v>
      </c>
      <c r="L199" s="7" t="s">
        <v>65</v>
      </c>
      <c r="M199" s="7" t="s">
        <v>72</v>
      </c>
      <c r="N199" s="7" t="s">
        <v>24</v>
      </c>
      <c r="O199" s="7" t="s">
        <v>36</v>
      </c>
      <c r="P199" s="7" t="s">
        <v>45</v>
      </c>
      <c r="Q199" s="4">
        <v>8</v>
      </c>
      <c r="R199" s="9" t="s">
        <v>60</v>
      </c>
      <c r="S199" s="7" t="s">
        <v>56</v>
      </c>
      <c r="T199" s="7" t="s">
        <v>61</v>
      </c>
      <c r="U199" s="7" t="s">
        <v>82</v>
      </c>
    </row>
    <row r="200" spans="1:21" x14ac:dyDescent="0.25">
      <c r="A200" s="4">
        <v>199</v>
      </c>
      <c r="B200" s="5">
        <v>99</v>
      </c>
      <c r="C200" s="6">
        <v>11325</v>
      </c>
      <c r="D200" s="4">
        <v>47</v>
      </c>
      <c r="E200" s="7" t="s">
        <v>15</v>
      </c>
      <c r="F200" s="8">
        <v>18700</v>
      </c>
      <c r="G200" s="7" t="s">
        <v>49</v>
      </c>
      <c r="H200" s="7" t="s">
        <v>17</v>
      </c>
      <c r="I200" s="7" t="s">
        <v>51</v>
      </c>
      <c r="J200" s="7" t="s">
        <v>34</v>
      </c>
      <c r="K200" s="4" t="s">
        <v>18</v>
      </c>
      <c r="L200" s="7" t="s">
        <v>59</v>
      </c>
      <c r="M200" s="7" t="s">
        <v>72</v>
      </c>
      <c r="N200" s="7" t="s">
        <v>24</v>
      </c>
      <c r="O200" s="7" t="s">
        <v>36</v>
      </c>
      <c r="P200" s="7" t="s">
        <v>53</v>
      </c>
      <c r="Q200" s="4">
        <v>7</v>
      </c>
      <c r="R200" s="9" t="s">
        <v>60</v>
      </c>
      <c r="S200" s="7" t="s">
        <v>38</v>
      </c>
      <c r="T200" s="7" t="s">
        <v>47</v>
      </c>
      <c r="U200" s="7" t="s">
        <v>71</v>
      </c>
    </row>
    <row r="201" spans="1:21" x14ac:dyDescent="0.25">
      <c r="A201" s="4">
        <v>200</v>
      </c>
      <c r="B201" s="5">
        <v>128</v>
      </c>
      <c r="C201" s="6">
        <v>13100</v>
      </c>
      <c r="D201" s="4">
        <v>40</v>
      </c>
      <c r="E201" s="7" t="s">
        <v>15</v>
      </c>
      <c r="F201" s="8">
        <v>26000</v>
      </c>
      <c r="G201" s="7" t="s">
        <v>79</v>
      </c>
      <c r="H201" s="7" t="s">
        <v>20</v>
      </c>
      <c r="I201" s="7" t="s">
        <v>51</v>
      </c>
      <c r="J201" s="7" t="s">
        <v>63</v>
      </c>
      <c r="K201" s="4" t="s">
        <v>18</v>
      </c>
      <c r="L201" s="7" t="s">
        <v>19</v>
      </c>
      <c r="M201" s="7" t="s">
        <v>23</v>
      </c>
      <c r="N201" s="7" t="s">
        <v>35</v>
      </c>
      <c r="O201" s="7" t="s">
        <v>36</v>
      </c>
      <c r="P201" s="7" t="s">
        <v>53</v>
      </c>
      <c r="Q201" s="4">
        <v>5</v>
      </c>
      <c r="R201" s="9" t="s">
        <v>60</v>
      </c>
      <c r="S201" s="7" t="s">
        <v>28</v>
      </c>
      <c r="T201" s="7" t="s">
        <v>47</v>
      </c>
      <c r="U201" s="7" t="s">
        <v>58</v>
      </c>
    </row>
    <row r="202" spans="1:21" x14ac:dyDescent="0.25">
      <c r="A202" s="4">
        <v>201</v>
      </c>
      <c r="B202" s="5">
        <v>61</v>
      </c>
      <c r="C202" s="6">
        <v>22225</v>
      </c>
      <c r="D202" s="4">
        <v>37</v>
      </c>
      <c r="E202" s="7" t="s">
        <v>15</v>
      </c>
      <c r="F202" s="8">
        <v>59000</v>
      </c>
      <c r="G202" s="7" t="s">
        <v>41</v>
      </c>
      <c r="H202" s="7" t="s">
        <v>17</v>
      </c>
      <c r="I202" s="7" t="s">
        <v>43</v>
      </c>
      <c r="J202" s="7" t="s">
        <v>22</v>
      </c>
      <c r="K202" s="4" t="s">
        <v>18</v>
      </c>
      <c r="L202" s="7" t="s">
        <v>65</v>
      </c>
      <c r="M202" s="7" t="s">
        <v>66</v>
      </c>
      <c r="N202" s="7" t="s">
        <v>24</v>
      </c>
      <c r="O202" s="7" t="s">
        <v>68</v>
      </c>
      <c r="P202" s="7" t="s">
        <v>45</v>
      </c>
      <c r="Q202" s="4">
        <v>3</v>
      </c>
      <c r="R202" s="9" t="s">
        <v>46</v>
      </c>
      <c r="S202" s="7" t="s">
        <v>38</v>
      </c>
      <c r="T202" s="7" t="s">
        <v>39</v>
      </c>
      <c r="U202" s="7" t="s">
        <v>71</v>
      </c>
    </row>
    <row r="203" spans="1:21" x14ac:dyDescent="0.25">
      <c r="A203" s="4">
        <v>202</v>
      </c>
      <c r="B203" s="5">
        <v>48</v>
      </c>
      <c r="C203" s="6">
        <v>11325</v>
      </c>
      <c r="D203" s="4">
        <v>43</v>
      </c>
      <c r="E203" s="7" t="s">
        <v>31</v>
      </c>
      <c r="F203" s="8">
        <v>18700</v>
      </c>
      <c r="G203" s="7" t="s">
        <v>41</v>
      </c>
      <c r="H203" s="7" t="s">
        <v>20</v>
      </c>
      <c r="I203" s="7" t="s">
        <v>51</v>
      </c>
      <c r="J203" s="7" t="s">
        <v>22</v>
      </c>
      <c r="K203" s="4" t="s">
        <v>62</v>
      </c>
      <c r="L203" s="7" t="s">
        <v>65</v>
      </c>
      <c r="M203" s="7" t="s">
        <v>23</v>
      </c>
      <c r="N203" s="7" t="s">
        <v>44</v>
      </c>
      <c r="O203" s="7" t="s">
        <v>36</v>
      </c>
      <c r="P203" s="7" t="s">
        <v>53</v>
      </c>
      <c r="Q203" s="4">
        <v>6</v>
      </c>
      <c r="R203" s="9" t="s">
        <v>60</v>
      </c>
      <c r="S203" s="7" t="s">
        <v>28</v>
      </c>
      <c r="T203" s="7" t="s">
        <v>61</v>
      </c>
      <c r="U203" s="7" t="s">
        <v>40</v>
      </c>
    </row>
    <row r="204" spans="1:21" x14ac:dyDescent="0.25">
      <c r="A204" s="93">
        <v>203</v>
      </c>
      <c r="B204" s="92">
        <v>493</v>
      </c>
      <c r="C204" s="6">
        <v>35900</v>
      </c>
      <c r="D204" s="4">
        <v>32</v>
      </c>
      <c r="E204" s="7" t="s">
        <v>31</v>
      </c>
      <c r="F204" s="8">
        <v>140000</v>
      </c>
      <c r="G204" s="7" t="s">
        <v>41</v>
      </c>
      <c r="H204" s="7" t="s">
        <v>17</v>
      </c>
      <c r="I204" s="7" t="s">
        <v>51</v>
      </c>
      <c r="J204" s="7" t="s">
        <v>22</v>
      </c>
      <c r="K204" s="4" t="s">
        <v>18</v>
      </c>
      <c r="L204" s="7" t="s">
        <v>19</v>
      </c>
      <c r="M204" s="7" t="s">
        <v>66</v>
      </c>
      <c r="N204" s="7" t="s">
        <v>24</v>
      </c>
      <c r="O204" s="7" t="s">
        <v>76</v>
      </c>
      <c r="P204" s="7" t="s">
        <v>53</v>
      </c>
      <c r="Q204" s="4">
        <v>4</v>
      </c>
      <c r="R204" s="9" t="s">
        <v>27</v>
      </c>
      <c r="S204" s="7" t="s">
        <v>28</v>
      </c>
      <c r="T204" s="7" t="s">
        <v>39</v>
      </c>
      <c r="U204" s="7" t="s">
        <v>71</v>
      </c>
    </row>
    <row r="205" spans="1:21" x14ac:dyDescent="0.25">
      <c r="A205" s="4">
        <v>204</v>
      </c>
      <c r="B205" s="5">
        <v>96</v>
      </c>
      <c r="C205" s="6">
        <v>24975</v>
      </c>
      <c r="D205" s="4">
        <v>31</v>
      </c>
      <c r="E205" s="7" t="s">
        <v>31</v>
      </c>
      <c r="F205" s="8">
        <v>63300</v>
      </c>
      <c r="G205" s="7" t="s">
        <v>49</v>
      </c>
      <c r="H205" s="7" t="s">
        <v>17</v>
      </c>
      <c r="I205" s="7" t="s">
        <v>51</v>
      </c>
      <c r="J205" s="7" t="s">
        <v>22</v>
      </c>
      <c r="K205" s="4" t="s">
        <v>18</v>
      </c>
      <c r="L205" s="7" t="s">
        <v>50</v>
      </c>
      <c r="M205" s="7" t="s">
        <v>23</v>
      </c>
      <c r="N205" s="7" t="s">
        <v>24</v>
      </c>
      <c r="O205" s="7" t="s">
        <v>76</v>
      </c>
      <c r="P205" s="7" t="s">
        <v>53</v>
      </c>
      <c r="Q205" s="4">
        <v>4</v>
      </c>
      <c r="R205" s="9" t="s">
        <v>46</v>
      </c>
      <c r="S205" s="7" t="s">
        <v>69</v>
      </c>
      <c r="T205" s="7" t="s">
        <v>67</v>
      </c>
      <c r="U205" s="7" t="s">
        <v>40</v>
      </c>
    </row>
    <row r="206" spans="1:21" x14ac:dyDescent="0.25">
      <c r="A206" s="4">
        <v>205</v>
      </c>
      <c r="B206" s="5">
        <v>257</v>
      </c>
      <c r="C206" s="6">
        <v>8875</v>
      </c>
      <c r="D206" s="4">
        <v>44</v>
      </c>
      <c r="E206" s="7" t="s">
        <v>15</v>
      </c>
      <c r="F206" s="8">
        <v>7900</v>
      </c>
      <c r="G206" s="7" t="s">
        <v>74</v>
      </c>
      <c r="H206" s="7" t="s">
        <v>17</v>
      </c>
      <c r="I206" s="7" t="s">
        <v>21</v>
      </c>
      <c r="J206" s="7" t="s">
        <v>22</v>
      </c>
      <c r="K206" s="4" t="s">
        <v>62</v>
      </c>
      <c r="L206" s="7" t="s">
        <v>59</v>
      </c>
      <c r="M206" s="7" t="s">
        <v>23</v>
      </c>
      <c r="N206" s="7" t="s">
        <v>35</v>
      </c>
      <c r="O206" s="7" t="s">
        <v>36</v>
      </c>
      <c r="P206" s="7" t="s">
        <v>26</v>
      </c>
      <c r="Q206" s="4">
        <v>6</v>
      </c>
      <c r="R206" s="9" t="s">
        <v>60</v>
      </c>
      <c r="S206" s="7" t="s">
        <v>38</v>
      </c>
      <c r="T206" s="7" t="s">
        <v>47</v>
      </c>
      <c r="U206" s="7" t="s">
        <v>40</v>
      </c>
    </row>
    <row r="207" spans="1:21" x14ac:dyDescent="0.25">
      <c r="A207" s="4">
        <v>206</v>
      </c>
      <c r="B207" s="5">
        <v>69</v>
      </c>
      <c r="C207" s="6">
        <v>21000</v>
      </c>
      <c r="D207" s="4">
        <v>39</v>
      </c>
      <c r="E207" s="7" t="s">
        <v>15</v>
      </c>
      <c r="F207" s="8">
        <v>59200</v>
      </c>
      <c r="G207" s="7" t="s">
        <v>49</v>
      </c>
      <c r="H207" s="7" t="s">
        <v>20</v>
      </c>
      <c r="I207" s="7" t="s">
        <v>51</v>
      </c>
      <c r="J207" s="7" t="s">
        <v>63</v>
      </c>
      <c r="K207" s="4" t="s">
        <v>18</v>
      </c>
      <c r="L207" s="7" t="s">
        <v>59</v>
      </c>
      <c r="M207" s="7" t="s">
        <v>23</v>
      </c>
      <c r="N207" s="7" t="s">
        <v>35</v>
      </c>
      <c r="O207" s="7" t="s">
        <v>25</v>
      </c>
      <c r="P207" s="7" t="s">
        <v>53</v>
      </c>
      <c r="Q207" s="4">
        <v>5</v>
      </c>
      <c r="R207" s="9" t="s">
        <v>46</v>
      </c>
      <c r="S207" s="7" t="s">
        <v>38</v>
      </c>
      <c r="T207" s="7" t="s">
        <v>47</v>
      </c>
      <c r="U207" s="7" t="s">
        <v>48</v>
      </c>
    </row>
    <row r="208" spans="1:21" x14ac:dyDescent="0.25">
      <c r="A208" s="4">
        <v>207</v>
      </c>
      <c r="B208" s="5">
        <v>169</v>
      </c>
      <c r="C208" s="6">
        <v>8525</v>
      </c>
      <c r="D208" s="4">
        <v>41</v>
      </c>
      <c r="E208" s="7" t="s">
        <v>15</v>
      </c>
      <c r="F208" s="8">
        <v>6500</v>
      </c>
      <c r="G208" s="7" t="s">
        <v>41</v>
      </c>
      <c r="H208" s="7" t="s">
        <v>17</v>
      </c>
      <c r="I208" s="7" t="s">
        <v>51</v>
      </c>
      <c r="J208" s="7" t="s">
        <v>22</v>
      </c>
      <c r="K208" s="4" t="s">
        <v>62</v>
      </c>
      <c r="L208" s="7" t="s">
        <v>42</v>
      </c>
      <c r="M208" s="7" t="s">
        <v>23</v>
      </c>
      <c r="N208" s="7" t="s">
        <v>35</v>
      </c>
      <c r="O208" s="7" t="s">
        <v>36</v>
      </c>
      <c r="P208" s="7" t="s">
        <v>53</v>
      </c>
      <c r="Q208" s="4">
        <v>6</v>
      </c>
      <c r="R208" s="9" t="s">
        <v>60</v>
      </c>
      <c r="S208" s="7" t="s">
        <v>28</v>
      </c>
      <c r="T208" s="7" t="s">
        <v>61</v>
      </c>
      <c r="U208" s="7" t="s">
        <v>40</v>
      </c>
    </row>
    <row r="209" spans="1:21" x14ac:dyDescent="0.25">
      <c r="A209" s="4">
        <v>208</v>
      </c>
      <c r="B209" s="5">
        <v>34</v>
      </c>
      <c r="C209" s="6">
        <v>14700</v>
      </c>
      <c r="D209" s="4">
        <v>30</v>
      </c>
      <c r="E209" s="7" t="s">
        <v>15</v>
      </c>
      <c r="F209" s="8">
        <v>32500</v>
      </c>
      <c r="G209" s="7" t="s">
        <v>16</v>
      </c>
      <c r="H209" s="7" t="s">
        <v>17</v>
      </c>
      <c r="I209" s="7" t="s">
        <v>43</v>
      </c>
      <c r="J209" s="7" t="s">
        <v>22</v>
      </c>
      <c r="K209" s="4" t="s">
        <v>62</v>
      </c>
      <c r="L209" s="7" t="s">
        <v>59</v>
      </c>
      <c r="M209" s="7" t="s">
        <v>66</v>
      </c>
      <c r="N209" s="7" t="s">
        <v>24</v>
      </c>
      <c r="O209" s="7" t="s">
        <v>36</v>
      </c>
      <c r="P209" s="7" t="s">
        <v>45</v>
      </c>
      <c r="Q209" s="4">
        <v>3</v>
      </c>
      <c r="R209" s="9" t="s">
        <v>46</v>
      </c>
      <c r="S209" s="7" t="s">
        <v>56</v>
      </c>
      <c r="T209" s="7" t="s">
        <v>47</v>
      </c>
      <c r="U209" s="7" t="s">
        <v>40</v>
      </c>
    </row>
    <row r="210" spans="1:21" x14ac:dyDescent="0.25">
      <c r="A210" s="93">
        <v>209</v>
      </c>
      <c r="B210" s="92">
        <v>327</v>
      </c>
      <c r="C210" s="6">
        <v>45700</v>
      </c>
      <c r="D210" s="4">
        <v>58</v>
      </c>
      <c r="E210" s="7" t="s">
        <v>31</v>
      </c>
      <c r="F210" s="8">
        <v>125000</v>
      </c>
      <c r="G210" s="7" t="s">
        <v>41</v>
      </c>
      <c r="H210" s="7" t="s">
        <v>17</v>
      </c>
      <c r="I210" s="7" t="s">
        <v>51</v>
      </c>
      <c r="J210" s="7" t="s">
        <v>34</v>
      </c>
      <c r="K210" s="4" t="s">
        <v>18</v>
      </c>
      <c r="L210" s="7" t="s">
        <v>65</v>
      </c>
      <c r="M210" s="7" t="s">
        <v>23</v>
      </c>
      <c r="N210" s="7" t="s">
        <v>24</v>
      </c>
      <c r="O210" s="7" t="s">
        <v>68</v>
      </c>
      <c r="P210" s="7" t="s">
        <v>53</v>
      </c>
      <c r="Q210" s="4">
        <v>9</v>
      </c>
      <c r="R210" s="9" t="s">
        <v>60</v>
      </c>
      <c r="S210" s="7" t="s">
        <v>28</v>
      </c>
      <c r="T210" s="7" t="s">
        <v>47</v>
      </c>
      <c r="U210" s="7" t="s">
        <v>40</v>
      </c>
    </row>
    <row r="211" spans="1:21" x14ac:dyDescent="0.25">
      <c r="A211" s="93">
        <v>210</v>
      </c>
      <c r="B211" s="92">
        <v>1191</v>
      </c>
      <c r="C211" s="6">
        <v>58012.5</v>
      </c>
      <c r="D211" s="4">
        <v>55</v>
      </c>
      <c r="E211" s="7" t="s">
        <v>15</v>
      </c>
      <c r="F211" s="8">
        <v>248000</v>
      </c>
      <c r="G211" s="7" t="s">
        <v>41</v>
      </c>
      <c r="H211" s="7" t="s">
        <v>17</v>
      </c>
      <c r="I211" s="7" t="s">
        <v>51</v>
      </c>
      <c r="J211" s="7" t="s">
        <v>34</v>
      </c>
      <c r="K211" s="4" t="s">
        <v>18</v>
      </c>
      <c r="L211" s="7" t="s">
        <v>19</v>
      </c>
      <c r="M211" s="7" t="s">
        <v>23</v>
      </c>
      <c r="N211" s="7" t="s">
        <v>52</v>
      </c>
      <c r="O211" s="7" t="s">
        <v>68</v>
      </c>
      <c r="P211" s="7" t="s">
        <v>53</v>
      </c>
      <c r="Q211" s="4">
        <v>8</v>
      </c>
      <c r="R211" s="9" t="s">
        <v>46</v>
      </c>
      <c r="S211" s="7" t="s">
        <v>69</v>
      </c>
      <c r="T211" s="7" t="s">
        <v>61</v>
      </c>
      <c r="U211" s="7" t="s">
        <v>40</v>
      </c>
    </row>
    <row r="212" spans="1:21" x14ac:dyDescent="0.25">
      <c r="A212" s="109">
        <v>211</v>
      </c>
      <c r="B212" s="5">
        <v>51</v>
      </c>
      <c r="C212" s="6">
        <v>16325</v>
      </c>
      <c r="D212" s="4">
        <v>60</v>
      </c>
      <c r="E212" s="7" t="s">
        <v>15</v>
      </c>
      <c r="F212" s="8">
        <v>36100</v>
      </c>
      <c r="G212" s="7" t="s">
        <v>49</v>
      </c>
      <c r="H212" s="7" t="s">
        <v>17</v>
      </c>
      <c r="I212" s="7" t="s">
        <v>33</v>
      </c>
      <c r="J212" s="7" t="s">
        <v>22</v>
      </c>
      <c r="K212" s="4" t="s">
        <v>18</v>
      </c>
      <c r="L212" s="7" t="s">
        <v>65</v>
      </c>
      <c r="M212" s="7" t="s">
        <v>78</v>
      </c>
      <c r="N212" s="7" t="s">
        <v>52</v>
      </c>
      <c r="O212" s="7" t="s">
        <v>36</v>
      </c>
      <c r="P212" s="7" t="s">
        <v>26</v>
      </c>
      <c r="Q212" s="4">
        <v>9</v>
      </c>
      <c r="R212" s="9" t="s">
        <v>60</v>
      </c>
      <c r="S212" s="7" t="s">
        <v>69</v>
      </c>
      <c r="T212" s="7" t="s">
        <v>47</v>
      </c>
      <c r="U212" s="7" t="s">
        <v>40</v>
      </c>
    </row>
    <row r="213" spans="1:21" x14ac:dyDescent="0.25">
      <c r="A213" s="4">
        <v>212</v>
      </c>
      <c r="B213" s="5">
        <v>38</v>
      </c>
      <c r="C213" s="6">
        <v>25950</v>
      </c>
      <c r="D213" s="4">
        <v>29</v>
      </c>
      <c r="E213" s="7" t="s">
        <v>31</v>
      </c>
      <c r="F213" s="8">
        <v>55000</v>
      </c>
      <c r="G213" s="7" t="s">
        <v>80</v>
      </c>
      <c r="H213" s="7" t="s">
        <v>17</v>
      </c>
      <c r="I213" s="7" t="s">
        <v>43</v>
      </c>
      <c r="J213" s="7" t="s">
        <v>22</v>
      </c>
      <c r="K213" s="4" t="s">
        <v>62</v>
      </c>
      <c r="L213" s="7" t="s">
        <v>65</v>
      </c>
      <c r="M213" s="7" t="s">
        <v>66</v>
      </c>
      <c r="N213" s="7" t="s">
        <v>24</v>
      </c>
      <c r="O213" s="7" t="s">
        <v>68</v>
      </c>
      <c r="P213" s="7" t="s">
        <v>45</v>
      </c>
      <c r="Q213" s="4">
        <v>3</v>
      </c>
      <c r="R213" s="9" t="s">
        <v>46</v>
      </c>
      <c r="S213" s="7" t="s">
        <v>69</v>
      </c>
      <c r="T213" s="7" t="s">
        <v>67</v>
      </c>
      <c r="U213" s="7" t="s">
        <v>71</v>
      </c>
    </row>
    <row r="214" spans="1:21" x14ac:dyDescent="0.25">
      <c r="A214" s="4">
        <v>213</v>
      </c>
      <c r="B214" s="5">
        <v>63</v>
      </c>
      <c r="C214" s="6">
        <v>25850</v>
      </c>
      <c r="D214" s="4">
        <v>42</v>
      </c>
      <c r="E214" s="7" t="s">
        <v>31</v>
      </c>
      <c r="F214" s="8">
        <v>67000</v>
      </c>
      <c r="G214" s="7" t="s">
        <v>41</v>
      </c>
      <c r="H214" s="7" t="s">
        <v>17</v>
      </c>
      <c r="I214" s="7" t="s">
        <v>43</v>
      </c>
      <c r="J214" s="7" t="s">
        <v>22</v>
      </c>
      <c r="K214" s="4" t="s">
        <v>62</v>
      </c>
      <c r="L214" s="7" t="s">
        <v>65</v>
      </c>
      <c r="M214" s="7" t="s">
        <v>23</v>
      </c>
      <c r="N214" s="7" t="s">
        <v>44</v>
      </c>
      <c r="O214" s="7" t="s">
        <v>68</v>
      </c>
      <c r="P214" s="7" t="s">
        <v>45</v>
      </c>
      <c r="Q214" s="4">
        <v>6</v>
      </c>
      <c r="R214" s="9" t="s">
        <v>60</v>
      </c>
      <c r="S214" s="7" t="s">
        <v>38</v>
      </c>
      <c r="T214" s="7" t="s">
        <v>47</v>
      </c>
      <c r="U214" s="7" t="s">
        <v>30</v>
      </c>
    </row>
    <row r="215" spans="1:21" x14ac:dyDescent="0.25">
      <c r="A215" s="4">
        <v>214</v>
      </c>
      <c r="B215" s="92">
        <v>729</v>
      </c>
      <c r="C215" s="6">
        <v>28475</v>
      </c>
      <c r="D215" s="4">
        <v>41</v>
      </c>
      <c r="E215" s="7" t="s">
        <v>15</v>
      </c>
      <c r="F215" s="8">
        <v>76300</v>
      </c>
      <c r="G215" s="7" t="s">
        <v>49</v>
      </c>
      <c r="H215" s="7" t="s">
        <v>17</v>
      </c>
      <c r="I215" s="7" t="s">
        <v>43</v>
      </c>
      <c r="J215" s="7" t="s">
        <v>22</v>
      </c>
      <c r="K215" s="4" t="s">
        <v>18</v>
      </c>
      <c r="L215" s="7" t="s">
        <v>59</v>
      </c>
      <c r="M215" s="7" t="s">
        <v>23</v>
      </c>
      <c r="N215" s="7" t="s">
        <v>24</v>
      </c>
      <c r="O215" s="7" t="s">
        <v>68</v>
      </c>
      <c r="P215" s="7" t="s">
        <v>45</v>
      </c>
      <c r="Q215" s="4">
        <v>6</v>
      </c>
      <c r="R215" s="9" t="s">
        <v>60</v>
      </c>
      <c r="S215" s="7" t="s">
        <v>28</v>
      </c>
      <c r="T215" s="7" t="s">
        <v>47</v>
      </c>
      <c r="U215" s="7" t="s">
        <v>55</v>
      </c>
    </row>
    <row r="216" spans="1:21" x14ac:dyDescent="0.25">
      <c r="A216" s="4">
        <v>215</v>
      </c>
      <c r="B216" s="5">
        <v>128</v>
      </c>
      <c r="C216" s="6">
        <v>14000</v>
      </c>
      <c r="D216" s="4">
        <v>35</v>
      </c>
      <c r="E216" s="7" t="s">
        <v>15</v>
      </c>
      <c r="F216" s="8">
        <v>29600</v>
      </c>
      <c r="G216" s="7" t="s">
        <v>49</v>
      </c>
      <c r="H216" s="7" t="s">
        <v>17</v>
      </c>
      <c r="I216" s="7" t="s">
        <v>51</v>
      </c>
      <c r="J216" s="7" t="s">
        <v>22</v>
      </c>
      <c r="K216" s="4" t="s">
        <v>18</v>
      </c>
      <c r="L216" s="7" t="s">
        <v>19</v>
      </c>
      <c r="M216" s="7" t="s">
        <v>23</v>
      </c>
      <c r="N216" s="7" t="s">
        <v>35</v>
      </c>
      <c r="O216" s="7" t="s">
        <v>36</v>
      </c>
      <c r="P216" s="7" t="s">
        <v>53</v>
      </c>
      <c r="Q216" s="4">
        <v>4</v>
      </c>
      <c r="R216" s="9" t="s">
        <v>46</v>
      </c>
      <c r="S216" s="7" t="s">
        <v>38</v>
      </c>
      <c r="T216" s="7" t="s">
        <v>67</v>
      </c>
      <c r="U216" s="7" t="s">
        <v>55</v>
      </c>
    </row>
    <row r="217" spans="1:21" x14ac:dyDescent="0.25">
      <c r="A217" s="4">
        <v>216</v>
      </c>
      <c r="B217" s="92">
        <v>1226</v>
      </c>
      <c r="C217" s="6">
        <v>56568.75</v>
      </c>
      <c r="D217" s="4">
        <v>24</v>
      </c>
      <c r="E217" s="7" t="s">
        <v>31</v>
      </c>
      <c r="F217" s="8">
        <v>304000</v>
      </c>
      <c r="G217" s="7" t="s">
        <v>41</v>
      </c>
      <c r="H217" s="7" t="s">
        <v>17</v>
      </c>
      <c r="I217" s="7" t="s">
        <v>51</v>
      </c>
      <c r="J217" s="7" t="s">
        <v>34</v>
      </c>
      <c r="K217" s="4" t="s">
        <v>18</v>
      </c>
      <c r="L217" s="7" t="s">
        <v>59</v>
      </c>
      <c r="M217" s="7" t="s">
        <v>23</v>
      </c>
      <c r="N217" s="7" t="s">
        <v>24</v>
      </c>
      <c r="O217" s="7" t="s">
        <v>76</v>
      </c>
      <c r="P217" s="7" t="s">
        <v>53</v>
      </c>
      <c r="Q217" s="4">
        <v>2</v>
      </c>
      <c r="R217" s="9" t="s">
        <v>54</v>
      </c>
      <c r="S217" s="7" t="s">
        <v>38</v>
      </c>
      <c r="T217" s="7" t="s">
        <v>47</v>
      </c>
      <c r="U217" s="7" t="s">
        <v>58</v>
      </c>
    </row>
    <row r="218" spans="1:21" x14ac:dyDescent="0.25">
      <c r="A218" s="4">
        <v>217</v>
      </c>
      <c r="B218" s="5">
        <v>40</v>
      </c>
      <c r="C218" s="6">
        <v>10525</v>
      </c>
      <c r="D218" s="4">
        <v>39</v>
      </c>
      <c r="E218" s="7" t="s">
        <v>15</v>
      </c>
      <c r="F218" s="8">
        <v>16300</v>
      </c>
      <c r="G218" s="7" t="s">
        <v>41</v>
      </c>
      <c r="H218" s="7" t="s">
        <v>17</v>
      </c>
      <c r="I218" s="7" t="s">
        <v>33</v>
      </c>
      <c r="J218" s="7" t="s">
        <v>34</v>
      </c>
      <c r="K218" s="4" t="s">
        <v>18</v>
      </c>
      <c r="L218" s="7" t="s">
        <v>59</v>
      </c>
      <c r="M218" s="7" t="s">
        <v>23</v>
      </c>
      <c r="N218" s="7" t="s">
        <v>24</v>
      </c>
      <c r="O218" s="7" t="s">
        <v>36</v>
      </c>
      <c r="P218" s="7" t="s">
        <v>26</v>
      </c>
      <c r="Q218" s="4">
        <v>2</v>
      </c>
      <c r="R218" s="9" t="s">
        <v>46</v>
      </c>
      <c r="S218" s="7" t="s">
        <v>28</v>
      </c>
      <c r="T218" s="7" t="s">
        <v>47</v>
      </c>
      <c r="U218" s="7" t="s">
        <v>30</v>
      </c>
    </row>
    <row r="219" spans="1:21" x14ac:dyDescent="0.25">
      <c r="A219" s="4">
        <v>218</v>
      </c>
      <c r="B219" s="5">
        <v>384</v>
      </c>
      <c r="C219" s="6">
        <v>14350</v>
      </c>
      <c r="D219" s="4">
        <v>38</v>
      </c>
      <c r="E219" s="7" t="s">
        <v>31</v>
      </c>
      <c r="F219" s="8">
        <v>31000</v>
      </c>
      <c r="G219" s="7" t="s">
        <v>41</v>
      </c>
      <c r="H219" s="7" t="s">
        <v>17</v>
      </c>
      <c r="I219" s="7" t="s">
        <v>51</v>
      </c>
      <c r="J219" s="7" t="s">
        <v>22</v>
      </c>
      <c r="K219" s="4" t="s">
        <v>18</v>
      </c>
      <c r="L219" s="7" t="s">
        <v>59</v>
      </c>
      <c r="M219" s="7" t="s">
        <v>66</v>
      </c>
      <c r="N219" s="7" t="s">
        <v>35</v>
      </c>
      <c r="O219" s="7" t="s">
        <v>25</v>
      </c>
      <c r="P219" s="7" t="s">
        <v>53</v>
      </c>
      <c r="Q219" s="4">
        <v>5</v>
      </c>
      <c r="R219" s="9" t="s">
        <v>46</v>
      </c>
      <c r="S219" s="7" t="s">
        <v>28</v>
      </c>
      <c r="T219" s="7" t="s">
        <v>47</v>
      </c>
      <c r="U219" s="7" t="s">
        <v>55</v>
      </c>
    </row>
    <row r="220" spans="1:21" x14ac:dyDescent="0.25">
      <c r="A220" s="93">
        <v>219</v>
      </c>
      <c r="B220" s="92">
        <v>338</v>
      </c>
      <c r="C220" s="6">
        <v>35525</v>
      </c>
      <c r="D220" s="4">
        <v>37</v>
      </c>
      <c r="E220" s="7" t="s">
        <v>31</v>
      </c>
      <c r="F220" s="8">
        <v>152000</v>
      </c>
      <c r="G220" s="7" t="s">
        <v>16</v>
      </c>
      <c r="H220" s="7" t="s">
        <v>17</v>
      </c>
      <c r="I220" s="7" t="s">
        <v>43</v>
      </c>
      <c r="J220" s="7" t="s">
        <v>22</v>
      </c>
      <c r="K220" s="4" t="s">
        <v>62</v>
      </c>
      <c r="L220" s="7" t="s">
        <v>65</v>
      </c>
      <c r="M220" s="7" t="s">
        <v>23</v>
      </c>
      <c r="N220" s="7" t="s">
        <v>44</v>
      </c>
      <c r="O220" s="7" t="s">
        <v>76</v>
      </c>
      <c r="P220" s="7" t="s">
        <v>45</v>
      </c>
      <c r="Q220" s="4">
        <v>5</v>
      </c>
      <c r="R220" s="9" t="s">
        <v>27</v>
      </c>
      <c r="S220" s="7" t="s">
        <v>28</v>
      </c>
      <c r="T220" s="7" t="s">
        <v>39</v>
      </c>
      <c r="U220" s="7" t="s">
        <v>58</v>
      </c>
    </row>
    <row r="221" spans="1:21" x14ac:dyDescent="0.25">
      <c r="A221" s="4">
        <v>220</v>
      </c>
      <c r="B221" s="92">
        <v>312</v>
      </c>
      <c r="C221" s="6">
        <v>21450</v>
      </c>
      <c r="D221" s="4">
        <v>47</v>
      </c>
      <c r="E221" s="7" t="s">
        <v>31</v>
      </c>
      <c r="F221" s="8">
        <v>56000</v>
      </c>
      <c r="G221" s="7" t="s">
        <v>74</v>
      </c>
      <c r="H221" s="7" t="s">
        <v>17</v>
      </c>
      <c r="I221" s="7" t="s">
        <v>51</v>
      </c>
      <c r="J221" s="7" t="s">
        <v>22</v>
      </c>
      <c r="K221" s="4" t="s">
        <v>18</v>
      </c>
      <c r="L221" s="7" t="s">
        <v>19</v>
      </c>
      <c r="M221" s="7" t="s">
        <v>72</v>
      </c>
      <c r="N221" s="7" t="s">
        <v>44</v>
      </c>
      <c r="O221" s="7" t="s">
        <v>25</v>
      </c>
      <c r="P221" s="7" t="s">
        <v>53</v>
      </c>
      <c r="Q221" s="4">
        <v>7</v>
      </c>
      <c r="R221" s="9" t="s">
        <v>60</v>
      </c>
      <c r="S221" s="7" t="s">
        <v>28</v>
      </c>
      <c r="T221" s="7" t="s">
        <v>47</v>
      </c>
      <c r="U221" s="7" t="s">
        <v>58</v>
      </c>
    </row>
    <row r="222" spans="1:21" x14ac:dyDescent="0.25">
      <c r="A222" s="4">
        <v>221</v>
      </c>
      <c r="B222" s="5">
        <v>272</v>
      </c>
      <c r="C222" s="6">
        <v>24025</v>
      </c>
      <c r="D222" s="4">
        <v>38</v>
      </c>
      <c r="E222" s="7" t="s">
        <v>31</v>
      </c>
      <c r="F222" s="8">
        <v>72000</v>
      </c>
      <c r="G222" s="7" t="s">
        <v>16</v>
      </c>
      <c r="H222" s="7" t="s">
        <v>20</v>
      </c>
      <c r="I222" s="7" t="s">
        <v>51</v>
      </c>
      <c r="J222" s="7" t="s">
        <v>22</v>
      </c>
      <c r="K222" s="4" t="s">
        <v>18</v>
      </c>
      <c r="L222" s="7" t="s">
        <v>65</v>
      </c>
      <c r="M222" s="7" t="s">
        <v>66</v>
      </c>
      <c r="N222" s="7" t="s">
        <v>44</v>
      </c>
      <c r="O222" s="7" t="s">
        <v>25</v>
      </c>
      <c r="P222" s="7" t="s">
        <v>53</v>
      </c>
      <c r="Q222" s="4">
        <v>5</v>
      </c>
      <c r="R222" s="9" t="s">
        <v>46</v>
      </c>
      <c r="S222" s="7" t="s">
        <v>38</v>
      </c>
      <c r="T222" s="7" t="s">
        <v>61</v>
      </c>
      <c r="U222" s="7" t="s">
        <v>48</v>
      </c>
    </row>
    <row r="223" spans="1:21" x14ac:dyDescent="0.25">
      <c r="A223" s="4">
        <v>222</v>
      </c>
      <c r="B223" s="5">
        <v>33</v>
      </c>
      <c r="C223" s="6">
        <v>10200</v>
      </c>
      <c r="D223" s="4">
        <v>41</v>
      </c>
      <c r="E223" s="7" t="s">
        <v>15</v>
      </c>
      <c r="F223" s="8">
        <v>13600</v>
      </c>
      <c r="G223" s="7" t="s">
        <v>32</v>
      </c>
      <c r="H223" s="7" t="s">
        <v>17</v>
      </c>
      <c r="I223" s="7" t="s">
        <v>75</v>
      </c>
      <c r="J223" s="7" t="s">
        <v>63</v>
      </c>
      <c r="K223" s="4" t="s">
        <v>62</v>
      </c>
      <c r="L223" s="7" t="s">
        <v>65</v>
      </c>
      <c r="M223" s="7" t="s">
        <v>23</v>
      </c>
      <c r="N223" s="7" t="s">
        <v>52</v>
      </c>
      <c r="O223" s="7" t="s">
        <v>36</v>
      </c>
      <c r="P223" s="7" t="s">
        <v>26</v>
      </c>
      <c r="Q223" s="4">
        <v>6</v>
      </c>
      <c r="R223" s="9" t="s">
        <v>60</v>
      </c>
      <c r="S223" s="7" t="s">
        <v>38</v>
      </c>
      <c r="T223" s="7" t="s">
        <v>47</v>
      </c>
      <c r="U223" s="7" t="s">
        <v>71</v>
      </c>
    </row>
    <row r="224" spans="1:21" x14ac:dyDescent="0.25">
      <c r="A224" s="4">
        <v>223</v>
      </c>
      <c r="B224" s="92">
        <v>1349</v>
      </c>
      <c r="C224" s="6">
        <v>66056.25</v>
      </c>
      <c r="D224" s="4">
        <v>41</v>
      </c>
      <c r="E224" s="7" t="s">
        <v>31</v>
      </c>
      <c r="F224" s="8">
        <v>402000</v>
      </c>
      <c r="G224" s="7" t="s">
        <v>41</v>
      </c>
      <c r="H224" s="7" t="s">
        <v>17</v>
      </c>
      <c r="I224" s="7" t="s">
        <v>43</v>
      </c>
      <c r="J224" s="7" t="s">
        <v>63</v>
      </c>
      <c r="K224" s="4" t="s">
        <v>62</v>
      </c>
      <c r="L224" s="7" t="s">
        <v>65</v>
      </c>
      <c r="M224" s="7" t="s">
        <v>23</v>
      </c>
      <c r="N224" s="7" t="s">
        <v>24</v>
      </c>
      <c r="O224" s="7" t="s">
        <v>68</v>
      </c>
      <c r="P224" s="7" t="s">
        <v>45</v>
      </c>
      <c r="Q224" s="4">
        <v>6</v>
      </c>
      <c r="R224" s="9" t="s">
        <v>54</v>
      </c>
      <c r="S224" s="7" t="s">
        <v>28</v>
      </c>
      <c r="T224" s="7" t="s">
        <v>47</v>
      </c>
      <c r="U224" s="7" t="s">
        <v>40</v>
      </c>
    </row>
    <row r="225" spans="1:21" x14ac:dyDescent="0.25">
      <c r="A225" s="4">
        <v>224</v>
      </c>
      <c r="B225" s="5">
        <v>59</v>
      </c>
      <c r="C225" s="6">
        <v>24975</v>
      </c>
      <c r="D225" s="4">
        <v>38</v>
      </c>
      <c r="E225" s="7" t="s">
        <v>15</v>
      </c>
      <c r="F225" s="8">
        <v>76000</v>
      </c>
      <c r="G225" s="7" t="s">
        <v>41</v>
      </c>
      <c r="H225" s="7" t="s">
        <v>20</v>
      </c>
      <c r="I225" s="7" t="s">
        <v>51</v>
      </c>
      <c r="J225" s="7" t="s">
        <v>48</v>
      </c>
      <c r="K225" s="4" t="s">
        <v>18</v>
      </c>
      <c r="L225" s="7" t="s">
        <v>59</v>
      </c>
      <c r="M225" s="7" t="s">
        <v>66</v>
      </c>
      <c r="N225" s="7" t="s">
        <v>44</v>
      </c>
      <c r="O225" s="7" t="s">
        <v>25</v>
      </c>
      <c r="P225" s="7" t="s">
        <v>53</v>
      </c>
      <c r="Q225" s="4">
        <v>5</v>
      </c>
      <c r="R225" s="9" t="s">
        <v>46</v>
      </c>
      <c r="S225" s="7" t="s">
        <v>69</v>
      </c>
      <c r="T225" s="7" t="s">
        <v>39</v>
      </c>
      <c r="U225" s="7" t="s">
        <v>71</v>
      </c>
    </row>
    <row r="226" spans="1:21" x14ac:dyDescent="0.25">
      <c r="A226" s="4">
        <v>225</v>
      </c>
      <c r="B226" s="92">
        <v>542</v>
      </c>
      <c r="C226" s="6">
        <v>20675</v>
      </c>
      <c r="D226" s="4">
        <v>29</v>
      </c>
      <c r="E226" s="7" t="s">
        <v>15</v>
      </c>
      <c r="F226" s="8">
        <v>57800</v>
      </c>
      <c r="G226" s="7" t="s">
        <v>74</v>
      </c>
      <c r="H226" s="7" t="s">
        <v>17</v>
      </c>
      <c r="I226" s="7" t="s">
        <v>43</v>
      </c>
      <c r="J226" s="7" t="s">
        <v>22</v>
      </c>
      <c r="K226" s="4" t="s">
        <v>62</v>
      </c>
      <c r="L226" s="7" t="s">
        <v>19</v>
      </c>
      <c r="M226" s="7" t="s">
        <v>66</v>
      </c>
      <c r="N226" s="7" t="s">
        <v>24</v>
      </c>
      <c r="O226" s="7" t="s">
        <v>36</v>
      </c>
      <c r="P226" s="7" t="s">
        <v>45</v>
      </c>
      <c r="Q226" s="4">
        <v>3</v>
      </c>
      <c r="R226" s="9" t="s">
        <v>46</v>
      </c>
      <c r="S226" s="7" t="s">
        <v>69</v>
      </c>
      <c r="T226" s="7" t="s">
        <v>67</v>
      </c>
      <c r="U226" s="7" t="s">
        <v>40</v>
      </c>
    </row>
    <row r="227" spans="1:21" x14ac:dyDescent="0.25">
      <c r="A227" s="4">
        <v>226</v>
      </c>
      <c r="B227" s="5">
        <v>20</v>
      </c>
      <c r="C227" s="6">
        <v>13300</v>
      </c>
      <c r="D227" s="4">
        <v>38</v>
      </c>
      <c r="E227" s="7" t="s">
        <v>15</v>
      </c>
      <c r="F227" s="8">
        <v>22800</v>
      </c>
      <c r="G227" s="7" t="s">
        <v>32</v>
      </c>
      <c r="H227" s="7" t="s">
        <v>17</v>
      </c>
      <c r="I227" s="7" t="s">
        <v>75</v>
      </c>
      <c r="J227" s="7" t="s">
        <v>22</v>
      </c>
      <c r="K227" s="4" t="s">
        <v>18</v>
      </c>
      <c r="L227" s="7" t="s">
        <v>19</v>
      </c>
      <c r="M227" s="7" t="s">
        <v>23</v>
      </c>
      <c r="N227" s="7" t="s">
        <v>35</v>
      </c>
      <c r="O227" s="7" t="s">
        <v>36</v>
      </c>
      <c r="P227" s="7" t="s">
        <v>26</v>
      </c>
      <c r="Q227" s="4">
        <v>5</v>
      </c>
      <c r="R227" s="9" t="s">
        <v>46</v>
      </c>
      <c r="S227" s="7" t="s">
        <v>28</v>
      </c>
      <c r="T227" s="7" t="s">
        <v>39</v>
      </c>
      <c r="U227" s="7" t="s">
        <v>48</v>
      </c>
    </row>
    <row r="228" spans="1:21" x14ac:dyDescent="0.25">
      <c r="A228" s="4">
        <v>227</v>
      </c>
      <c r="B228" s="5">
        <v>105</v>
      </c>
      <c r="C228" s="6">
        <v>24600</v>
      </c>
      <c r="D228" s="4">
        <v>61</v>
      </c>
      <c r="E228" s="7" t="s">
        <v>15</v>
      </c>
      <c r="F228" s="8">
        <v>62000</v>
      </c>
      <c r="G228" s="7" t="s">
        <v>41</v>
      </c>
      <c r="H228" s="7" t="s">
        <v>17</v>
      </c>
      <c r="I228" s="7" t="s">
        <v>33</v>
      </c>
      <c r="J228" s="7" t="s">
        <v>22</v>
      </c>
      <c r="K228" s="4" t="s">
        <v>62</v>
      </c>
      <c r="L228" s="7" t="s">
        <v>59</v>
      </c>
      <c r="M228" s="7" t="s">
        <v>23</v>
      </c>
      <c r="N228" s="7" t="s">
        <v>35</v>
      </c>
      <c r="O228" s="7" t="s">
        <v>76</v>
      </c>
      <c r="P228" s="7" t="s">
        <v>26</v>
      </c>
      <c r="Q228" s="4">
        <v>4</v>
      </c>
      <c r="R228" s="9" t="s">
        <v>46</v>
      </c>
      <c r="S228" s="7" t="s">
        <v>38</v>
      </c>
      <c r="T228" s="7" t="s">
        <v>47</v>
      </c>
      <c r="U228" s="7" t="s">
        <v>48</v>
      </c>
    </row>
    <row r="229" spans="1:21" x14ac:dyDescent="0.25">
      <c r="A229" s="4">
        <v>228</v>
      </c>
      <c r="B229" s="5">
        <v>21</v>
      </c>
      <c r="C229" s="6">
        <v>12125</v>
      </c>
      <c r="D229" s="4">
        <v>26</v>
      </c>
      <c r="E229" s="7" t="s">
        <v>31</v>
      </c>
      <c r="F229" s="8">
        <v>16800</v>
      </c>
      <c r="G229" s="7" t="s">
        <v>16</v>
      </c>
      <c r="H229" s="7" t="s">
        <v>17</v>
      </c>
      <c r="I229" s="7" t="s">
        <v>43</v>
      </c>
      <c r="J229" s="7" t="s">
        <v>22</v>
      </c>
      <c r="K229" s="4" t="s">
        <v>18</v>
      </c>
      <c r="L229" s="7" t="s">
        <v>59</v>
      </c>
      <c r="M229" s="7" t="s">
        <v>23</v>
      </c>
      <c r="N229" s="7" t="s">
        <v>24</v>
      </c>
      <c r="O229" s="7" t="s">
        <v>36</v>
      </c>
      <c r="P229" s="7" t="s">
        <v>45</v>
      </c>
      <c r="Q229" s="4">
        <v>3</v>
      </c>
      <c r="R229" s="9" t="s">
        <v>46</v>
      </c>
      <c r="S229" s="7" t="s">
        <v>38</v>
      </c>
      <c r="T229" s="7" t="s">
        <v>39</v>
      </c>
      <c r="U229" s="7" t="s">
        <v>71</v>
      </c>
    </row>
    <row r="230" spans="1:21" x14ac:dyDescent="0.25">
      <c r="A230" s="4">
        <v>229</v>
      </c>
      <c r="B230" s="5">
        <v>72</v>
      </c>
      <c r="C230" s="6">
        <v>24325</v>
      </c>
      <c r="D230" s="4">
        <v>25</v>
      </c>
      <c r="E230" s="7" t="s">
        <v>15</v>
      </c>
      <c r="F230" s="8">
        <v>25000</v>
      </c>
      <c r="G230" s="7" t="s">
        <v>80</v>
      </c>
      <c r="H230" s="7" t="s">
        <v>20</v>
      </c>
      <c r="I230" s="7" t="s">
        <v>51</v>
      </c>
      <c r="J230" s="7" t="s">
        <v>63</v>
      </c>
      <c r="K230" s="4" t="s">
        <v>18</v>
      </c>
      <c r="L230" s="7" t="s">
        <v>65</v>
      </c>
      <c r="M230" s="7" t="s">
        <v>23</v>
      </c>
      <c r="N230" s="7" t="s">
        <v>24</v>
      </c>
      <c r="O230" s="7" t="s">
        <v>25</v>
      </c>
      <c r="P230" s="7" t="s">
        <v>53</v>
      </c>
      <c r="Q230" s="4">
        <v>1</v>
      </c>
      <c r="R230" s="9" t="s">
        <v>27</v>
      </c>
      <c r="S230" s="7" t="s">
        <v>56</v>
      </c>
      <c r="T230" s="7" t="s">
        <v>29</v>
      </c>
      <c r="U230" s="7" t="s">
        <v>55</v>
      </c>
    </row>
    <row r="231" spans="1:21" x14ac:dyDescent="0.25">
      <c r="A231" s="4">
        <v>230</v>
      </c>
      <c r="B231" s="5">
        <v>76</v>
      </c>
      <c r="C231" s="6">
        <v>11300</v>
      </c>
      <c r="D231" s="4">
        <v>62</v>
      </c>
      <c r="E231" s="7" t="s">
        <v>15</v>
      </c>
      <c r="F231" s="8">
        <v>16800</v>
      </c>
      <c r="G231" s="7" t="s">
        <v>79</v>
      </c>
      <c r="H231" s="7" t="s">
        <v>17</v>
      </c>
      <c r="I231" s="7" t="s">
        <v>51</v>
      </c>
      <c r="J231" s="7" t="s">
        <v>63</v>
      </c>
      <c r="K231" s="4" t="s">
        <v>18</v>
      </c>
      <c r="L231" s="7" t="s">
        <v>59</v>
      </c>
      <c r="M231" s="7" t="s">
        <v>72</v>
      </c>
      <c r="N231" s="7" t="s">
        <v>24</v>
      </c>
      <c r="O231" s="7" t="s">
        <v>36</v>
      </c>
      <c r="P231" s="7" t="s">
        <v>53</v>
      </c>
      <c r="Q231" s="4">
        <v>10</v>
      </c>
      <c r="R231" s="9" t="s">
        <v>60</v>
      </c>
      <c r="S231" s="7" t="s">
        <v>38</v>
      </c>
      <c r="T231" s="7" t="s">
        <v>47</v>
      </c>
      <c r="U231" s="7" t="s">
        <v>55</v>
      </c>
    </row>
    <row r="232" spans="1:21" x14ac:dyDescent="0.25">
      <c r="A232" s="4">
        <v>231</v>
      </c>
      <c r="B232" s="5">
        <v>0</v>
      </c>
      <c r="C232" s="6">
        <v>17325</v>
      </c>
      <c r="D232" s="4">
        <v>42</v>
      </c>
      <c r="E232" s="7" t="s">
        <v>15</v>
      </c>
      <c r="F232" s="8">
        <v>40000</v>
      </c>
      <c r="G232" s="7" t="s">
        <v>41</v>
      </c>
      <c r="H232" s="7" t="s">
        <v>17</v>
      </c>
      <c r="I232" s="7" t="s">
        <v>43</v>
      </c>
      <c r="J232" s="7" t="s">
        <v>34</v>
      </c>
      <c r="K232" s="4" t="s">
        <v>18</v>
      </c>
      <c r="L232" s="7" t="s">
        <v>19</v>
      </c>
      <c r="M232" s="7" t="s">
        <v>72</v>
      </c>
      <c r="N232" s="7" t="s">
        <v>24</v>
      </c>
      <c r="O232" s="7" t="s">
        <v>25</v>
      </c>
      <c r="P232" s="7" t="s">
        <v>45</v>
      </c>
      <c r="Q232" s="4">
        <v>6</v>
      </c>
      <c r="R232" s="9" t="s">
        <v>60</v>
      </c>
      <c r="S232" s="7" t="s">
        <v>56</v>
      </c>
      <c r="T232" s="7" t="s">
        <v>47</v>
      </c>
      <c r="U232" s="7" t="s">
        <v>55</v>
      </c>
    </row>
    <row r="233" spans="1:21" x14ac:dyDescent="0.25">
      <c r="A233" s="4">
        <v>232</v>
      </c>
      <c r="B233" s="92">
        <v>545</v>
      </c>
      <c r="C233" s="6">
        <v>28575</v>
      </c>
      <c r="D233" s="4">
        <v>31</v>
      </c>
      <c r="E233" s="7" t="s">
        <v>31</v>
      </c>
      <c r="F233" s="8">
        <v>76000</v>
      </c>
      <c r="G233" s="7" t="s">
        <v>80</v>
      </c>
      <c r="H233" s="7" t="s">
        <v>20</v>
      </c>
      <c r="I233" s="7" t="s">
        <v>51</v>
      </c>
      <c r="J233" s="7" t="s">
        <v>22</v>
      </c>
      <c r="K233" s="4" t="s">
        <v>18</v>
      </c>
      <c r="L233" s="7" t="s">
        <v>19</v>
      </c>
      <c r="M233" s="7" t="s">
        <v>23</v>
      </c>
      <c r="N233" s="7" t="s">
        <v>44</v>
      </c>
      <c r="O233" s="7" t="s">
        <v>68</v>
      </c>
      <c r="P233" s="7" t="s">
        <v>53</v>
      </c>
      <c r="Q233" s="4">
        <v>3</v>
      </c>
      <c r="R233" s="9" t="s">
        <v>46</v>
      </c>
      <c r="S233" s="7" t="s">
        <v>28</v>
      </c>
      <c r="T233" s="7" t="s">
        <v>47</v>
      </c>
      <c r="U233" s="7" t="s">
        <v>71</v>
      </c>
    </row>
    <row r="234" spans="1:21" x14ac:dyDescent="0.25">
      <c r="A234" s="4">
        <v>233</v>
      </c>
      <c r="B234" s="5">
        <v>73</v>
      </c>
      <c r="C234" s="6">
        <v>8525</v>
      </c>
      <c r="D234" s="4">
        <v>33</v>
      </c>
      <c r="E234" s="7" t="s">
        <v>15</v>
      </c>
      <c r="F234" s="8">
        <v>5800</v>
      </c>
      <c r="G234" s="7" t="s">
        <v>49</v>
      </c>
      <c r="H234" s="7" t="s">
        <v>20</v>
      </c>
      <c r="I234" s="7" t="s">
        <v>21</v>
      </c>
      <c r="J234" s="7" t="s">
        <v>34</v>
      </c>
      <c r="K234" s="4" t="s">
        <v>62</v>
      </c>
      <c r="L234" s="7" t="s">
        <v>59</v>
      </c>
      <c r="M234" s="7" t="s">
        <v>23</v>
      </c>
      <c r="N234" s="7" t="s">
        <v>24</v>
      </c>
      <c r="O234" s="7" t="s">
        <v>36</v>
      </c>
      <c r="P234" s="7" t="s">
        <v>26</v>
      </c>
      <c r="Q234" s="4">
        <v>4</v>
      </c>
      <c r="R234" s="9" t="s">
        <v>27</v>
      </c>
      <c r="S234" s="7" t="s">
        <v>56</v>
      </c>
      <c r="T234" s="7" t="s">
        <v>29</v>
      </c>
      <c r="U234" s="7" t="s">
        <v>58</v>
      </c>
    </row>
    <row r="235" spans="1:21" x14ac:dyDescent="0.25">
      <c r="A235" s="4">
        <v>234</v>
      </c>
      <c r="B235" s="5">
        <v>288</v>
      </c>
      <c r="C235" s="6">
        <v>19475</v>
      </c>
      <c r="D235" s="4">
        <v>21</v>
      </c>
      <c r="E235" s="7" t="s">
        <v>31</v>
      </c>
      <c r="F235" s="8">
        <v>28000</v>
      </c>
      <c r="G235" s="7" t="s">
        <v>77</v>
      </c>
      <c r="H235" s="7" t="s">
        <v>17</v>
      </c>
      <c r="I235" s="7" t="s">
        <v>21</v>
      </c>
      <c r="J235" s="7" t="s">
        <v>22</v>
      </c>
      <c r="K235" s="4" t="s">
        <v>18</v>
      </c>
      <c r="L235" s="7" t="s">
        <v>42</v>
      </c>
      <c r="M235" s="7" t="s">
        <v>66</v>
      </c>
      <c r="N235" s="7" t="s">
        <v>35</v>
      </c>
      <c r="O235" s="7" t="s">
        <v>36</v>
      </c>
      <c r="P235" s="7" t="s">
        <v>26</v>
      </c>
      <c r="Q235" s="4">
        <v>2</v>
      </c>
      <c r="R235" s="9" t="s">
        <v>27</v>
      </c>
      <c r="S235" s="7" t="s">
        <v>69</v>
      </c>
      <c r="T235" s="7" t="s">
        <v>29</v>
      </c>
      <c r="U235" s="7" t="s">
        <v>40</v>
      </c>
    </row>
    <row r="236" spans="1:21" x14ac:dyDescent="0.25">
      <c r="A236" s="4">
        <v>235</v>
      </c>
      <c r="B236" s="5">
        <v>17</v>
      </c>
      <c r="C236" s="6">
        <v>10375</v>
      </c>
      <c r="D236" s="4">
        <v>50</v>
      </c>
      <c r="E236" s="7" t="s">
        <v>31</v>
      </c>
      <c r="F236" s="8">
        <v>13000</v>
      </c>
      <c r="G236" s="7" t="s">
        <v>49</v>
      </c>
      <c r="H236" s="7" t="s">
        <v>17</v>
      </c>
      <c r="I236" s="7" t="s">
        <v>51</v>
      </c>
      <c r="J236" s="7" t="s">
        <v>22</v>
      </c>
      <c r="K236" s="4" t="s">
        <v>62</v>
      </c>
      <c r="L236" s="7" t="s">
        <v>65</v>
      </c>
      <c r="M236" s="7" t="s">
        <v>72</v>
      </c>
      <c r="N236" s="7" t="s">
        <v>44</v>
      </c>
      <c r="O236" s="7" t="s">
        <v>25</v>
      </c>
      <c r="P236" s="7" t="s">
        <v>53</v>
      </c>
      <c r="Q236" s="4">
        <v>7</v>
      </c>
      <c r="R236" s="9" t="s">
        <v>60</v>
      </c>
      <c r="S236" s="7" t="s">
        <v>28</v>
      </c>
      <c r="T236" s="7" t="s">
        <v>47</v>
      </c>
      <c r="U236" s="7" t="s">
        <v>30</v>
      </c>
    </row>
    <row r="237" spans="1:21" x14ac:dyDescent="0.25">
      <c r="A237" s="4">
        <v>236</v>
      </c>
      <c r="B237" s="5">
        <v>53</v>
      </c>
      <c r="C237" s="6">
        <v>15850</v>
      </c>
      <c r="D237" s="4">
        <v>36</v>
      </c>
      <c r="E237" s="7" t="s">
        <v>31</v>
      </c>
      <c r="F237" s="8">
        <v>33900</v>
      </c>
      <c r="G237" s="7" t="s">
        <v>74</v>
      </c>
      <c r="H237" s="7" t="s">
        <v>17</v>
      </c>
      <c r="I237" s="7" t="s">
        <v>33</v>
      </c>
      <c r="J237" s="7" t="s">
        <v>22</v>
      </c>
      <c r="K237" s="4" t="s">
        <v>18</v>
      </c>
      <c r="L237" s="7" t="s">
        <v>19</v>
      </c>
      <c r="M237" s="7" t="s">
        <v>23</v>
      </c>
      <c r="N237" s="7" t="s">
        <v>35</v>
      </c>
      <c r="O237" s="7" t="s">
        <v>36</v>
      </c>
      <c r="P237" s="7" t="s">
        <v>26</v>
      </c>
      <c r="Q237" s="4">
        <v>5</v>
      </c>
      <c r="R237" s="9" t="s">
        <v>46</v>
      </c>
      <c r="S237" s="7" t="s">
        <v>28</v>
      </c>
      <c r="T237" s="7" t="s">
        <v>67</v>
      </c>
      <c r="U237" s="7" t="s">
        <v>40</v>
      </c>
    </row>
    <row r="238" spans="1:21" x14ac:dyDescent="0.25">
      <c r="A238" s="4">
        <v>237</v>
      </c>
      <c r="B238" s="5">
        <v>22</v>
      </c>
      <c r="C238" s="6">
        <v>16375</v>
      </c>
      <c r="D238" s="4">
        <v>41</v>
      </c>
      <c r="E238" s="7" t="s">
        <v>31</v>
      </c>
      <c r="F238" s="8">
        <v>39900</v>
      </c>
      <c r="G238" s="7" t="s">
        <v>16</v>
      </c>
      <c r="H238" s="7" t="s">
        <v>17</v>
      </c>
      <c r="I238" s="7" t="s">
        <v>51</v>
      </c>
      <c r="J238" s="7" t="s">
        <v>22</v>
      </c>
      <c r="K238" s="4" t="s">
        <v>18</v>
      </c>
      <c r="L238" s="7" t="s">
        <v>65</v>
      </c>
      <c r="M238" s="7" t="s">
        <v>23</v>
      </c>
      <c r="N238" s="7" t="s">
        <v>35</v>
      </c>
      <c r="O238" s="7" t="s">
        <v>36</v>
      </c>
      <c r="P238" s="7" t="s">
        <v>53</v>
      </c>
      <c r="Q238" s="4">
        <v>6</v>
      </c>
      <c r="R238" s="9" t="s">
        <v>60</v>
      </c>
      <c r="S238" s="7" t="s">
        <v>38</v>
      </c>
      <c r="T238" s="7" t="s">
        <v>47</v>
      </c>
      <c r="U238" s="7" t="s">
        <v>55</v>
      </c>
    </row>
    <row r="239" spans="1:21" x14ac:dyDescent="0.25">
      <c r="A239" s="4">
        <v>238</v>
      </c>
      <c r="B239" s="5">
        <v>365</v>
      </c>
      <c r="C239" s="6">
        <v>9450</v>
      </c>
      <c r="D239" s="4">
        <v>27</v>
      </c>
      <c r="E239" s="7" t="s">
        <v>15</v>
      </c>
      <c r="F239" s="8">
        <v>10300</v>
      </c>
      <c r="G239" s="7" t="s">
        <v>41</v>
      </c>
      <c r="H239" s="7" t="s">
        <v>17</v>
      </c>
      <c r="I239" s="7" t="s">
        <v>21</v>
      </c>
      <c r="J239" s="7" t="s">
        <v>22</v>
      </c>
      <c r="K239" s="4" t="s">
        <v>18</v>
      </c>
      <c r="L239" s="7" t="s">
        <v>59</v>
      </c>
      <c r="M239" s="7" t="s">
        <v>23</v>
      </c>
      <c r="N239" s="7" t="s">
        <v>24</v>
      </c>
      <c r="O239" s="7" t="s">
        <v>36</v>
      </c>
      <c r="P239" s="7" t="s">
        <v>26</v>
      </c>
      <c r="Q239" s="4">
        <v>3</v>
      </c>
      <c r="R239" s="9" t="s">
        <v>46</v>
      </c>
      <c r="S239" s="7" t="s">
        <v>69</v>
      </c>
      <c r="T239" s="7" t="s">
        <v>47</v>
      </c>
      <c r="U239" s="7" t="s">
        <v>40</v>
      </c>
    </row>
    <row r="240" spans="1:21" x14ac:dyDescent="0.25">
      <c r="A240" s="4">
        <v>239</v>
      </c>
      <c r="B240" s="5">
        <v>20</v>
      </c>
      <c r="C240" s="6">
        <v>8950</v>
      </c>
      <c r="D240" s="4">
        <v>42</v>
      </c>
      <c r="E240" s="7" t="s">
        <v>15</v>
      </c>
      <c r="F240" s="8">
        <v>7200</v>
      </c>
      <c r="G240" s="7" t="s">
        <v>41</v>
      </c>
      <c r="H240" s="7" t="s">
        <v>17</v>
      </c>
      <c r="I240" s="7" t="s">
        <v>43</v>
      </c>
      <c r="J240" s="7" t="s">
        <v>34</v>
      </c>
      <c r="K240" s="4" t="s">
        <v>62</v>
      </c>
      <c r="L240" s="7" t="s">
        <v>65</v>
      </c>
      <c r="M240" s="7" t="s">
        <v>23</v>
      </c>
      <c r="N240" s="7" t="s">
        <v>35</v>
      </c>
      <c r="O240" s="7" t="s">
        <v>36</v>
      </c>
      <c r="P240" s="7" t="s">
        <v>45</v>
      </c>
      <c r="Q240" s="4">
        <v>6</v>
      </c>
      <c r="R240" s="9" t="s">
        <v>60</v>
      </c>
      <c r="S240" s="7" t="s">
        <v>28</v>
      </c>
      <c r="T240" s="7" t="s">
        <v>81</v>
      </c>
      <c r="U240" s="7" t="s">
        <v>71</v>
      </c>
    </row>
    <row r="241" spans="1:21" x14ac:dyDescent="0.25">
      <c r="A241" s="4">
        <v>240</v>
      </c>
      <c r="B241" s="92">
        <v>676</v>
      </c>
      <c r="C241" s="6">
        <v>11775</v>
      </c>
      <c r="D241" s="4">
        <v>28</v>
      </c>
      <c r="E241" s="7" t="s">
        <v>15</v>
      </c>
      <c r="F241" s="8">
        <v>24300</v>
      </c>
      <c r="G241" s="7" t="s">
        <v>74</v>
      </c>
      <c r="H241" s="7" t="s">
        <v>17</v>
      </c>
      <c r="I241" s="7" t="s">
        <v>75</v>
      </c>
      <c r="J241" s="7" t="s">
        <v>34</v>
      </c>
      <c r="K241" s="4" t="s">
        <v>62</v>
      </c>
      <c r="L241" s="7" t="s">
        <v>19</v>
      </c>
      <c r="M241" s="7" t="s">
        <v>23</v>
      </c>
      <c r="N241" s="7" t="s">
        <v>52</v>
      </c>
      <c r="O241" s="7" t="s">
        <v>36</v>
      </c>
      <c r="P241" s="7" t="s">
        <v>26</v>
      </c>
      <c r="Q241" s="4">
        <v>3</v>
      </c>
      <c r="R241" s="9" t="s">
        <v>27</v>
      </c>
      <c r="S241" s="7" t="s">
        <v>69</v>
      </c>
      <c r="T241" s="7" t="s">
        <v>81</v>
      </c>
      <c r="U241" s="7" t="s">
        <v>40</v>
      </c>
    </row>
    <row r="242" spans="1:21" x14ac:dyDescent="0.25">
      <c r="A242" s="4">
        <v>241</v>
      </c>
      <c r="B242" s="5">
        <v>205</v>
      </c>
      <c r="C242" s="6">
        <v>27050</v>
      </c>
      <c r="D242" s="4">
        <v>46</v>
      </c>
      <c r="E242" s="7" t="s">
        <v>31</v>
      </c>
      <c r="F242" s="8">
        <v>95000</v>
      </c>
      <c r="G242" s="7" t="s">
        <v>49</v>
      </c>
      <c r="H242" s="7" t="s">
        <v>17</v>
      </c>
      <c r="I242" s="7" t="s">
        <v>33</v>
      </c>
      <c r="J242" s="7" t="s">
        <v>34</v>
      </c>
      <c r="K242" s="4" t="s">
        <v>62</v>
      </c>
      <c r="L242" s="7" t="s">
        <v>19</v>
      </c>
      <c r="M242" s="7" t="s">
        <v>23</v>
      </c>
      <c r="N242" s="7" t="s">
        <v>24</v>
      </c>
      <c r="O242" s="7" t="s">
        <v>76</v>
      </c>
      <c r="P242" s="7" t="s">
        <v>26</v>
      </c>
      <c r="Q242" s="4">
        <v>7</v>
      </c>
      <c r="R242" s="9" t="s">
        <v>54</v>
      </c>
      <c r="S242" s="7" t="s">
        <v>38</v>
      </c>
      <c r="T242" s="7" t="s">
        <v>47</v>
      </c>
      <c r="U242" s="7" t="s">
        <v>40</v>
      </c>
    </row>
    <row r="243" spans="1:21" x14ac:dyDescent="0.25">
      <c r="A243" s="4">
        <v>242</v>
      </c>
      <c r="B243" s="92">
        <v>681</v>
      </c>
      <c r="C243" s="6">
        <v>28050</v>
      </c>
      <c r="D243" s="4">
        <v>32</v>
      </c>
      <c r="E243" s="7" t="s">
        <v>31</v>
      </c>
      <c r="F243" s="8">
        <v>74200</v>
      </c>
      <c r="G243" s="7" t="s">
        <v>74</v>
      </c>
      <c r="H243" s="7" t="s">
        <v>17</v>
      </c>
      <c r="I243" s="7" t="s">
        <v>51</v>
      </c>
      <c r="J243" s="7" t="s">
        <v>34</v>
      </c>
      <c r="K243" s="4" t="s">
        <v>18</v>
      </c>
      <c r="L243" s="7" t="s">
        <v>65</v>
      </c>
      <c r="M243" s="7" t="s">
        <v>23</v>
      </c>
      <c r="N243" s="7" t="s">
        <v>24</v>
      </c>
      <c r="O243" s="7" t="s">
        <v>68</v>
      </c>
      <c r="P243" s="7" t="s">
        <v>53</v>
      </c>
      <c r="Q243" s="4">
        <v>4</v>
      </c>
      <c r="R243" s="9" t="s">
        <v>46</v>
      </c>
      <c r="S243" s="7" t="s">
        <v>69</v>
      </c>
      <c r="T243" s="7" t="s">
        <v>47</v>
      </c>
      <c r="U243" s="7" t="s">
        <v>58</v>
      </c>
    </row>
    <row r="244" spans="1:21" x14ac:dyDescent="0.25">
      <c r="A244" s="4">
        <v>243</v>
      </c>
      <c r="B244" s="5">
        <v>56</v>
      </c>
      <c r="C244" s="6">
        <v>11900</v>
      </c>
      <c r="D244" s="4">
        <v>40</v>
      </c>
      <c r="E244" s="7" t="s">
        <v>15</v>
      </c>
      <c r="F244" s="8">
        <v>19000</v>
      </c>
      <c r="G244" s="7" t="s">
        <v>49</v>
      </c>
      <c r="H244" s="7" t="s">
        <v>20</v>
      </c>
      <c r="I244" s="7" t="s">
        <v>33</v>
      </c>
      <c r="J244" s="7" t="s">
        <v>63</v>
      </c>
      <c r="K244" s="4" t="s">
        <v>18</v>
      </c>
      <c r="L244" s="7" t="s">
        <v>19</v>
      </c>
      <c r="M244" s="7" t="s">
        <v>23</v>
      </c>
      <c r="N244" s="7" t="s">
        <v>35</v>
      </c>
      <c r="O244" s="7" t="s">
        <v>25</v>
      </c>
      <c r="P244" s="7" t="s">
        <v>26</v>
      </c>
      <c r="Q244" s="4">
        <v>5</v>
      </c>
      <c r="R244" s="9" t="s">
        <v>60</v>
      </c>
      <c r="S244" s="7" t="s">
        <v>69</v>
      </c>
      <c r="T244" s="7" t="s">
        <v>67</v>
      </c>
      <c r="U244" s="7" t="s">
        <v>71</v>
      </c>
    </row>
    <row r="245" spans="1:21" x14ac:dyDescent="0.25">
      <c r="A245" s="4">
        <v>244</v>
      </c>
      <c r="B245" s="5">
        <v>63</v>
      </c>
      <c r="C245" s="6">
        <v>16850</v>
      </c>
      <c r="D245" s="4">
        <v>39</v>
      </c>
      <c r="E245" s="7" t="s">
        <v>31</v>
      </c>
      <c r="F245" s="8">
        <v>42700</v>
      </c>
      <c r="G245" s="7" t="s">
        <v>77</v>
      </c>
      <c r="H245" s="7" t="s">
        <v>17</v>
      </c>
      <c r="I245" s="7" t="s">
        <v>33</v>
      </c>
      <c r="J245" s="7" t="s">
        <v>63</v>
      </c>
      <c r="K245" s="4" t="s">
        <v>62</v>
      </c>
      <c r="L245" s="7" t="s">
        <v>65</v>
      </c>
      <c r="M245" s="7" t="s">
        <v>23</v>
      </c>
      <c r="N245" s="7" t="s">
        <v>44</v>
      </c>
      <c r="O245" s="7" t="s">
        <v>36</v>
      </c>
      <c r="P245" s="7" t="s">
        <v>26</v>
      </c>
      <c r="Q245" s="4">
        <v>5</v>
      </c>
      <c r="R245" s="9" t="s">
        <v>46</v>
      </c>
      <c r="S245" s="7" t="s">
        <v>28</v>
      </c>
      <c r="T245" s="7" t="s">
        <v>57</v>
      </c>
      <c r="U245" s="7" t="s">
        <v>40</v>
      </c>
    </row>
    <row r="246" spans="1:21" x14ac:dyDescent="0.25">
      <c r="A246" s="93">
        <v>245</v>
      </c>
      <c r="B246" s="92">
        <v>361</v>
      </c>
      <c r="C246" s="6">
        <v>43875</v>
      </c>
      <c r="D246" s="4">
        <v>30</v>
      </c>
      <c r="E246" s="7" t="s">
        <v>31</v>
      </c>
      <c r="F246" s="8">
        <v>143000</v>
      </c>
      <c r="G246" s="7" t="s">
        <v>16</v>
      </c>
      <c r="H246" s="7" t="s">
        <v>17</v>
      </c>
      <c r="I246" s="7" t="s">
        <v>43</v>
      </c>
      <c r="J246" s="7" t="s">
        <v>34</v>
      </c>
      <c r="K246" s="4" t="s">
        <v>18</v>
      </c>
      <c r="L246" s="7" t="s">
        <v>59</v>
      </c>
      <c r="M246" s="7" t="s">
        <v>23</v>
      </c>
      <c r="N246" s="7" t="s">
        <v>24</v>
      </c>
      <c r="O246" s="7" t="s">
        <v>76</v>
      </c>
      <c r="P246" s="7" t="s">
        <v>45</v>
      </c>
      <c r="Q246" s="4">
        <v>3</v>
      </c>
      <c r="R246" s="9" t="s">
        <v>37</v>
      </c>
      <c r="S246" s="7" t="s">
        <v>56</v>
      </c>
      <c r="T246" s="7" t="s">
        <v>47</v>
      </c>
      <c r="U246" s="7" t="s">
        <v>30</v>
      </c>
    </row>
    <row r="247" spans="1:21" x14ac:dyDescent="0.25">
      <c r="A247" s="4">
        <v>246</v>
      </c>
      <c r="B247" s="5">
        <v>17</v>
      </c>
      <c r="C247" s="6">
        <v>13850</v>
      </c>
      <c r="D247" s="4">
        <v>33</v>
      </c>
      <c r="E247" s="7" t="s">
        <v>31</v>
      </c>
      <c r="F247" s="8">
        <v>28900</v>
      </c>
      <c r="G247" s="7" t="s">
        <v>79</v>
      </c>
      <c r="H247" s="7" t="s">
        <v>17</v>
      </c>
      <c r="I247" s="7" t="s">
        <v>51</v>
      </c>
      <c r="J247" s="7" t="s">
        <v>22</v>
      </c>
      <c r="K247" s="4" t="s">
        <v>62</v>
      </c>
      <c r="L247" s="7" t="s">
        <v>59</v>
      </c>
      <c r="M247" s="7" t="s">
        <v>66</v>
      </c>
      <c r="N247" s="7" t="s">
        <v>24</v>
      </c>
      <c r="O247" s="7" t="s">
        <v>36</v>
      </c>
      <c r="P247" s="7" t="s">
        <v>53</v>
      </c>
      <c r="Q247" s="4">
        <v>4</v>
      </c>
      <c r="R247" s="9" t="s">
        <v>46</v>
      </c>
      <c r="S247" s="7" t="s">
        <v>28</v>
      </c>
      <c r="T247" s="7" t="s">
        <v>47</v>
      </c>
      <c r="U247" s="7" t="s">
        <v>48</v>
      </c>
    </row>
    <row r="248" spans="1:21" x14ac:dyDescent="0.25">
      <c r="A248" s="4">
        <v>247</v>
      </c>
      <c r="B248" s="92">
        <v>567</v>
      </c>
      <c r="C248" s="6">
        <v>17425</v>
      </c>
      <c r="D248" s="4">
        <v>27</v>
      </c>
      <c r="E248" s="7" t="s">
        <v>31</v>
      </c>
      <c r="F248" s="8">
        <v>49000</v>
      </c>
      <c r="G248" s="7" t="s">
        <v>41</v>
      </c>
      <c r="H248" s="7" t="s">
        <v>20</v>
      </c>
      <c r="I248" s="7" t="s">
        <v>51</v>
      </c>
      <c r="J248" s="7" t="s">
        <v>63</v>
      </c>
      <c r="K248" s="4" t="s">
        <v>18</v>
      </c>
      <c r="L248" s="7" t="s">
        <v>50</v>
      </c>
      <c r="M248" s="7" t="s">
        <v>23</v>
      </c>
      <c r="N248" s="7" t="s">
        <v>24</v>
      </c>
      <c r="O248" s="7" t="s">
        <v>25</v>
      </c>
      <c r="P248" s="7" t="s">
        <v>53</v>
      </c>
      <c r="Q248" s="4">
        <v>3</v>
      </c>
      <c r="R248" s="9" t="s">
        <v>54</v>
      </c>
      <c r="S248" s="7" t="s">
        <v>56</v>
      </c>
      <c r="T248" s="7" t="s">
        <v>61</v>
      </c>
      <c r="U248" s="7" t="s">
        <v>48</v>
      </c>
    </row>
    <row r="249" spans="1:21" x14ac:dyDescent="0.25">
      <c r="A249" s="4">
        <v>248</v>
      </c>
      <c r="B249" s="92">
        <v>452</v>
      </c>
      <c r="C249" s="6">
        <v>24550</v>
      </c>
      <c r="D249" s="4">
        <v>37</v>
      </c>
      <c r="E249" s="7" t="s">
        <v>31</v>
      </c>
      <c r="F249" s="8">
        <v>74200</v>
      </c>
      <c r="G249" s="7" t="s">
        <v>41</v>
      </c>
      <c r="H249" s="7" t="s">
        <v>17</v>
      </c>
      <c r="I249" s="7" t="s">
        <v>51</v>
      </c>
      <c r="J249" s="7" t="s">
        <v>34</v>
      </c>
      <c r="K249" s="4" t="s">
        <v>62</v>
      </c>
      <c r="L249" s="7" t="s">
        <v>59</v>
      </c>
      <c r="M249" s="7" t="s">
        <v>23</v>
      </c>
      <c r="N249" s="7" t="s">
        <v>35</v>
      </c>
      <c r="O249" s="7" t="s">
        <v>25</v>
      </c>
      <c r="P249" s="7" t="s">
        <v>53</v>
      </c>
      <c r="Q249" s="4">
        <v>5</v>
      </c>
      <c r="R249" s="9" t="s">
        <v>46</v>
      </c>
      <c r="S249" s="7" t="s">
        <v>69</v>
      </c>
      <c r="T249" s="7" t="s">
        <v>61</v>
      </c>
      <c r="U249" s="7" t="s">
        <v>71</v>
      </c>
    </row>
    <row r="250" spans="1:21" x14ac:dyDescent="0.25">
      <c r="A250" s="4">
        <v>249</v>
      </c>
      <c r="B250" s="5">
        <v>26</v>
      </c>
      <c r="C250" s="6">
        <v>31150</v>
      </c>
      <c r="D250" s="4">
        <v>56</v>
      </c>
      <c r="E250" s="7" t="s">
        <v>15</v>
      </c>
      <c r="F250" s="8">
        <v>69000</v>
      </c>
      <c r="G250" s="7" t="s">
        <v>74</v>
      </c>
      <c r="H250" s="7" t="s">
        <v>20</v>
      </c>
      <c r="I250" s="7" t="s">
        <v>51</v>
      </c>
      <c r="J250" s="7" t="s">
        <v>63</v>
      </c>
      <c r="K250" s="4" t="s">
        <v>18</v>
      </c>
      <c r="L250" s="7" t="s">
        <v>65</v>
      </c>
      <c r="M250" s="7" t="s">
        <v>23</v>
      </c>
      <c r="N250" s="7" t="s">
        <v>52</v>
      </c>
      <c r="O250" s="7" t="s">
        <v>68</v>
      </c>
      <c r="P250" s="7" t="s">
        <v>53</v>
      </c>
      <c r="Q250" s="4">
        <v>9</v>
      </c>
      <c r="R250" s="9" t="s">
        <v>37</v>
      </c>
      <c r="S250" s="7" t="s">
        <v>69</v>
      </c>
      <c r="T250" s="7" t="s">
        <v>29</v>
      </c>
      <c r="U250" s="7" t="s">
        <v>48</v>
      </c>
    </row>
    <row r="251" spans="1:21" x14ac:dyDescent="0.25">
      <c r="A251" s="4">
        <v>250</v>
      </c>
      <c r="B251" s="5">
        <v>0</v>
      </c>
      <c r="C251" s="6">
        <v>10625</v>
      </c>
      <c r="D251" s="4">
        <v>30</v>
      </c>
      <c r="E251" s="7" t="s">
        <v>15</v>
      </c>
      <c r="F251" s="8">
        <v>15300</v>
      </c>
      <c r="G251" s="7" t="s">
        <v>74</v>
      </c>
      <c r="H251" s="7" t="s">
        <v>20</v>
      </c>
      <c r="I251" s="7" t="s">
        <v>43</v>
      </c>
      <c r="J251" s="7" t="s">
        <v>34</v>
      </c>
      <c r="K251" s="4" t="s">
        <v>62</v>
      </c>
      <c r="L251" s="7" t="s">
        <v>59</v>
      </c>
      <c r="M251" s="7" t="s">
        <v>23</v>
      </c>
      <c r="N251" s="7" t="s">
        <v>24</v>
      </c>
      <c r="O251" s="7" t="s">
        <v>36</v>
      </c>
      <c r="P251" s="7" t="s">
        <v>45</v>
      </c>
      <c r="Q251" s="4">
        <v>3</v>
      </c>
      <c r="R251" s="9" t="s">
        <v>46</v>
      </c>
      <c r="S251" s="7" t="s">
        <v>56</v>
      </c>
      <c r="T251" s="7" t="s">
        <v>47</v>
      </c>
      <c r="U251" s="7" t="s">
        <v>58</v>
      </c>
    </row>
    <row r="252" spans="1:21" x14ac:dyDescent="0.25">
      <c r="A252" s="4">
        <v>251</v>
      </c>
      <c r="B252" s="5">
        <v>183</v>
      </c>
      <c r="C252" s="6">
        <v>15875</v>
      </c>
      <c r="D252" s="4">
        <v>36</v>
      </c>
      <c r="E252" s="7" t="s">
        <v>31</v>
      </c>
      <c r="F252" s="8">
        <v>41300</v>
      </c>
      <c r="G252" s="7" t="s">
        <v>79</v>
      </c>
      <c r="H252" s="7" t="s">
        <v>17</v>
      </c>
      <c r="I252" s="7" t="s">
        <v>75</v>
      </c>
      <c r="J252" s="7" t="s">
        <v>22</v>
      </c>
      <c r="K252" s="4" t="s">
        <v>62</v>
      </c>
      <c r="L252" s="7" t="s">
        <v>42</v>
      </c>
      <c r="M252" s="7" t="s">
        <v>23</v>
      </c>
      <c r="N252" s="7" t="s">
        <v>35</v>
      </c>
      <c r="O252" s="7" t="s">
        <v>36</v>
      </c>
      <c r="P252" s="7" t="s">
        <v>26</v>
      </c>
      <c r="Q252" s="4">
        <v>5</v>
      </c>
      <c r="R252" s="9" t="s">
        <v>46</v>
      </c>
      <c r="S252" s="7" t="s">
        <v>28</v>
      </c>
      <c r="T252" s="7" t="s">
        <v>39</v>
      </c>
      <c r="U252" s="7" t="s">
        <v>71</v>
      </c>
    </row>
    <row r="253" spans="1:21" x14ac:dyDescent="0.25">
      <c r="A253" s="4">
        <v>252</v>
      </c>
      <c r="B253" s="5">
        <v>241</v>
      </c>
      <c r="C253" s="6">
        <v>30275</v>
      </c>
      <c r="D253" s="4">
        <v>32</v>
      </c>
      <c r="E253" s="7" t="s">
        <v>31</v>
      </c>
      <c r="F253" s="8">
        <v>81990</v>
      </c>
      <c r="G253" s="7" t="s">
        <v>80</v>
      </c>
      <c r="H253" s="7" t="s">
        <v>17</v>
      </c>
      <c r="I253" s="7" t="s">
        <v>51</v>
      </c>
      <c r="J253" s="7" t="s">
        <v>63</v>
      </c>
      <c r="K253" s="4" t="s">
        <v>18</v>
      </c>
      <c r="L253" s="7" t="s">
        <v>65</v>
      </c>
      <c r="M253" s="7" t="s">
        <v>23</v>
      </c>
      <c r="N253" s="7" t="s">
        <v>24</v>
      </c>
      <c r="O253" s="7" t="s">
        <v>68</v>
      </c>
      <c r="P253" s="7" t="s">
        <v>53</v>
      </c>
      <c r="Q253" s="4">
        <v>4</v>
      </c>
      <c r="R253" s="9" t="s">
        <v>46</v>
      </c>
      <c r="S253" s="7" t="s">
        <v>28</v>
      </c>
      <c r="T253" s="7" t="s">
        <v>61</v>
      </c>
      <c r="U253" s="7" t="s">
        <v>30</v>
      </c>
    </row>
    <row r="254" spans="1:21" x14ac:dyDescent="0.25">
      <c r="A254" s="4">
        <v>253</v>
      </c>
      <c r="B254" s="5">
        <v>168</v>
      </c>
      <c r="C254" s="6">
        <v>38550</v>
      </c>
      <c r="D254" s="4">
        <v>44</v>
      </c>
      <c r="E254" s="7" t="s">
        <v>15</v>
      </c>
      <c r="F254" s="8">
        <v>63300</v>
      </c>
      <c r="G254" s="7" t="s">
        <v>41</v>
      </c>
      <c r="H254" s="7" t="s">
        <v>17</v>
      </c>
      <c r="I254" s="7" t="s">
        <v>33</v>
      </c>
      <c r="J254" s="7" t="s">
        <v>22</v>
      </c>
      <c r="K254" s="4" t="s">
        <v>62</v>
      </c>
      <c r="L254" s="7" t="s">
        <v>65</v>
      </c>
      <c r="M254" s="7" t="s">
        <v>23</v>
      </c>
      <c r="N254" s="7" t="s">
        <v>24</v>
      </c>
      <c r="O254" s="7" t="s">
        <v>68</v>
      </c>
      <c r="P254" s="7" t="s">
        <v>26</v>
      </c>
      <c r="Q254" s="4">
        <v>2</v>
      </c>
      <c r="R254" s="9" t="s">
        <v>37</v>
      </c>
      <c r="S254" s="7" t="s">
        <v>28</v>
      </c>
      <c r="T254" s="7" t="s">
        <v>67</v>
      </c>
      <c r="U254" s="7" t="s">
        <v>40</v>
      </c>
    </row>
    <row r="255" spans="1:21" x14ac:dyDescent="0.25">
      <c r="A255" s="4">
        <v>254</v>
      </c>
      <c r="B255" s="92">
        <v>914</v>
      </c>
      <c r="C255" s="6">
        <v>50587.5</v>
      </c>
      <c r="D255" s="4">
        <v>48</v>
      </c>
      <c r="E255" s="7" t="s">
        <v>31</v>
      </c>
      <c r="F255" s="8">
        <v>322300</v>
      </c>
      <c r="G255" s="7" t="s">
        <v>32</v>
      </c>
      <c r="H255" s="7" t="s">
        <v>17</v>
      </c>
      <c r="I255" s="7" t="s">
        <v>51</v>
      </c>
      <c r="J255" s="7" t="s">
        <v>63</v>
      </c>
      <c r="K255" s="4" t="s">
        <v>18</v>
      </c>
      <c r="L255" s="7" t="s">
        <v>59</v>
      </c>
      <c r="M255" s="7" t="s">
        <v>23</v>
      </c>
      <c r="N255" s="7" t="s">
        <v>44</v>
      </c>
      <c r="O255" s="7" t="s">
        <v>76</v>
      </c>
      <c r="P255" s="7" t="s">
        <v>53</v>
      </c>
      <c r="Q255" s="4">
        <v>7</v>
      </c>
      <c r="R255" s="9" t="s">
        <v>54</v>
      </c>
      <c r="S255" s="7" t="s">
        <v>56</v>
      </c>
      <c r="T255" s="7" t="s">
        <v>47</v>
      </c>
      <c r="U255" s="7" t="s">
        <v>30</v>
      </c>
    </row>
    <row r="256" spans="1:21" x14ac:dyDescent="0.25">
      <c r="A256" s="4">
        <v>255</v>
      </c>
      <c r="B256" s="5">
        <v>69</v>
      </c>
      <c r="C256" s="6">
        <v>9950</v>
      </c>
      <c r="D256" s="4">
        <v>39</v>
      </c>
      <c r="E256" s="7" t="s">
        <v>15</v>
      </c>
      <c r="F256" s="8">
        <v>13700</v>
      </c>
      <c r="G256" s="7" t="s">
        <v>16</v>
      </c>
      <c r="H256" s="7" t="s">
        <v>17</v>
      </c>
      <c r="I256" s="7" t="s">
        <v>33</v>
      </c>
      <c r="J256" s="7" t="s">
        <v>63</v>
      </c>
      <c r="K256" s="4" t="s">
        <v>18</v>
      </c>
      <c r="L256" s="7" t="s">
        <v>65</v>
      </c>
      <c r="M256" s="7" t="s">
        <v>66</v>
      </c>
      <c r="N256" s="7" t="s">
        <v>35</v>
      </c>
      <c r="O256" s="7" t="s">
        <v>36</v>
      </c>
      <c r="P256" s="7" t="s">
        <v>26</v>
      </c>
      <c r="Q256" s="4">
        <v>5</v>
      </c>
      <c r="R256" s="9" t="s">
        <v>46</v>
      </c>
      <c r="S256" s="7" t="s">
        <v>38</v>
      </c>
      <c r="T256" s="7" t="s">
        <v>47</v>
      </c>
      <c r="U256" s="7" t="s">
        <v>58</v>
      </c>
    </row>
    <row r="257" spans="1:21" x14ac:dyDescent="0.25">
      <c r="A257" s="4">
        <v>256</v>
      </c>
      <c r="B257" s="92">
        <v>690</v>
      </c>
      <c r="C257" s="6">
        <v>26750</v>
      </c>
      <c r="D257" s="4">
        <v>31</v>
      </c>
      <c r="E257" s="7" t="s">
        <v>31</v>
      </c>
      <c r="F257" s="8">
        <v>75900</v>
      </c>
      <c r="G257" s="7" t="s">
        <v>79</v>
      </c>
      <c r="H257" s="7" t="s">
        <v>20</v>
      </c>
      <c r="I257" s="7" t="s">
        <v>75</v>
      </c>
      <c r="J257" s="7" t="s">
        <v>22</v>
      </c>
      <c r="K257" s="4" t="s">
        <v>62</v>
      </c>
      <c r="L257" s="7" t="s">
        <v>59</v>
      </c>
      <c r="M257" s="7" t="s">
        <v>23</v>
      </c>
      <c r="N257" s="7" t="s">
        <v>24</v>
      </c>
      <c r="O257" s="7" t="s">
        <v>25</v>
      </c>
      <c r="P257" s="7" t="s">
        <v>26</v>
      </c>
      <c r="Q257" s="4">
        <v>4</v>
      </c>
      <c r="R257" s="9" t="s">
        <v>46</v>
      </c>
      <c r="S257" s="7" t="s">
        <v>56</v>
      </c>
      <c r="T257" s="7" t="s">
        <v>47</v>
      </c>
      <c r="U257" s="7" t="s">
        <v>71</v>
      </c>
    </row>
    <row r="258" spans="1:21" x14ac:dyDescent="0.25">
      <c r="A258" s="4">
        <v>257</v>
      </c>
      <c r="B258" s="5">
        <v>141</v>
      </c>
      <c r="C258" s="6">
        <v>14825</v>
      </c>
      <c r="D258" s="4">
        <v>39</v>
      </c>
      <c r="E258" s="7" t="s">
        <v>15</v>
      </c>
      <c r="F258" s="8">
        <v>33000</v>
      </c>
      <c r="G258" s="7" t="s">
        <v>49</v>
      </c>
      <c r="H258" s="7" t="s">
        <v>17</v>
      </c>
      <c r="I258" s="7" t="s">
        <v>51</v>
      </c>
      <c r="J258" s="7" t="s">
        <v>63</v>
      </c>
      <c r="K258" s="4" t="s">
        <v>62</v>
      </c>
      <c r="L258" s="7" t="s">
        <v>19</v>
      </c>
      <c r="M258" s="7" t="s">
        <v>23</v>
      </c>
      <c r="N258" s="7" t="s">
        <v>52</v>
      </c>
      <c r="O258" s="7" t="s">
        <v>25</v>
      </c>
      <c r="P258" s="7" t="s">
        <v>53</v>
      </c>
      <c r="Q258" s="4">
        <v>5</v>
      </c>
      <c r="R258" s="9" t="s">
        <v>46</v>
      </c>
      <c r="S258" s="7" t="s">
        <v>28</v>
      </c>
      <c r="T258" s="7" t="s">
        <v>39</v>
      </c>
      <c r="U258" s="7" t="s">
        <v>40</v>
      </c>
    </row>
    <row r="259" spans="1:21" x14ac:dyDescent="0.25">
      <c r="A259" s="4">
        <v>258</v>
      </c>
      <c r="B259" s="5">
        <v>401</v>
      </c>
      <c r="C259" s="6">
        <v>13250</v>
      </c>
      <c r="D259" s="4">
        <v>62</v>
      </c>
      <c r="E259" s="7" t="s">
        <v>15</v>
      </c>
      <c r="F259" s="8">
        <v>22000</v>
      </c>
      <c r="G259" s="7" t="s">
        <v>41</v>
      </c>
      <c r="H259" s="7" t="s">
        <v>20</v>
      </c>
      <c r="I259" s="7" t="s">
        <v>33</v>
      </c>
      <c r="J259" s="7" t="s">
        <v>63</v>
      </c>
      <c r="K259" s="4" t="s">
        <v>62</v>
      </c>
      <c r="L259" s="7" t="s">
        <v>65</v>
      </c>
      <c r="M259" s="7" t="s">
        <v>72</v>
      </c>
      <c r="N259" s="7" t="s">
        <v>52</v>
      </c>
      <c r="O259" s="7" t="s">
        <v>25</v>
      </c>
      <c r="P259" s="7" t="s">
        <v>26</v>
      </c>
      <c r="Q259" s="4">
        <v>10</v>
      </c>
      <c r="R259" s="9" t="s">
        <v>60</v>
      </c>
      <c r="S259" s="7" t="s">
        <v>56</v>
      </c>
      <c r="T259" s="7" t="s">
        <v>47</v>
      </c>
      <c r="U259" s="7" t="s">
        <v>48</v>
      </c>
    </row>
    <row r="260" spans="1:21" x14ac:dyDescent="0.25">
      <c r="A260" s="4">
        <v>259</v>
      </c>
      <c r="B260" s="5">
        <v>0</v>
      </c>
      <c r="C260" s="6">
        <v>37225</v>
      </c>
      <c r="D260" s="4">
        <v>21</v>
      </c>
      <c r="E260" s="7" t="s">
        <v>15</v>
      </c>
      <c r="F260" s="8">
        <v>63200</v>
      </c>
      <c r="G260" s="7" t="s">
        <v>74</v>
      </c>
      <c r="H260" s="7" t="s">
        <v>17</v>
      </c>
      <c r="I260" s="7" t="s">
        <v>51</v>
      </c>
      <c r="J260" s="7" t="s">
        <v>22</v>
      </c>
      <c r="K260" s="4" t="s">
        <v>62</v>
      </c>
      <c r="L260" s="7" t="s">
        <v>65</v>
      </c>
      <c r="M260" s="7" t="s">
        <v>23</v>
      </c>
      <c r="N260" s="7" t="s">
        <v>24</v>
      </c>
      <c r="O260" s="7" t="s">
        <v>76</v>
      </c>
      <c r="P260" s="7" t="s">
        <v>53</v>
      </c>
      <c r="Q260" s="4">
        <v>2</v>
      </c>
      <c r="R260" s="9" t="s">
        <v>27</v>
      </c>
      <c r="S260" s="7" t="s">
        <v>38</v>
      </c>
      <c r="T260" s="7" t="s">
        <v>67</v>
      </c>
      <c r="U260" s="7" t="s">
        <v>55</v>
      </c>
    </row>
    <row r="261" spans="1:21" x14ac:dyDescent="0.25">
      <c r="A261" s="93">
        <v>260</v>
      </c>
      <c r="B261" s="92">
        <v>966</v>
      </c>
      <c r="C261" s="6">
        <v>48431.25</v>
      </c>
      <c r="D261" s="4">
        <v>62</v>
      </c>
      <c r="E261" s="7" t="s">
        <v>31</v>
      </c>
      <c r="F261" s="8">
        <v>248000</v>
      </c>
      <c r="G261" s="7" t="s">
        <v>49</v>
      </c>
      <c r="H261" s="7" t="s">
        <v>17</v>
      </c>
      <c r="I261" s="7" t="s">
        <v>51</v>
      </c>
      <c r="J261" s="7" t="s">
        <v>22</v>
      </c>
      <c r="K261" s="4" t="s">
        <v>18</v>
      </c>
      <c r="L261" s="7" t="s">
        <v>19</v>
      </c>
      <c r="M261" s="7" t="s">
        <v>23</v>
      </c>
      <c r="N261" s="7" t="s">
        <v>52</v>
      </c>
      <c r="O261" s="7" t="s">
        <v>76</v>
      </c>
      <c r="P261" s="7" t="s">
        <v>53</v>
      </c>
      <c r="Q261" s="4">
        <v>10</v>
      </c>
      <c r="R261" s="9" t="s">
        <v>54</v>
      </c>
      <c r="S261" s="7" t="s">
        <v>28</v>
      </c>
      <c r="T261" s="7" t="s">
        <v>47</v>
      </c>
      <c r="U261" s="7" t="s">
        <v>82</v>
      </c>
    </row>
    <row r="262" spans="1:21" x14ac:dyDescent="0.25">
      <c r="A262" s="4">
        <v>261</v>
      </c>
      <c r="B262" s="5">
        <v>21</v>
      </c>
      <c r="C262" s="6">
        <v>23925</v>
      </c>
      <c r="D262" s="4">
        <v>34</v>
      </c>
      <c r="E262" s="7" t="s">
        <v>15</v>
      </c>
      <c r="F262" s="8">
        <v>59600</v>
      </c>
      <c r="G262" s="7" t="s">
        <v>41</v>
      </c>
      <c r="H262" s="7" t="s">
        <v>17</v>
      </c>
      <c r="I262" s="7" t="s">
        <v>51</v>
      </c>
      <c r="J262" s="7" t="s">
        <v>22</v>
      </c>
      <c r="K262" s="4" t="s">
        <v>62</v>
      </c>
      <c r="L262" s="7" t="s">
        <v>19</v>
      </c>
      <c r="M262" s="7" t="s">
        <v>23</v>
      </c>
      <c r="N262" s="7" t="s">
        <v>24</v>
      </c>
      <c r="O262" s="7" t="s">
        <v>76</v>
      </c>
      <c r="P262" s="7" t="s">
        <v>53</v>
      </c>
      <c r="Q262" s="4">
        <v>4</v>
      </c>
      <c r="R262" s="9" t="s">
        <v>46</v>
      </c>
      <c r="S262" s="7" t="s">
        <v>69</v>
      </c>
      <c r="T262" s="7" t="s">
        <v>67</v>
      </c>
      <c r="U262" s="7" t="s">
        <v>55</v>
      </c>
    </row>
    <row r="263" spans="1:21" x14ac:dyDescent="0.25">
      <c r="A263" s="109">
        <v>262</v>
      </c>
      <c r="B263" s="5">
        <v>30</v>
      </c>
      <c r="C263" s="6">
        <v>10575</v>
      </c>
      <c r="D263" s="4">
        <v>35</v>
      </c>
      <c r="E263" s="7" t="s">
        <v>15</v>
      </c>
      <c r="F263" s="8">
        <v>15100</v>
      </c>
      <c r="G263" s="7" t="s">
        <v>79</v>
      </c>
      <c r="H263" s="7" t="s">
        <v>17</v>
      </c>
      <c r="I263" s="7" t="s">
        <v>75</v>
      </c>
      <c r="J263" s="7" t="s">
        <v>34</v>
      </c>
      <c r="K263" s="4" t="s">
        <v>18</v>
      </c>
      <c r="L263" s="7" t="s">
        <v>65</v>
      </c>
      <c r="M263" s="7" t="s">
        <v>23</v>
      </c>
      <c r="N263" s="7" t="s">
        <v>24</v>
      </c>
      <c r="O263" s="7" t="s">
        <v>36</v>
      </c>
      <c r="P263" s="7" t="s">
        <v>26</v>
      </c>
      <c r="Q263" s="4">
        <v>2</v>
      </c>
      <c r="R263" s="9" t="s">
        <v>46</v>
      </c>
      <c r="S263" s="7" t="s">
        <v>38</v>
      </c>
      <c r="T263" s="7" t="s">
        <v>47</v>
      </c>
      <c r="U263" s="7" t="s">
        <v>30</v>
      </c>
    </row>
    <row r="264" spans="1:21" x14ac:dyDescent="0.25">
      <c r="A264" s="93">
        <v>263</v>
      </c>
      <c r="B264" s="92">
        <v>924</v>
      </c>
      <c r="C264" s="6">
        <v>44287.5</v>
      </c>
      <c r="D264" s="4">
        <v>41</v>
      </c>
      <c r="E264" s="7" t="s">
        <v>15</v>
      </c>
      <c r="F264" s="8">
        <v>185000</v>
      </c>
      <c r="G264" s="7" t="s">
        <v>49</v>
      </c>
      <c r="H264" s="7" t="s">
        <v>17</v>
      </c>
      <c r="I264" s="7" t="s">
        <v>43</v>
      </c>
      <c r="J264" s="7" t="s">
        <v>22</v>
      </c>
      <c r="K264" s="4" t="s">
        <v>18</v>
      </c>
      <c r="L264" s="7" t="s">
        <v>65</v>
      </c>
      <c r="M264" s="7" t="s">
        <v>23</v>
      </c>
      <c r="N264" s="7" t="s">
        <v>24</v>
      </c>
      <c r="O264" s="7" t="s">
        <v>68</v>
      </c>
      <c r="P264" s="7" t="s">
        <v>45</v>
      </c>
      <c r="Q264" s="4">
        <v>6</v>
      </c>
      <c r="R264" s="9" t="s">
        <v>60</v>
      </c>
      <c r="S264" s="7" t="s">
        <v>38</v>
      </c>
      <c r="T264" s="7" t="s">
        <v>61</v>
      </c>
      <c r="U264" s="7" t="s">
        <v>58</v>
      </c>
    </row>
    <row r="265" spans="1:21" x14ac:dyDescent="0.25">
      <c r="A265" s="4">
        <v>264</v>
      </c>
      <c r="B265" s="5">
        <v>19</v>
      </c>
      <c r="C265" s="6">
        <v>23600</v>
      </c>
      <c r="D265" s="4">
        <v>45</v>
      </c>
      <c r="E265" s="7" t="s">
        <v>31</v>
      </c>
      <c r="F265" s="8">
        <v>59000</v>
      </c>
      <c r="G265" s="7" t="s">
        <v>16</v>
      </c>
      <c r="H265" s="7" t="s">
        <v>17</v>
      </c>
      <c r="I265" s="7" t="s">
        <v>51</v>
      </c>
      <c r="J265" s="7" t="s">
        <v>22</v>
      </c>
      <c r="K265" s="4" t="s">
        <v>18</v>
      </c>
      <c r="L265" s="7" t="s">
        <v>59</v>
      </c>
      <c r="M265" s="7" t="s">
        <v>23</v>
      </c>
      <c r="N265" s="7" t="s">
        <v>24</v>
      </c>
      <c r="O265" s="7" t="s">
        <v>68</v>
      </c>
      <c r="P265" s="7" t="s">
        <v>53</v>
      </c>
      <c r="Q265" s="4">
        <v>6</v>
      </c>
      <c r="R265" s="9" t="s">
        <v>60</v>
      </c>
      <c r="S265" s="7" t="s">
        <v>28</v>
      </c>
      <c r="T265" s="7" t="s">
        <v>61</v>
      </c>
      <c r="U265" s="7" t="s">
        <v>55</v>
      </c>
    </row>
    <row r="266" spans="1:21" x14ac:dyDescent="0.25">
      <c r="A266" s="93">
        <v>265</v>
      </c>
      <c r="B266" s="92">
        <v>560</v>
      </c>
      <c r="C266" s="6">
        <v>40762.5</v>
      </c>
      <c r="D266" s="4">
        <v>54</v>
      </c>
      <c r="E266" s="7" t="s">
        <v>15</v>
      </c>
      <c r="F266" s="8">
        <v>153000</v>
      </c>
      <c r="G266" s="7" t="s">
        <v>41</v>
      </c>
      <c r="H266" s="7" t="s">
        <v>17</v>
      </c>
      <c r="I266" s="7" t="s">
        <v>51</v>
      </c>
      <c r="J266" s="7" t="s">
        <v>22</v>
      </c>
      <c r="K266" s="4" t="s">
        <v>62</v>
      </c>
      <c r="L266" s="7" t="s">
        <v>65</v>
      </c>
      <c r="M266" s="7" t="s">
        <v>23</v>
      </c>
      <c r="N266" s="7" t="s">
        <v>35</v>
      </c>
      <c r="O266" s="7" t="s">
        <v>68</v>
      </c>
      <c r="P266" s="7" t="s">
        <v>53</v>
      </c>
      <c r="Q266" s="4">
        <v>8</v>
      </c>
      <c r="R266" s="9" t="s">
        <v>60</v>
      </c>
      <c r="S266" s="7" t="s">
        <v>28</v>
      </c>
      <c r="T266" s="7" t="s">
        <v>47</v>
      </c>
      <c r="U266" s="7" t="s">
        <v>58</v>
      </c>
    </row>
    <row r="267" spans="1:21" x14ac:dyDescent="0.25">
      <c r="A267" s="4">
        <v>266</v>
      </c>
      <c r="B267" s="5">
        <v>110</v>
      </c>
      <c r="C267" s="6">
        <v>25575</v>
      </c>
      <c r="D267" s="4">
        <v>51</v>
      </c>
      <c r="E267" s="7" t="s">
        <v>15</v>
      </c>
      <c r="F267" s="8">
        <v>60000</v>
      </c>
      <c r="G267" s="7" t="s">
        <v>41</v>
      </c>
      <c r="H267" s="7" t="s">
        <v>17</v>
      </c>
      <c r="I267" s="7" t="s">
        <v>51</v>
      </c>
      <c r="J267" s="7" t="s">
        <v>34</v>
      </c>
      <c r="K267" s="4" t="s">
        <v>62</v>
      </c>
      <c r="L267" s="7" t="s">
        <v>19</v>
      </c>
      <c r="M267" s="7" t="s">
        <v>23</v>
      </c>
      <c r="N267" s="7" t="s">
        <v>35</v>
      </c>
      <c r="O267" s="7" t="s">
        <v>68</v>
      </c>
      <c r="P267" s="7" t="s">
        <v>53</v>
      </c>
      <c r="Q267" s="4">
        <v>8</v>
      </c>
      <c r="R267" s="9" t="s">
        <v>60</v>
      </c>
      <c r="S267" s="7" t="s">
        <v>38</v>
      </c>
      <c r="T267" s="7" t="s">
        <v>47</v>
      </c>
      <c r="U267" s="7" t="s">
        <v>71</v>
      </c>
    </row>
    <row r="268" spans="1:21" x14ac:dyDescent="0.25">
      <c r="A268" s="4">
        <v>267</v>
      </c>
      <c r="B268" s="5">
        <v>417</v>
      </c>
      <c r="C268" s="6">
        <v>25250</v>
      </c>
      <c r="D268" s="4">
        <v>52</v>
      </c>
      <c r="E268" s="7" t="s">
        <v>31</v>
      </c>
      <c r="F268" s="8">
        <v>90000</v>
      </c>
      <c r="G268" s="7" t="s">
        <v>41</v>
      </c>
      <c r="H268" s="7" t="s">
        <v>20</v>
      </c>
      <c r="I268" s="7" t="s">
        <v>43</v>
      </c>
      <c r="J268" s="7" t="s">
        <v>34</v>
      </c>
      <c r="K268" s="4" t="s">
        <v>18</v>
      </c>
      <c r="L268" s="7" t="s">
        <v>59</v>
      </c>
      <c r="M268" s="7" t="s">
        <v>23</v>
      </c>
      <c r="N268" s="7" t="s">
        <v>35</v>
      </c>
      <c r="O268" s="7" t="s">
        <v>25</v>
      </c>
      <c r="P268" s="7" t="s">
        <v>45</v>
      </c>
      <c r="Q268" s="4">
        <v>8</v>
      </c>
      <c r="R268" s="9" t="s">
        <v>27</v>
      </c>
      <c r="S268" s="7" t="s">
        <v>38</v>
      </c>
      <c r="T268" s="7" t="s">
        <v>57</v>
      </c>
      <c r="U268" s="7" t="s">
        <v>30</v>
      </c>
    </row>
    <row r="269" spans="1:21" x14ac:dyDescent="0.25">
      <c r="A269" s="4">
        <v>268</v>
      </c>
      <c r="B269" s="5">
        <v>337</v>
      </c>
      <c r="C269" s="6">
        <v>12575</v>
      </c>
      <c r="D269" s="4">
        <v>29</v>
      </c>
      <c r="E269" s="7" t="s">
        <v>15</v>
      </c>
      <c r="F269" s="8">
        <v>18300</v>
      </c>
      <c r="G269" s="7" t="s">
        <v>41</v>
      </c>
      <c r="H269" s="7" t="s">
        <v>17</v>
      </c>
      <c r="I269" s="7" t="s">
        <v>43</v>
      </c>
      <c r="J269" s="7" t="s">
        <v>63</v>
      </c>
      <c r="K269" s="4" t="s">
        <v>62</v>
      </c>
      <c r="L269" s="7" t="s">
        <v>19</v>
      </c>
      <c r="M269" s="7" t="s">
        <v>23</v>
      </c>
      <c r="N269" s="7" t="s">
        <v>35</v>
      </c>
      <c r="O269" s="7" t="s">
        <v>36</v>
      </c>
      <c r="P269" s="7" t="s">
        <v>45</v>
      </c>
      <c r="Q269" s="4">
        <v>3</v>
      </c>
      <c r="R269" s="9" t="s">
        <v>46</v>
      </c>
      <c r="S269" s="7" t="s">
        <v>38</v>
      </c>
      <c r="T269" s="7" t="s">
        <v>39</v>
      </c>
      <c r="U269" s="7" t="s">
        <v>71</v>
      </c>
    </row>
    <row r="270" spans="1:21" x14ac:dyDescent="0.25">
      <c r="A270" s="4">
        <v>269</v>
      </c>
      <c r="B270" s="5">
        <v>126</v>
      </c>
      <c r="C270" s="6">
        <v>25650</v>
      </c>
      <c r="D270" s="4">
        <v>44</v>
      </c>
      <c r="E270" s="7" t="s">
        <v>31</v>
      </c>
      <c r="F270" s="8">
        <v>79500</v>
      </c>
      <c r="G270" s="7" t="s">
        <v>79</v>
      </c>
      <c r="H270" s="7" t="s">
        <v>17</v>
      </c>
      <c r="I270" s="7" t="s">
        <v>43</v>
      </c>
      <c r="J270" s="7" t="s">
        <v>22</v>
      </c>
      <c r="K270" s="4" t="s">
        <v>18</v>
      </c>
      <c r="L270" s="7" t="s">
        <v>59</v>
      </c>
      <c r="M270" s="7" t="s">
        <v>23</v>
      </c>
      <c r="N270" s="7" t="s">
        <v>44</v>
      </c>
      <c r="O270" s="7" t="s">
        <v>68</v>
      </c>
      <c r="P270" s="7" t="s">
        <v>45</v>
      </c>
      <c r="Q270" s="4">
        <v>6</v>
      </c>
      <c r="R270" s="9" t="s">
        <v>37</v>
      </c>
      <c r="S270" s="7" t="s">
        <v>28</v>
      </c>
      <c r="T270" s="7" t="s">
        <v>47</v>
      </c>
      <c r="U270" s="7" t="s">
        <v>55</v>
      </c>
    </row>
    <row r="271" spans="1:21" x14ac:dyDescent="0.25">
      <c r="A271" s="4">
        <v>270</v>
      </c>
      <c r="B271" s="5">
        <v>214</v>
      </c>
      <c r="C271" s="6">
        <v>26975</v>
      </c>
      <c r="D271" s="4">
        <v>40</v>
      </c>
      <c r="E271" s="7" t="s">
        <v>15</v>
      </c>
      <c r="F271" s="8">
        <v>71000</v>
      </c>
      <c r="G271" s="7" t="s">
        <v>41</v>
      </c>
      <c r="H271" s="7" t="s">
        <v>17</v>
      </c>
      <c r="I271" s="7" t="s">
        <v>43</v>
      </c>
      <c r="J271" s="7" t="s">
        <v>22</v>
      </c>
      <c r="K271" s="4" t="s">
        <v>18</v>
      </c>
      <c r="L271" s="7" t="s">
        <v>59</v>
      </c>
      <c r="M271" s="7" t="s">
        <v>23</v>
      </c>
      <c r="N271" s="7" t="s">
        <v>35</v>
      </c>
      <c r="O271" s="7" t="s">
        <v>68</v>
      </c>
      <c r="P271" s="7" t="s">
        <v>45</v>
      </c>
      <c r="Q271" s="4">
        <v>5</v>
      </c>
      <c r="R271" s="9" t="s">
        <v>60</v>
      </c>
      <c r="S271" s="7" t="s">
        <v>38</v>
      </c>
      <c r="T271" s="7" t="s">
        <v>47</v>
      </c>
      <c r="U271" s="7" t="s">
        <v>71</v>
      </c>
    </row>
    <row r="272" spans="1:21" x14ac:dyDescent="0.25">
      <c r="A272" s="4">
        <v>271</v>
      </c>
      <c r="B272" s="92">
        <v>954</v>
      </c>
      <c r="C272" s="6">
        <v>53681.25</v>
      </c>
      <c r="D272" s="4">
        <v>41</v>
      </c>
      <c r="E272" s="7" t="s">
        <v>31</v>
      </c>
      <c r="F272" s="8">
        <v>344300</v>
      </c>
      <c r="G272" s="7" t="s">
        <v>16</v>
      </c>
      <c r="H272" s="7" t="s">
        <v>17</v>
      </c>
      <c r="I272" s="7" t="s">
        <v>51</v>
      </c>
      <c r="J272" s="7" t="s">
        <v>22</v>
      </c>
      <c r="K272" s="4" t="s">
        <v>62</v>
      </c>
      <c r="L272" s="7" t="s">
        <v>19</v>
      </c>
      <c r="M272" s="7" t="s">
        <v>23</v>
      </c>
      <c r="N272" s="7" t="s">
        <v>24</v>
      </c>
      <c r="O272" s="7" t="s">
        <v>68</v>
      </c>
      <c r="P272" s="7" t="s">
        <v>53</v>
      </c>
      <c r="Q272" s="4">
        <v>6</v>
      </c>
      <c r="R272" s="9" t="s">
        <v>54</v>
      </c>
      <c r="S272" s="7" t="s">
        <v>69</v>
      </c>
      <c r="T272" s="7" t="s">
        <v>47</v>
      </c>
      <c r="U272" s="7" t="s">
        <v>48</v>
      </c>
    </row>
    <row r="273" spans="1:21" x14ac:dyDescent="0.25">
      <c r="A273" s="93">
        <v>272</v>
      </c>
      <c r="B273" s="92">
        <v>485</v>
      </c>
      <c r="C273" s="6">
        <v>36025</v>
      </c>
      <c r="D273" s="4">
        <v>31</v>
      </c>
      <c r="E273" s="7" t="s">
        <v>31</v>
      </c>
      <c r="F273" s="8">
        <v>125000</v>
      </c>
      <c r="G273" s="7" t="s">
        <v>16</v>
      </c>
      <c r="H273" s="7" t="s">
        <v>17</v>
      </c>
      <c r="I273" s="7" t="s">
        <v>51</v>
      </c>
      <c r="J273" s="7" t="s">
        <v>34</v>
      </c>
      <c r="K273" s="4" t="s">
        <v>62</v>
      </c>
      <c r="L273" s="7" t="s">
        <v>19</v>
      </c>
      <c r="M273" s="7" t="s">
        <v>23</v>
      </c>
      <c r="N273" s="7" t="s">
        <v>52</v>
      </c>
      <c r="O273" s="7" t="s">
        <v>76</v>
      </c>
      <c r="P273" s="7" t="s">
        <v>53</v>
      </c>
      <c r="Q273" s="4">
        <v>4</v>
      </c>
      <c r="R273" s="9" t="s">
        <v>54</v>
      </c>
      <c r="S273" s="7" t="s">
        <v>56</v>
      </c>
      <c r="T273" s="7" t="s">
        <v>39</v>
      </c>
      <c r="U273" s="7" t="s">
        <v>40</v>
      </c>
    </row>
    <row r="274" spans="1:21" x14ac:dyDescent="0.25">
      <c r="A274" s="4">
        <v>273</v>
      </c>
      <c r="B274" s="5">
        <v>40</v>
      </c>
      <c r="C274" s="6">
        <v>15650</v>
      </c>
      <c r="D274" s="4">
        <v>38</v>
      </c>
      <c r="E274" s="7" t="s">
        <v>31</v>
      </c>
      <c r="F274" s="8">
        <v>40200</v>
      </c>
      <c r="G274" s="7" t="s">
        <v>41</v>
      </c>
      <c r="H274" s="7" t="s">
        <v>17</v>
      </c>
      <c r="I274" s="7" t="s">
        <v>43</v>
      </c>
      <c r="J274" s="7" t="s">
        <v>22</v>
      </c>
      <c r="K274" s="4" t="s">
        <v>62</v>
      </c>
      <c r="L274" s="7" t="s">
        <v>50</v>
      </c>
      <c r="M274" s="7" t="s">
        <v>23</v>
      </c>
      <c r="N274" s="7" t="s">
        <v>35</v>
      </c>
      <c r="O274" s="7" t="s">
        <v>36</v>
      </c>
      <c r="P274" s="7" t="s">
        <v>45</v>
      </c>
      <c r="Q274" s="4">
        <v>5</v>
      </c>
      <c r="R274" s="9" t="s">
        <v>46</v>
      </c>
      <c r="S274" s="7" t="s">
        <v>28</v>
      </c>
      <c r="T274" s="7" t="s">
        <v>47</v>
      </c>
      <c r="U274" s="7" t="s">
        <v>40</v>
      </c>
    </row>
    <row r="275" spans="1:21" x14ac:dyDescent="0.25">
      <c r="A275" s="4">
        <v>274</v>
      </c>
      <c r="B275" s="5">
        <v>39</v>
      </c>
      <c r="C275" s="6">
        <v>24300</v>
      </c>
      <c r="D275" s="4">
        <v>43</v>
      </c>
      <c r="E275" s="7" t="s">
        <v>31</v>
      </c>
      <c r="F275" s="8">
        <v>67000</v>
      </c>
      <c r="G275" s="7" t="s">
        <v>49</v>
      </c>
      <c r="H275" s="7" t="s">
        <v>20</v>
      </c>
      <c r="I275" s="7" t="s">
        <v>51</v>
      </c>
      <c r="J275" s="7" t="s">
        <v>22</v>
      </c>
      <c r="K275" s="4" t="s">
        <v>18</v>
      </c>
      <c r="L275" s="7" t="s">
        <v>65</v>
      </c>
      <c r="M275" s="7" t="s">
        <v>23</v>
      </c>
      <c r="N275" s="7" t="s">
        <v>24</v>
      </c>
      <c r="O275" s="7" t="s">
        <v>25</v>
      </c>
      <c r="P275" s="7" t="s">
        <v>53</v>
      </c>
      <c r="Q275" s="4">
        <v>6</v>
      </c>
      <c r="R275" s="9" t="s">
        <v>60</v>
      </c>
      <c r="S275" s="7" t="s">
        <v>28</v>
      </c>
      <c r="T275" s="7" t="s">
        <v>47</v>
      </c>
      <c r="U275" s="7" t="s">
        <v>40</v>
      </c>
    </row>
    <row r="276" spans="1:21" x14ac:dyDescent="0.25">
      <c r="A276" s="4">
        <v>275</v>
      </c>
      <c r="B276" s="5">
        <v>96</v>
      </c>
      <c r="C276" s="6">
        <v>23775</v>
      </c>
      <c r="D276" s="4">
        <v>40</v>
      </c>
      <c r="E276" s="7" t="s">
        <v>15</v>
      </c>
      <c r="F276" s="8">
        <v>65000</v>
      </c>
      <c r="G276" s="7" t="s">
        <v>41</v>
      </c>
      <c r="H276" s="7" t="s">
        <v>20</v>
      </c>
      <c r="I276" s="7" t="s">
        <v>43</v>
      </c>
      <c r="J276" s="7" t="s">
        <v>22</v>
      </c>
      <c r="K276" s="4" t="s">
        <v>62</v>
      </c>
      <c r="L276" s="7" t="s">
        <v>65</v>
      </c>
      <c r="M276" s="7" t="s">
        <v>23</v>
      </c>
      <c r="N276" s="7" t="s">
        <v>52</v>
      </c>
      <c r="O276" s="7" t="s">
        <v>25</v>
      </c>
      <c r="P276" s="7" t="s">
        <v>45</v>
      </c>
      <c r="Q276" s="4">
        <v>5</v>
      </c>
      <c r="R276" s="9" t="s">
        <v>60</v>
      </c>
      <c r="S276" s="7" t="s">
        <v>69</v>
      </c>
      <c r="T276" s="7" t="s">
        <v>47</v>
      </c>
      <c r="U276" s="7" t="s">
        <v>71</v>
      </c>
    </row>
    <row r="277" spans="1:21" x14ac:dyDescent="0.25">
      <c r="A277" s="109">
        <v>276</v>
      </c>
      <c r="B277" s="5">
        <v>40</v>
      </c>
      <c r="C277" s="6">
        <v>12200</v>
      </c>
      <c r="D277" s="4">
        <v>41</v>
      </c>
      <c r="E277" s="7" t="s">
        <v>31</v>
      </c>
      <c r="F277" s="8">
        <v>22100</v>
      </c>
      <c r="G277" s="7" t="s">
        <v>41</v>
      </c>
      <c r="H277" s="7" t="s">
        <v>17</v>
      </c>
      <c r="I277" s="7" t="s">
        <v>51</v>
      </c>
      <c r="J277" s="7" t="s">
        <v>22</v>
      </c>
      <c r="K277" s="4" t="s">
        <v>18</v>
      </c>
      <c r="L277" s="7" t="s">
        <v>59</v>
      </c>
      <c r="M277" s="7" t="s">
        <v>66</v>
      </c>
      <c r="N277" s="7" t="s">
        <v>44</v>
      </c>
      <c r="O277" s="7" t="s">
        <v>36</v>
      </c>
      <c r="P277" s="7" t="s">
        <v>53</v>
      </c>
      <c r="Q277" s="4">
        <v>6</v>
      </c>
      <c r="R277" s="9" t="s">
        <v>60</v>
      </c>
      <c r="S277" s="7" t="s">
        <v>38</v>
      </c>
      <c r="T277" s="7" t="s">
        <v>67</v>
      </c>
      <c r="U277" s="7" t="s">
        <v>48</v>
      </c>
    </row>
    <row r="278" spans="1:21" x14ac:dyDescent="0.25">
      <c r="A278" s="4">
        <v>277</v>
      </c>
      <c r="B278" s="5">
        <v>341</v>
      </c>
      <c r="C278" s="6">
        <v>12825</v>
      </c>
      <c r="D278" s="4">
        <v>64</v>
      </c>
      <c r="E278" s="7" t="s">
        <v>15</v>
      </c>
      <c r="F278" s="8">
        <v>22500</v>
      </c>
      <c r="G278" s="7" t="s">
        <v>79</v>
      </c>
      <c r="H278" s="7" t="s">
        <v>17</v>
      </c>
      <c r="I278" s="7" t="s">
        <v>33</v>
      </c>
      <c r="J278" s="7" t="s">
        <v>63</v>
      </c>
      <c r="K278" s="4" t="s">
        <v>62</v>
      </c>
      <c r="L278" s="7" t="s">
        <v>19</v>
      </c>
      <c r="M278" s="7" t="s">
        <v>23</v>
      </c>
      <c r="N278" s="7" t="s">
        <v>24</v>
      </c>
      <c r="O278" s="7" t="s">
        <v>36</v>
      </c>
      <c r="P278" s="7" t="s">
        <v>26</v>
      </c>
      <c r="Q278" s="4">
        <v>10</v>
      </c>
      <c r="R278" s="9" t="s">
        <v>60</v>
      </c>
      <c r="S278" s="7" t="s">
        <v>38</v>
      </c>
      <c r="T278" s="7" t="s">
        <v>47</v>
      </c>
      <c r="U278" s="7" t="s">
        <v>55</v>
      </c>
    </row>
    <row r="279" spans="1:21" x14ac:dyDescent="0.25">
      <c r="A279" s="4">
        <v>278</v>
      </c>
      <c r="B279" s="5">
        <v>33</v>
      </c>
      <c r="C279" s="6">
        <v>15850</v>
      </c>
      <c r="D279" s="4">
        <v>40</v>
      </c>
      <c r="E279" s="7" t="s">
        <v>31</v>
      </c>
      <c r="F279" s="8">
        <v>37700</v>
      </c>
      <c r="G279" s="7" t="s">
        <v>79</v>
      </c>
      <c r="H279" s="7" t="s">
        <v>17</v>
      </c>
      <c r="I279" s="7" t="s">
        <v>33</v>
      </c>
      <c r="J279" s="7" t="s">
        <v>63</v>
      </c>
      <c r="K279" s="4" t="s">
        <v>18</v>
      </c>
      <c r="L279" s="7" t="s">
        <v>19</v>
      </c>
      <c r="M279" s="7" t="s">
        <v>23</v>
      </c>
      <c r="N279" s="7" t="s">
        <v>24</v>
      </c>
      <c r="O279" s="7" t="s">
        <v>36</v>
      </c>
      <c r="P279" s="7" t="s">
        <v>26</v>
      </c>
      <c r="Q279" s="4">
        <v>5</v>
      </c>
      <c r="R279" s="9" t="s">
        <v>60</v>
      </c>
      <c r="S279" s="7" t="s">
        <v>38</v>
      </c>
      <c r="T279" s="7" t="s">
        <v>47</v>
      </c>
      <c r="U279" s="7" t="s">
        <v>40</v>
      </c>
    </row>
    <row r="280" spans="1:21" x14ac:dyDescent="0.25">
      <c r="A280" s="93">
        <v>279</v>
      </c>
      <c r="B280" s="92">
        <v>130</v>
      </c>
      <c r="C280" s="6">
        <v>41050</v>
      </c>
      <c r="D280" s="4">
        <v>52</v>
      </c>
      <c r="E280" s="7" t="s">
        <v>15</v>
      </c>
      <c r="F280" s="8">
        <v>110000</v>
      </c>
      <c r="G280" s="7" t="s">
        <v>74</v>
      </c>
      <c r="H280" s="7" t="s">
        <v>17</v>
      </c>
      <c r="I280" s="7" t="s">
        <v>51</v>
      </c>
      <c r="J280" s="7" t="s">
        <v>22</v>
      </c>
      <c r="K280" s="4" t="s">
        <v>18</v>
      </c>
      <c r="L280" s="7" t="s">
        <v>59</v>
      </c>
      <c r="M280" s="7" t="s">
        <v>23</v>
      </c>
      <c r="N280" s="7" t="s">
        <v>44</v>
      </c>
      <c r="O280" s="7" t="s">
        <v>68</v>
      </c>
      <c r="P280" s="7" t="s">
        <v>53</v>
      </c>
      <c r="Q280" s="4">
        <v>8</v>
      </c>
      <c r="R280" s="9" t="s">
        <v>60</v>
      </c>
      <c r="S280" s="7" t="s">
        <v>38</v>
      </c>
      <c r="T280" s="7" t="s">
        <v>47</v>
      </c>
      <c r="U280" s="7" t="s">
        <v>40</v>
      </c>
    </row>
    <row r="281" spans="1:21" x14ac:dyDescent="0.25">
      <c r="A281" s="4">
        <v>280</v>
      </c>
      <c r="B281" s="5">
        <v>230</v>
      </c>
      <c r="C281" s="6">
        <v>24225</v>
      </c>
      <c r="D281" s="4">
        <v>41</v>
      </c>
      <c r="E281" s="7" t="s">
        <v>31</v>
      </c>
      <c r="F281" s="8">
        <v>55000</v>
      </c>
      <c r="G281" s="7" t="s">
        <v>49</v>
      </c>
      <c r="H281" s="7" t="s">
        <v>17</v>
      </c>
      <c r="I281" s="7" t="s">
        <v>51</v>
      </c>
      <c r="J281" s="7" t="s">
        <v>48</v>
      </c>
      <c r="K281" s="4" t="s">
        <v>18</v>
      </c>
      <c r="L281" s="7" t="s">
        <v>19</v>
      </c>
      <c r="M281" s="7" t="s">
        <v>66</v>
      </c>
      <c r="N281" s="7" t="s">
        <v>24</v>
      </c>
      <c r="O281" s="7" t="s">
        <v>68</v>
      </c>
      <c r="P281" s="7" t="s">
        <v>53</v>
      </c>
      <c r="Q281" s="4">
        <v>6</v>
      </c>
      <c r="R281" s="9" t="s">
        <v>46</v>
      </c>
      <c r="S281" s="7" t="s">
        <v>38</v>
      </c>
      <c r="T281" s="7" t="s">
        <v>67</v>
      </c>
      <c r="U281" s="7" t="s">
        <v>58</v>
      </c>
    </row>
    <row r="282" spans="1:21" x14ac:dyDescent="0.25">
      <c r="A282" s="4">
        <v>281</v>
      </c>
      <c r="B282" s="5">
        <v>98</v>
      </c>
      <c r="C282" s="6">
        <v>9625</v>
      </c>
      <c r="D282" s="4">
        <v>38</v>
      </c>
      <c r="E282" s="7" t="s">
        <v>15</v>
      </c>
      <c r="F282" s="8">
        <v>12100</v>
      </c>
      <c r="G282" s="7" t="s">
        <v>41</v>
      </c>
      <c r="H282" s="7" t="s">
        <v>17</v>
      </c>
      <c r="I282" s="7" t="s">
        <v>51</v>
      </c>
      <c r="J282" s="7" t="s">
        <v>22</v>
      </c>
      <c r="K282" s="4" t="s">
        <v>18</v>
      </c>
      <c r="L282" s="7" t="s">
        <v>59</v>
      </c>
      <c r="M282" s="7" t="s">
        <v>23</v>
      </c>
      <c r="N282" s="7" t="s">
        <v>35</v>
      </c>
      <c r="O282" s="7" t="s">
        <v>36</v>
      </c>
      <c r="P282" s="7" t="s">
        <v>53</v>
      </c>
      <c r="Q282" s="4">
        <v>5</v>
      </c>
      <c r="R282" s="9" t="s">
        <v>46</v>
      </c>
      <c r="S282" s="7" t="s">
        <v>28</v>
      </c>
      <c r="T282" s="7" t="s">
        <v>39</v>
      </c>
      <c r="U282" s="7" t="s">
        <v>30</v>
      </c>
    </row>
    <row r="283" spans="1:21" x14ac:dyDescent="0.25">
      <c r="A283" s="4">
        <v>282</v>
      </c>
      <c r="B283" s="5">
        <v>51</v>
      </c>
      <c r="C283" s="6">
        <v>15475</v>
      </c>
      <c r="D283" s="4">
        <v>69</v>
      </c>
      <c r="E283" s="7" t="s">
        <v>31</v>
      </c>
      <c r="F283" s="8">
        <v>29500</v>
      </c>
      <c r="G283" s="7" t="s">
        <v>49</v>
      </c>
      <c r="H283" s="7" t="s">
        <v>17</v>
      </c>
      <c r="I283" s="7" t="s">
        <v>33</v>
      </c>
      <c r="J283" s="7" t="s">
        <v>63</v>
      </c>
      <c r="K283" s="4" t="s">
        <v>18</v>
      </c>
      <c r="L283" s="7" t="s">
        <v>65</v>
      </c>
      <c r="M283" s="7" t="s">
        <v>66</v>
      </c>
      <c r="N283" s="7" t="s">
        <v>44</v>
      </c>
      <c r="O283" s="7" t="s">
        <v>36</v>
      </c>
      <c r="P283" s="7" t="s">
        <v>26</v>
      </c>
      <c r="Q283" s="4">
        <v>11</v>
      </c>
      <c r="R283" s="9" t="s">
        <v>46</v>
      </c>
      <c r="S283" s="7" t="s">
        <v>69</v>
      </c>
      <c r="T283" s="7" t="s">
        <v>67</v>
      </c>
      <c r="U283" s="7" t="s">
        <v>55</v>
      </c>
    </row>
    <row r="284" spans="1:21" x14ac:dyDescent="0.25">
      <c r="A284" s="4">
        <v>283</v>
      </c>
      <c r="B284" s="5">
        <v>100</v>
      </c>
      <c r="C284" s="6">
        <v>11650</v>
      </c>
      <c r="D284" s="4">
        <v>26</v>
      </c>
      <c r="E284" s="7" t="s">
        <v>31</v>
      </c>
      <c r="F284" s="8">
        <v>19600</v>
      </c>
      <c r="G284" s="7" t="s">
        <v>41</v>
      </c>
      <c r="H284" s="7" t="s">
        <v>17</v>
      </c>
      <c r="I284" s="7" t="s">
        <v>51</v>
      </c>
      <c r="J284" s="7" t="s">
        <v>34</v>
      </c>
      <c r="K284" s="4" t="s">
        <v>18</v>
      </c>
      <c r="L284" s="7" t="s">
        <v>65</v>
      </c>
      <c r="M284" s="7" t="s">
        <v>23</v>
      </c>
      <c r="N284" s="7" t="s">
        <v>24</v>
      </c>
      <c r="O284" s="7" t="s">
        <v>36</v>
      </c>
      <c r="P284" s="7" t="s">
        <v>53</v>
      </c>
      <c r="Q284" s="4">
        <v>3</v>
      </c>
      <c r="R284" s="9" t="s">
        <v>46</v>
      </c>
      <c r="S284" s="7" t="s">
        <v>56</v>
      </c>
      <c r="T284" s="7" t="s">
        <v>47</v>
      </c>
      <c r="U284" s="7" t="s">
        <v>40</v>
      </c>
    </row>
    <row r="285" spans="1:21" x14ac:dyDescent="0.25">
      <c r="A285" s="4">
        <v>284</v>
      </c>
      <c r="B285" s="5">
        <v>407</v>
      </c>
      <c r="C285" s="6">
        <v>27825</v>
      </c>
      <c r="D285" s="4">
        <v>26</v>
      </c>
      <c r="E285" s="7" t="s">
        <v>15</v>
      </c>
      <c r="F285" s="8">
        <v>80000</v>
      </c>
      <c r="G285" s="7" t="s">
        <v>49</v>
      </c>
      <c r="H285" s="7" t="s">
        <v>20</v>
      </c>
      <c r="I285" s="7" t="s">
        <v>51</v>
      </c>
      <c r="J285" s="7" t="s">
        <v>48</v>
      </c>
      <c r="K285" s="4" t="s">
        <v>62</v>
      </c>
      <c r="L285" s="7" t="s">
        <v>65</v>
      </c>
      <c r="M285" s="7" t="s">
        <v>23</v>
      </c>
      <c r="N285" s="7" t="s">
        <v>24</v>
      </c>
      <c r="O285" s="7" t="s">
        <v>25</v>
      </c>
      <c r="P285" s="7" t="s">
        <v>53</v>
      </c>
      <c r="Q285" s="4">
        <v>3</v>
      </c>
      <c r="R285" s="9" t="s">
        <v>46</v>
      </c>
      <c r="S285" s="7" t="s">
        <v>69</v>
      </c>
      <c r="T285" s="7" t="s">
        <v>47</v>
      </c>
      <c r="U285" s="7" t="s">
        <v>58</v>
      </c>
    </row>
    <row r="286" spans="1:21" x14ac:dyDescent="0.25">
      <c r="A286" s="4">
        <v>285</v>
      </c>
      <c r="B286" s="92">
        <v>575</v>
      </c>
      <c r="C286" s="6">
        <v>30725</v>
      </c>
      <c r="D286" s="4">
        <v>45</v>
      </c>
      <c r="E286" s="7" t="s">
        <v>15</v>
      </c>
      <c r="F286" s="8">
        <v>92000</v>
      </c>
      <c r="G286" s="7" t="s">
        <v>16</v>
      </c>
      <c r="H286" s="7" t="s">
        <v>20</v>
      </c>
      <c r="I286" s="7" t="s">
        <v>43</v>
      </c>
      <c r="J286" s="7" t="s">
        <v>63</v>
      </c>
      <c r="K286" s="4" t="s">
        <v>18</v>
      </c>
      <c r="L286" s="7" t="s">
        <v>59</v>
      </c>
      <c r="M286" s="7" t="s">
        <v>23</v>
      </c>
      <c r="N286" s="7" t="s">
        <v>44</v>
      </c>
      <c r="O286" s="7" t="s">
        <v>25</v>
      </c>
      <c r="P286" s="7" t="s">
        <v>45</v>
      </c>
      <c r="Q286" s="4">
        <v>6</v>
      </c>
      <c r="R286" s="9" t="s">
        <v>60</v>
      </c>
      <c r="S286" s="7" t="s">
        <v>38</v>
      </c>
      <c r="T286" s="7" t="s">
        <v>47</v>
      </c>
      <c r="U286" s="7" t="s">
        <v>40</v>
      </c>
    </row>
    <row r="287" spans="1:21" x14ac:dyDescent="0.25">
      <c r="A287" s="4">
        <v>286</v>
      </c>
      <c r="B287" s="5">
        <v>19</v>
      </c>
      <c r="C287" s="6">
        <v>13675</v>
      </c>
      <c r="D287" s="4">
        <v>26</v>
      </c>
      <c r="E287" s="7" t="s">
        <v>31</v>
      </c>
      <c r="F287" s="8">
        <v>28200</v>
      </c>
      <c r="G287" s="7" t="s">
        <v>77</v>
      </c>
      <c r="H287" s="7" t="s">
        <v>17</v>
      </c>
      <c r="I287" s="7" t="s">
        <v>51</v>
      </c>
      <c r="J287" s="7" t="s">
        <v>63</v>
      </c>
      <c r="K287" s="4" t="s">
        <v>18</v>
      </c>
      <c r="L287" s="7" t="s">
        <v>65</v>
      </c>
      <c r="M287" s="7" t="s">
        <v>23</v>
      </c>
      <c r="N287" s="7" t="s">
        <v>24</v>
      </c>
      <c r="O287" s="7" t="s">
        <v>36</v>
      </c>
      <c r="P287" s="7" t="s">
        <v>53</v>
      </c>
      <c r="Q287" s="4">
        <v>3</v>
      </c>
      <c r="R287" s="9" t="s">
        <v>46</v>
      </c>
      <c r="S287" s="7" t="s">
        <v>38</v>
      </c>
      <c r="T287" s="7" t="s">
        <v>47</v>
      </c>
      <c r="U287" s="7" t="s">
        <v>71</v>
      </c>
    </row>
    <row r="288" spans="1:21" x14ac:dyDescent="0.25">
      <c r="A288" s="109">
        <v>287</v>
      </c>
      <c r="B288" s="5">
        <v>10</v>
      </c>
      <c r="C288" s="6">
        <v>21825</v>
      </c>
      <c r="D288" s="4">
        <v>33</v>
      </c>
      <c r="E288" s="7" t="s">
        <v>15</v>
      </c>
      <c r="F288" s="8">
        <v>57000</v>
      </c>
      <c r="G288" s="7" t="s">
        <v>77</v>
      </c>
      <c r="H288" s="7" t="s">
        <v>17</v>
      </c>
      <c r="I288" s="7" t="s">
        <v>51</v>
      </c>
      <c r="J288" s="7" t="s">
        <v>22</v>
      </c>
      <c r="K288" s="4" t="s">
        <v>62</v>
      </c>
      <c r="L288" s="7" t="s">
        <v>19</v>
      </c>
      <c r="M288" s="7" t="s">
        <v>23</v>
      </c>
      <c r="N288" s="7" t="s">
        <v>24</v>
      </c>
      <c r="O288" s="7" t="s">
        <v>25</v>
      </c>
      <c r="P288" s="7" t="s">
        <v>53</v>
      </c>
      <c r="Q288" s="4">
        <v>4</v>
      </c>
      <c r="R288" s="9" t="s">
        <v>46</v>
      </c>
      <c r="S288" s="7" t="s">
        <v>28</v>
      </c>
      <c r="T288" s="7" t="s">
        <v>61</v>
      </c>
      <c r="U288" s="7" t="s">
        <v>58</v>
      </c>
    </row>
    <row r="289" spans="1:21" x14ac:dyDescent="0.25">
      <c r="A289" s="4">
        <v>288</v>
      </c>
      <c r="B289" s="5">
        <v>96</v>
      </c>
      <c r="C289" s="6">
        <v>25325</v>
      </c>
      <c r="D289" s="4">
        <v>38</v>
      </c>
      <c r="E289" s="7" t="s">
        <v>31</v>
      </c>
      <c r="F289" s="8">
        <v>71000</v>
      </c>
      <c r="G289" s="7" t="s">
        <v>16</v>
      </c>
      <c r="H289" s="7" t="s">
        <v>17</v>
      </c>
      <c r="I289" s="7" t="s">
        <v>51</v>
      </c>
      <c r="J289" s="7" t="s">
        <v>63</v>
      </c>
      <c r="K289" s="4" t="s">
        <v>18</v>
      </c>
      <c r="L289" s="7" t="s">
        <v>50</v>
      </c>
      <c r="M289" s="7" t="s">
        <v>23</v>
      </c>
      <c r="N289" s="7" t="s">
        <v>52</v>
      </c>
      <c r="O289" s="7" t="s">
        <v>68</v>
      </c>
      <c r="P289" s="7" t="s">
        <v>53</v>
      </c>
      <c r="Q289" s="4">
        <v>3</v>
      </c>
      <c r="R289" s="9" t="s">
        <v>46</v>
      </c>
      <c r="S289" s="7" t="s">
        <v>38</v>
      </c>
      <c r="T289" s="7" t="s">
        <v>61</v>
      </c>
      <c r="U289" s="7" t="s">
        <v>48</v>
      </c>
    </row>
    <row r="290" spans="1:21" x14ac:dyDescent="0.25">
      <c r="A290" s="109">
        <v>289</v>
      </c>
      <c r="B290" s="5">
        <v>0</v>
      </c>
      <c r="C290" s="6">
        <v>23450</v>
      </c>
      <c r="D290" s="4">
        <v>36</v>
      </c>
      <c r="E290" s="7" t="s">
        <v>15</v>
      </c>
      <c r="F290" s="8">
        <v>63700</v>
      </c>
      <c r="G290" s="7" t="s">
        <v>79</v>
      </c>
      <c r="H290" s="7" t="s">
        <v>17</v>
      </c>
      <c r="I290" s="7" t="s">
        <v>51</v>
      </c>
      <c r="J290" s="7" t="s">
        <v>34</v>
      </c>
      <c r="K290" s="4" t="s">
        <v>62</v>
      </c>
      <c r="L290" s="7" t="s">
        <v>50</v>
      </c>
      <c r="M290" s="7" t="s">
        <v>23</v>
      </c>
      <c r="N290" s="7" t="s">
        <v>35</v>
      </c>
      <c r="O290" s="7" t="s">
        <v>68</v>
      </c>
      <c r="P290" s="7" t="s">
        <v>53</v>
      </c>
      <c r="Q290" s="4">
        <v>5</v>
      </c>
      <c r="R290" s="9" t="s">
        <v>46</v>
      </c>
      <c r="S290" s="7" t="s">
        <v>56</v>
      </c>
      <c r="T290" s="7" t="s">
        <v>47</v>
      </c>
      <c r="U290" s="7" t="s">
        <v>48</v>
      </c>
    </row>
    <row r="291" spans="1:21" x14ac:dyDescent="0.25">
      <c r="A291" s="4">
        <v>290</v>
      </c>
      <c r="B291" s="5">
        <v>72</v>
      </c>
      <c r="C291" s="6">
        <v>9925</v>
      </c>
      <c r="D291" s="4">
        <v>36</v>
      </c>
      <c r="E291" s="7" t="s">
        <v>15</v>
      </c>
      <c r="F291" s="8">
        <v>13600</v>
      </c>
      <c r="G291" s="7" t="s">
        <v>49</v>
      </c>
      <c r="H291" s="7" t="s">
        <v>17</v>
      </c>
      <c r="I291" s="7" t="s">
        <v>21</v>
      </c>
      <c r="J291" s="7" t="s">
        <v>22</v>
      </c>
      <c r="K291" s="4" t="s">
        <v>18</v>
      </c>
      <c r="L291" s="7" t="s">
        <v>19</v>
      </c>
      <c r="M291" s="7" t="s">
        <v>23</v>
      </c>
      <c r="N291" s="7" t="s">
        <v>24</v>
      </c>
      <c r="O291" s="7" t="s">
        <v>36</v>
      </c>
      <c r="P291" s="7" t="s">
        <v>26</v>
      </c>
      <c r="Q291" s="4">
        <v>5</v>
      </c>
      <c r="R291" s="9" t="s">
        <v>46</v>
      </c>
      <c r="S291" s="7" t="s">
        <v>28</v>
      </c>
      <c r="T291" s="7" t="s">
        <v>47</v>
      </c>
      <c r="U291" s="7" t="s">
        <v>30</v>
      </c>
    </row>
    <row r="292" spans="1:21" x14ac:dyDescent="0.25">
      <c r="A292" s="4">
        <v>291</v>
      </c>
      <c r="B292" s="5">
        <v>31</v>
      </c>
      <c r="C292" s="6">
        <v>11850</v>
      </c>
      <c r="D292" s="4">
        <v>45</v>
      </c>
      <c r="E292" s="7" t="s">
        <v>31</v>
      </c>
      <c r="F292" s="8">
        <v>20600</v>
      </c>
      <c r="G292" s="7" t="s">
        <v>74</v>
      </c>
      <c r="H292" s="7" t="s">
        <v>20</v>
      </c>
      <c r="I292" s="7" t="s">
        <v>75</v>
      </c>
      <c r="J292" s="7" t="s">
        <v>63</v>
      </c>
      <c r="K292" s="4" t="s">
        <v>18</v>
      </c>
      <c r="L292" s="7" t="s">
        <v>65</v>
      </c>
      <c r="M292" s="7" t="s">
        <v>23</v>
      </c>
      <c r="N292" s="7" t="s">
        <v>44</v>
      </c>
      <c r="O292" s="7" t="s">
        <v>36</v>
      </c>
      <c r="P292" s="7" t="s">
        <v>26</v>
      </c>
      <c r="Q292" s="4">
        <v>6</v>
      </c>
      <c r="R292" s="9" t="s">
        <v>46</v>
      </c>
      <c r="S292" s="7" t="s">
        <v>38</v>
      </c>
      <c r="T292" s="7" t="s">
        <v>67</v>
      </c>
      <c r="U292" s="7" t="s">
        <v>40</v>
      </c>
    </row>
    <row r="293" spans="1:21" x14ac:dyDescent="0.25">
      <c r="A293" s="4">
        <v>292</v>
      </c>
      <c r="B293" s="92">
        <v>873</v>
      </c>
      <c r="C293" s="6">
        <v>26600</v>
      </c>
      <c r="D293" s="4">
        <v>45</v>
      </c>
      <c r="E293" s="7" t="s">
        <v>15</v>
      </c>
      <c r="F293" s="8">
        <v>69600</v>
      </c>
      <c r="G293" s="7" t="s">
        <v>79</v>
      </c>
      <c r="H293" s="7" t="s">
        <v>17</v>
      </c>
      <c r="I293" s="7" t="s">
        <v>51</v>
      </c>
      <c r="J293" s="7" t="s">
        <v>22</v>
      </c>
      <c r="K293" s="4" t="s">
        <v>62</v>
      </c>
      <c r="L293" s="7" t="s">
        <v>59</v>
      </c>
      <c r="M293" s="7" t="s">
        <v>23</v>
      </c>
      <c r="N293" s="7" t="s">
        <v>44</v>
      </c>
      <c r="O293" s="7" t="s">
        <v>76</v>
      </c>
      <c r="P293" s="7" t="s">
        <v>53</v>
      </c>
      <c r="Q293" s="4">
        <v>6</v>
      </c>
      <c r="R293" s="9" t="s">
        <v>60</v>
      </c>
      <c r="S293" s="7" t="s">
        <v>69</v>
      </c>
      <c r="T293" s="7" t="s">
        <v>39</v>
      </c>
      <c r="U293" s="7" t="s">
        <v>40</v>
      </c>
    </row>
    <row r="294" spans="1:21" x14ac:dyDescent="0.25">
      <c r="A294" s="4">
        <v>293</v>
      </c>
      <c r="B294" s="5">
        <v>17</v>
      </c>
      <c r="C294" s="6">
        <v>10225</v>
      </c>
      <c r="D294" s="4">
        <v>34</v>
      </c>
      <c r="E294" s="7" t="s">
        <v>31</v>
      </c>
      <c r="F294" s="8">
        <v>13600</v>
      </c>
      <c r="G294" s="7" t="s">
        <v>16</v>
      </c>
      <c r="H294" s="7" t="s">
        <v>20</v>
      </c>
      <c r="I294" s="7" t="s">
        <v>21</v>
      </c>
      <c r="J294" s="7" t="s">
        <v>34</v>
      </c>
      <c r="K294" s="4" t="s">
        <v>18</v>
      </c>
      <c r="L294" s="7" t="s">
        <v>65</v>
      </c>
      <c r="M294" s="7" t="s">
        <v>23</v>
      </c>
      <c r="N294" s="7" t="s">
        <v>24</v>
      </c>
      <c r="O294" s="7" t="s">
        <v>36</v>
      </c>
      <c r="P294" s="7" t="s">
        <v>26</v>
      </c>
      <c r="Q294" s="4">
        <v>3</v>
      </c>
      <c r="R294" s="9" t="s">
        <v>46</v>
      </c>
      <c r="S294" s="7" t="s">
        <v>28</v>
      </c>
      <c r="T294" s="7" t="s">
        <v>61</v>
      </c>
      <c r="U294" s="7" t="s">
        <v>30</v>
      </c>
    </row>
    <row r="295" spans="1:21" x14ac:dyDescent="0.25">
      <c r="A295" s="4">
        <v>294</v>
      </c>
      <c r="B295" s="5">
        <v>24</v>
      </c>
      <c r="C295" s="6">
        <v>14275</v>
      </c>
      <c r="D295" s="4">
        <v>51</v>
      </c>
      <c r="E295" s="7" t="s">
        <v>31</v>
      </c>
      <c r="F295" s="8">
        <v>28200</v>
      </c>
      <c r="G295" s="7" t="s">
        <v>16</v>
      </c>
      <c r="H295" s="7" t="s">
        <v>17</v>
      </c>
      <c r="I295" s="7" t="s">
        <v>51</v>
      </c>
      <c r="J295" s="7" t="s">
        <v>34</v>
      </c>
      <c r="K295" s="4" t="s">
        <v>62</v>
      </c>
      <c r="L295" s="7" t="s">
        <v>65</v>
      </c>
      <c r="M295" s="7" t="s">
        <v>23</v>
      </c>
      <c r="N295" s="7" t="s">
        <v>44</v>
      </c>
      <c r="O295" s="7" t="s">
        <v>36</v>
      </c>
      <c r="P295" s="7" t="s">
        <v>53</v>
      </c>
      <c r="Q295" s="4">
        <v>8</v>
      </c>
      <c r="R295" s="9" t="s">
        <v>60</v>
      </c>
      <c r="S295" s="7" t="s">
        <v>38</v>
      </c>
      <c r="T295" s="7" t="s">
        <v>47</v>
      </c>
      <c r="U295" s="7" t="s">
        <v>40</v>
      </c>
    </row>
    <row r="296" spans="1:21" x14ac:dyDescent="0.25">
      <c r="A296" s="4">
        <v>295</v>
      </c>
      <c r="B296" s="5">
        <v>143</v>
      </c>
      <c r="C296" s="6">
        <v>9925</v>
      </c>
      <c r="D296" s="4">
        <v>38</v>
      </c>
      <c r="E296" s="7" t="s">
        <v>31</v>
      </c>
      <c r="F296" s="8">
        <v>13600</v>
      </c>
      <c r="G296" s="7" t="s">
        <v>41</v>
      </c>
      <c r="H296" s="7" t="s">
        <v>17</v>
      </c>
      <c r="I296" s="7" t="s">
        <v>43</v>
      </c>
      <c r="J296" s="7" t="s">
        <v>48</v>
      </c>
      <c r="K296" s="4" t="s">
        <v>62</v>
      </c>
      <c r="L296" s="7" t="s">
        <v>42</v>
      </c>
      <c r="M296" s="7" t="s">
        <v>23</v>
      </c>
      <c r="N296" s="7" t="s">
        <v>24</v>
      </c>
      <c r="O296" s="7" t="s">
        <v>36</v>
      </c>
      <c r="P296" s="7" t="s">
        <v>45</v>
      </c>
      <c r="Q296" s="4">
        <v>2</v>
      </c>
      <c r="R296" s="9" t="s">
        <v>46</v>
      </c>
      <c r="S296" s="7" t="s">
        <v>56</v>
      </c>
      <c r="T296" s="7" t="s">
        <v>47</v>
      </c>
      <c r="U296" s="7" t="s">
        <v>40</v>
      </c>
    </row>
    <row r="297" spans="1:21" x14ac:dyDescent="0.25">
      <c r="A297" s="4">
        <v>296</v>
      </c>
      <c r="B297" s="5">
        <v>203</v>
      </c>
      <c r="C297" s="6">
        <v>13800</v>
      </c>
      <c r="D297" s="4">
        <v>58</v>
      </c>
      <c r="E297" s="7" t="s">
        <v>31</v>
      </c>
      <c r="F297" s="8">
        <v>26300</v>
      </c>
      <c r="G297" s="7" t="s">
        <v>80</v>
      </c>
      <c r="H297" s="7" t="s">
        <v>17</v>
      </c>
      <c r="I297" s="7" t="s">
        <v>51</v>
      </c>
      <c r="J297" s="7" t="s">
        <v>22</v>
      </c>
      <c r="K297" s="4" t="s">
        <v>18</v>
      </c>
      <c r="L297" s="7" t="s">
        <v>59</v>
      </c>
      <c r="M297" s="7" t="s">
        <v>23</v>
      </c>
      <c r="N297" s="7" t="s">
        <v>24</v>
      </c>
      <c r="O297" s="7" t="s">
        <v>36</v>
      </c>
      <c r="P297" s="7" t="s">
        <v>53</v>
      </c>
      <c r="Q297" s="4">
        <v>9</v>
      </c>
      <c r="R297" s="9" t="s">
        <v>60</v>
      </c>
      <c r="S297" s="7" t="s">
        <v>38</v>
      </c>
      <c r="T297" s="7" t="s">
        <v>47</v>
      </c>
      <c r="U297" s="7" t="s">
        <v>71</v>
      </c>
    </row>
    <row r="298" spans="1:21" x14ac:dyDescent="0.25">
      <c r="A298" s="4">
        <v>297</v>
      </c>
      <c r="B298" s="5">
        <v>0</v>
      </c>
      <c r="C298" s="6">
        <v>11300</v>
      </c>
      <c r="D298" s="4">
        <v>54</v>
      </c>
      <c r="E298" s="7" t="s">
        <v>15</v>
      </c>
      <c r="F298" s="8">
        <v>13600</v>
      </c>
      <c r="G298" s="7" t="s">
        <v>49</v>
      </c>
      <c r="H298" s="7" t="s">
        <v>17</v>
      </c>
      <c r="I298" s="7" t="s">
        <v>51</v>
      </c>
      <c r="J298" s="7" t="s">
        <v>63</v>
      </c>
      <c r="K298" s="4" t="s">
        <v>18</v>
      </c>
      <c r="L298" s="7" t="s">
        <v>65</v>
      </c>
      <c r="M298" s="7" t="s">
        <v>23</v>
      </c>
      <c r="N298" s="7" t="s">
        <v>24</v>
      </c>
      <c r="O298" s="7" t="s">
        <v>36</v>
      </c>
      <c r="P298" s="7" t="s">
        <v>53</v>
      </c>
      <c r="Q298" s="4">
        <v>2</v>
      </c>
      <c r="R298" s="9" t="s">
        <v>46</v>
      </c>
      <c r="S298" s="7" t="s">
        <v>38</v>
      </c>
      <c r="T298" s="7" t="s">
        <v>57</v>
      </c>
      <c r="U298" s="7" t="s">
        <v>58</v>
      </c>
    </row>
    <row r="299" spans="1:21" x14ac:dyDescent="0.25">
      <c r="A299" s="4">
        <v>298</v>
      </c>
      <c r="B299" s="5">
        <v>122</v>
      </c>
      <c r="C299" s="6">
        <v>13175</v>
      </c>
      <c r="D299" s="4">
        <v>57</v>
      </c>
      <c r="E299" s="7" t="s">
        <v>15</v>
      </c>
      <c r="F299" s="8">
        <v>23900</v>
      </c>
      <c r="G299" s="7" t="s">
        <v>32</v>
      </c>
      <c r="H299" s="7" t="s">
        <v>20</v>
      </c>
      <c r="I299" s="7" t="s">
        <v>51</v>
      </c>
      <c r="J299" s="7" t="s">
        <v>22</v>
      </c>
      <c r="K299" s="4" t="s">
        <v>18</v>
      </c>
      <c r="L299" s="7" t="s">
        <v>59</v>
      </c>
      <c r="M299" s="7" t="s">
        <v>72</v>
      </c>
      <c r="N299" s="7" t="s">
        <v>52</v>
      </c>
      <c r="O299" s="7" t="s">
        <v>36</v>
      </c>
      <c r="P299" s="7" t="s">
        <v>53</v>
      </c>
      <c r="Q299" s="4">
        <v>9</v>
      </c>
      <c r="R299" s="9" t="s">
        <v>60</v>
      </c>
      <c r="S299" s="7" t="s">
        <v>69</v>
      </c>
      <c r="T299" s="7" t="s">
        <v>61</v>
      </c>
      <c r="U299" s="7" t="s">
        <v>82</v>
      </c>
    </row>
    <row r="300" spans="1:21" x14ac:dyDescent="0.25">
      <c r="A300" s="4">
        <v>299</v>
      </c>
      <c r="B300" s="92">
        <v>676</v>
      </c>
      <c r="C300" s="6">
        <v>26000</v>
      </c>
      <c r="D300" s="4">
        <v>43</v>
      </c>
      <c r="E300" s="7" t="s">
        <v>31</v>
      </c>
      <c r="F300" s="8">
        <v>90000</v>
      </c>
      <c r="G300" s="7" t="s">
        <v>49</v>
      </c>
      <c r="H300" s="7" t="s">
        <v>17</v>
      </c>
      <c r="I300" s="7" t="s">
        <v>51</v>
      </c>
      <c r="J300" s="7" t="s">
        <v>22</v>
      </c>
      <c r="K300" s="4" t="s">
        <v>18</v>
      </c>
      <c r="L300" s="7" t="s">
        <v>19</v>
      </c>
      <c r="M300" s="7" t="s">
        <v>23</v>
      </c>
      <c r="N300" s="7" t="s">
        <v>24</v>
      </c>
      <c r="O300" s="7" t="s">
        <v>76</v>
      </c>
      <c r="P300" s="7" t="s">
        <v>53</v>
      </c>
      <c r="Q300" s="4">
        <v>6</v>
      </c>
      <c r="R300" s="9" t="s">
        <v>54</v>
      </c>
      <c r="S300" s="7" t="s">
        <v>38</v>
      </c>
      <c r="T300" s="7" t="s">
        <v>67</v>
      </c>
      <c r="U300" s="7" t="s">
        <v>40</v>
      </c>
    </row>
    <row r="301" spans="1:21" x14ac:dyDescent="0.25">
      <c r="A301" s="109">
        <v>300</v>
      </c>
      <c r="B301" s="5">
        <v>0</v>
      </c>
      <c r="C301" s="6">
        <v>17175</v>
      </c>
      <c r="D301" s="4">
        <v>40</v>
      </c>
      <c r="E301" s="7" t="s">
        <v>31</v>
      </c>
      <c r="F301" s="8">
        <v>43400</v>
      </c>
      <c r="G301" s="7" t="s">
        <v>41</v>
      </c>
      <c r="H301" s="7" t="s">
        <v>17</v>
      </c>
      <c r="I301" s="7" t="s">
        <v>43</v>
      </c>
      <c r="J301" s="7" t="s">
        <v>63</v>
      </c>
      <c r="K301" s="4" t="s">
        <v>18</v>
      </c>
      <c r="L301" s="7" t="s">
        <v>42</v>
      </c>
      <c r="M301" s="7" t="s">
        <v>23</v>
      </c>
      <c r="N301" s="7" t="s">
        <v>35</v>
      </c>
      <c r="O301" s="7" t="s">
        <v>36</v>
      </c>
      <c r="P301" s="7" t="s">
        <v>45</v>
      </c>
      <c r="Q301" s="4">
        <v>5</v>
      </c>
      <c r="R301" s="9" t="s">
        <v>60</v>
      </c>
      <c r="S301" s="7" t="s">
        <v>56</v>
      </c>
      <c r="T301" s="7" t="s">
        <v>47</v>
      </c>
      <c r="U301" s="7" t="s">
        <v>30</v>
      </c>
    </row>
    <row r="302" spans="1:21" x14ac:dyDescent="0.25">
      <c r="A302" s="4">
        <v>301</v>
      </c>
      <c r="B302" s="92">
        <v>627</v>
      </c>
      <c r="C302" s="6">
        <v>18350</v>
      </c>
      <c r="D302" s="4">
        <v>45</v>
      </c>
      <c r="E302" s="7" t="s">
        <v>31</v>
      </c>
      <c r="F302" s="8">
        <v>44000</v>
      </c>
      <c r="G302" s="7" t="s">
        <v>49</v>
      </c>
      <c r="H302" s="7" t="s">
        <v>20</v>
      </c>
      <c r="I302" s="7" t="s">
        <v>51</v>
      </c>
      <c r="J302" s="7" t="s">
        <v>22</v>
      </c>
      <c r="K302" s="4" t="s">
        <v>18</v>
      </c>
      <c r="L302" s="7" t="s">
        <v>50</v>
      </c>
      <c r="M302" s="7" t="s">
        <v>72</v>
      </c>
      <c r="N302" s="7" t="s">
        <v>35</v>
      </c>
      <c r="O302" s="7" t="s">
        <v>25</v>
      </c>
      <c r="P302" s="7" t="s">
        <v>53</v>
      </c>
      <c r="Q302" s="4">
        <v>6</v>
      </c>
      <c r="R302" s="9" t="s">
        <v>60</v>
      </c>
      <c r="S302" s="7" t="s">
        <v>28</v>
      </c>
      <c r="T302" s="7" t="s">
        <v>47</v>
      </c>
      <c r="U302" s="7" t="s">
        <v>30</v>
      </c>
    </row>
    <row r="303" spans="1:21" x14ac:dyDescent="0.25">
      <c r="A303" s="109">
        <v>302</v>
      </c>
      <c r="B303" s="5">
        <v>242</v>
      </c>
      <c r="C303" s="6">
        <v>25625</v>
      </c>
      <c r="D303" s="4">
        <v>54</v>
      </c>
      <c r="E303" s="7" t="s">
        <v>15</v>
      </c>
      <c r="F303" s="8">
        <v>58000</v>
      </c>
      <c r="G303" s="7" t="s">
        <v>80</v>
      </c>
      <c r="H303" s="7" t="s">
        <v>20</v>
      </c>
      <c r="I303" s="7" t="s">
        <v>51</v>
      </c>
      <c r="J303" s="7" t="s">
        <v>48</v>
      </c>
      <c r="K303" s="4" t="s">
        <v>62</v>
      </c>
      <c r="L303" s="7" t="s">
        <v>65</v>
      </c>
      <c r="M303" s="7" t="s">
        <v>72</v>
      </c>
      <c r="N303" s="7" t="s">
        <v>52</v>
      </c>
      <c r="O303" s="7" t="s">
        <v>25</v>
      </c>
      <c r="P303" s="7" t="s">
        <v>53</v>
      </c>
      <c r="Q303" s="4">
        <v>8</v>
      </c>
      <c r="R303" s="9" t="s">
        <v>37</v>
      </c>
      <c r="S303" s="7" t="s">
        <v>28</v>
      </c>
      <c r="T303" s="7" t="s">
        <v>29</v>
      </c>
      <c r="U303" s="7" t="s">
        <v>48</v>
      </c>
    </row>
    <row r="304" spans="1:21" x14ac:dyDescent="0.25">
      <c r="A304" s="4">
        <v>303</v>
      </c>
      <c r="B304" s="5">
        <v>298</v>
      </c>
      <c r="C304" s="6">
        <v>16950</v>
      </c>
      <c r="D304" s="4">
        <v>43</v>
      </c>
      <c r="E304" s="7" t="s">
        <v>15</v>
      </c>
      <c r="F304" s="8">
        <v>42400</v>
      </c>
      <c r="G304" s="7" t="s">
        <v>41</v>
      </c>
      <c r="H304" s="7" t="s">
        <v>20</v>
      </c>
      <c r="I304" s="7" t="s">
        <v>21</v>
      </c>
      <c r="J304" s="7" t="s">
        <v>22</v>
      </c>
      <c r="K304" s="4" t="s">
        <v>18</v>
      </c>
      <c r="L304" s="7" t="s">
        <v>42</v>
      </c>
      <c r="M304" s="7" t="s">
        <v>73</v>
      </c>
      <c r="N304" s="7" t="s">
        <v>44</v>
      </c>
      <c r="O304" s="7" t="s">
        <v>36</v>
      </c>
      <c r="P304" s="7" t="s">
        <v>26</v>
      </c>
      <c r="Q304" s="4">
        <v>6</v>
      </c>
      <c r="R304" s="9" t="s">
        <v>60</v>
      </c>
      <c r="S304" s="7" t="s">
        <v>38</v>
      </c>
      <c r="T304" s="7" t="s">
        <v>39</v>
      </c>
      <c r="U304" s="7" t="s">
        <v>40</v>
      </c>
    </row>
    <row r="305" spans="1:21" x14ac:dyDescent="0.25">
      <c r="A305" s="4">
        <v>304</v>
      </c>
      <c r="B305" s="5">
        <v>247</v>
      </c>
      <c r="C305" s="6">
        <v>26150</v>
      </c>
      <c r="D305" s="4">
        <v>48</v>
      </c>
      <c r="E305" s="7" t="s">
        <v>31</v>
      </c>
      <c r="F305" s="8">
        <v>68000</v>
      </c>
      <c r="G305" s="7" t="s">
        <v>74</v>
      </c>
      <c r="H305" s="7" t="s">
        <v>20</v>
      </c>
      <c r="I305" s="7" t="s">
        <v>75</v>
      </c>
      <c r="J305" s="7" t="s">
        <v>22</v>
      </c>
      <c r="K305" s="4" t="s">
        <v>62</v>
      </c>
      <c r="L305" s="7" t="s">
        <v>59</v>
      </c>
      <c r="M305" s="7" t="s">
        <v>23</v>
      </c>
      <c r="N305" s="7" t="s">
        <v>44</v>
      </c>
      <c r="O305" s="7" t="s">
        <v>68</v>
      </c>
      <c r="P305" s="7" t="s">
        <v>26</v>
      </c>
      <c r="Q305" s="4">
        <v>7</v>
      </c>
      <c r="R305" s="9" t="s">
        <v>60</v>
      </c>
      <c r="S305" s="7" t="s">
        <v>28</v>
      </c>
      <c r="T305" s="7" t="s">
        <v>47</v>
      </c>
      <c r="U305" s="7" t="s">
        <v>40</v>
      </c>
    </row>
    <row r="306" spans="1:21" x14ac:dyDescent="0.25">
      <c r="A306" s="4">
        <v>305</v>
      </c>
      <c r="B306" s="5">
        <v>156</v>
      </c>
      <c r="C306" s="6">
        <v>13850</v>
      </c>
      <c r="D306" s="4">
        <v>44</v>
      </c>
      <c r="E306" s="7" t="s">
        <v>15</v>
      </c>
      <c r="F306" s="8">
        <v>29200</v>
      </c>
      <c r="G306" s="7" t="s">
        <v>79</v>
      </c>
      <c r="H306" s="7" t="s">
        <v>17</v>
      </c>
      <c r="I306" s="7" t="s">
        <v>33</v>
      </c>
      <c r="J306" s="7" t="s">
        <v>22</v>
      </c>
      <c r="K306" s="4" t="s">
        <v>18</v>
      </c>
      <c r="L306" s="7" t="s">
        <v>65</v>
      </c>
      <c r="M306" s="7" t="s">
        <v>23</v>
      </c>
      <c r="N306" s="7" t="s">
        <v>44</v>
      </c>
      <c r="O306" s="7" t="s">
        <v>36</v>
      </c>
      <c r="P306" s="7" t="s">
        <v>26</v>
      </c>
      <c r="Q306" s="4">
        <v>6</v>
      </c>
      <c r="R306" s="9" t="s">
        <v>60</v>
      </c>
      <c r="S306" s="7" t="s">
        <v>38</v>
      </c>
      <c r="T306" s="7" t="s">
        <v>47</v>
      </c>
      <c r="U306" s="7" t="s">
        <v>55</v>
      </c>
    </row>
    <row r="307" spans="1:21" x14ac:dyDescent="0.25">
      <c r="A307" s="4">
        <v>306</v>
      </c>
      <c r="B307" s="5">
        <v>108</v>
      </c>
      <c r="C307" s="6">
        <v>18575</v>
      </c>
      <c r="D307" s="4">
        <v>57</v>
      </c>
      <c r="E307" s="7" t="s">
        <v>31</v>
      </c>
      <c r="F307" s="8">
        <v>44800</v>
      </c>
      <c r="G307" s="7" t="s">
        <v>16</v>
      </c>
      <c r="H307" s="7" t="s">
        <v>17</v>
      </c>
      <c r="I307" s="7" t="s">
        <v>33</v>
      </c>
      <c r="J307" s="7" t="s">
        <v>22</v>
      </c>
      <c r="K307" s="4" t="s">
        <v>62</v>
      </c>
      <c r="L307" s="7" t="s">
        <v>19</v>
      </c>
      <c r="M307" s="7" t="s">
        <v>23</v>
      </c>
      <c r="N307" s="7" t="s">
        <v>52</v>
      </c>
      <c r="O307" s="7" t="s">
        <v>36</v>
      </c>
      <c r="P307" s="7" t="s">
        <v>26</v>
      </c>
      <c r="Q307" s="4">
        <v>9</v>
      </c>
      <c r="R307" s="9" t="s">
        <v>60</v>
      </c>
      <c r="S307" s="7" t="s">
        <v>38</v>
      </c>
      <c r="T307" s="7" t="s">
        <v>47</v>
      </c>
      <c r="U307" s="7" t="s">
        <v>48</v>
      </c>
    </row>
    <row r="308" spans="1:21" x14ac:dyDescent="0.25">
      <c r="A308" s="93">
        <v>307</v>
      </c>
      <c r="B308" s="92">
        <v>429</v>
      </c>
      <c r="C308" s="6">
        <v>52725</v>
      </c>
      <c r="D308" s="4">
        <v>20</v>
      </c>
      <c r="E308" s="7" t="s">
        <v>31</v>
      </c>
      <c r="F308" s="8">
        <v>125000</v>
      </c>
      <c r="G308" s="7" t="s">
        <v>41</v>
      </c>
      <c r="H308" s="7" t="s">
        <v>17</v>
      </c>
      <c r="I308" s="7" t="s">
        <v>51</v>
      </c>
      <c r="J308" s="7" t="s">
        <v>34</v>
      </c>
      <c r="K308" s="4" t="s">
        <v>18</v>
      </c>
      <c r="L308" s="7" t="s">
        <v>65</v>
      </c>
      <c r="M308" s="7" t="s">
        <v>66</v>
      </c>
      <c r="N308" s="7" t="s">
        <v>44</v>
      </c>
      <c r="O308" s="7" t="s">
        <v>76</v>
      </c>
      <c r="P308" s="7" t="s">
        <v>53</v>
      </c>
      <c r="Q308" s="4">
        <v>2</v>
      </c>
      <c r="R308" s="9" t="s">
        <v>27</v>
      </c>
      <c r="S308" s="7" t="s">
        <v>56</v>
      </c>
      <c r="T308" s="7" t="s">
        <v>39</v>
      </c>
      <c r="U308" s="7" t="s">
        <v>58</v>
      </c>
    </row>
    <row r="309" spans="1:21" x14ac:dyDescent="0.25">
      <c r="A309" s="4">
        <v>308</v>
      </c>
      <c r="B309" s="5">
        <v>29</v>
      </c>
      <c r="C309" s="6">
        <v>11325</v>
      </c>
      <c r="D309" s="4">
        <v>49</v>
      </c>
      <c r="E309" s="7" t="s">
        <v>31</v>
      </c>
      <c r="F309" s="8">
        <v>18700</v>
      </c>
      <c r="G309" s="7" t="s">
        <v>41</v>
      </c>
      <c r="H309" s="7" t="s">
        <v>17</v>
      </c>
      <c r="I309" s="7" t="s">
        <v>51</v>
      </c>
      <c r="J309" s="7" t="s">
        <v>34</v>
      </c>
      <c r="K309" s="4" t="s">
        <v>62</v>
      </c>
      <c r="L309" s="7" t="s">
        <v>19</v>
      </c>
      <c r="M309" s="7" t="s">
        <v>23</v>
      </c>
      <c r="N309" s="7" t="s">
        <v>24</v>
      </c>
      <c r="O309" s="7" t="s">
        <v>36</v>
      </c>
      <c r="P309" s="7" t="s">
        <v>53</v>
      </c>
      <c r="Q309" s="4">
        <v>7</v>
      </c>
      <c r="R309" s="9" t="s">
        <v>60</v>
      </c>
      <c r="S309" s="7" t="s">
        <v>56</v>
      </c>
      <c r="T309" s="7" t="s">
        <v>47</v>
      </c>
      <c r="U309" s="7" t="s">
        <v>71</v>
      </c>
    </row>
    <row r="310" spans="1:21" x14ac:dyDescent="0.25">
      <c r="A310" s="4">
        <v>309</v>
      </c>
      <c r="B310" s="5">
        <v>0</v>
      </c>
      <c r="C310" s="6">
        <v>23300</v>
      </c>
      <c r="D310" s="4">
        <v>39</v>
      </c>
      <c r="E310" s="7" t="s">
        <v>15</v>
      </c>
      <c r="F310" s="8">
        <v>63200</v>
      </c>
      <c r="G310" s="7" t="s">
        <v>32</v>
      </c>
      <c r="H310" s="7" t="s">
        <v>17</v>
      </c>
      <c r="I310" s="7" t="s">
        <v>51</v>
      </c>
      <c r="J310" s="7" t="s">
        <v>63</v>
      </c>
      <c r="K310" s="4" t="s">
        <v>18</v>
      </c>
      <c r="L310" s="7" t="s">
        <v>65</v>
      </c>
      <c r="M310" s="7" t="s">
        <v>23</v>
      </c>
      <c r="N310" s="7" t="s">
        <v>35</v>
      </c>
      <c r="O310" s="7" t="s">
        <v>68</v>
      </c>
      <c r="P310" s="7" t="s">
        <v>53</v>
      </c>
      <c r="Q310" s="4">
        <v>5</v>
      </c>
      <c r="R310" s="9" t="s">
        <v>46</v>
      </c>
      <c r="S310" s="7" t="s">
        <v>56</v>
      </c>
      <c r="T310" s="7" t="s">
        <v>47</v>
      </c>
      <c r="U310" s="7" t="s">
        <v>48</v>
      </c>
    </row>
    <row r="311" spans="1:21" x14ac:dyDescent="0.25">
      <c r="A311" s="93">
        <v>310</v>
      </c>
      <c r="B311" s="92">
        <v>924</v>
      </c>
      <c r="C311" s="6">
        <v>53400</v>
      </c>
      <c r="D311" s="4">
        <v>41</v>
      </c>
      <c r="E311" s="7" t="s">
        <v>31</v>
      </c>
      <c r="F311" s="8">
        <v>213000</v>
      </c>
      <c r="G311" s="7" t="s">
        <v>79</v>
      </c>
      <c r="H311" s="7" t="s">
        <v>17</v>
      </c>
      <c r="I311" s="7" t="s">
        <v>43</v>
      </c>
      <c r="J311" s="7" t="s">
        <v>22</v>
      </c>
      <c r="K311" s="4" t="s">
        <v>18</v>
      </c>
      <c r="L311" s="7" t="s">
        <v>65</v>
      </c>
      <c r="M311" s="7" t="s">
        <v>23</v>
      </c>
      <c r="N311" s="7" t="s">
        <v>35</v>
      </c>
      <c r="O311" s="7" t="s">
        <v>68</v>
      </c>
      <c r="P311" s="7" t="s">
        <v>45</v>
      </c>
      <c r="Q311" s="4">
        <v>6</v>
      </c>
      <c r="R311" s="9" t="s">
        <v>54</v>
      </c>
      <c r="S311" s="7" t="s">
        <v>28</v>
      </c>
      <c r="T311" s="7" t="s">
        <v>39</v>
      </c>
      <c r="U311" s="7" t="s">
        <v>71</v>
      </c>
    </row>
    <row r="312" spans="1:21" x14ac:dyDescent="0.25">
      <c r="A312" s="4">
        <v>311</v>
      </c>
      <c r="B312" s="5">
        <v>12</v>
      </c>
      <c r="C312" s="6">
        <v>10175</v>
      </c>
      <c r="D312" s="4">
        <v>37</v>
      </c>
      <c r="E312" s="7" t="s">
        <v>15</v>
      </c>
      <c r="F312" s="8">
        <v>8600</v>
      </c>
      <c r="G312" s="7" t="s">
        <v>77</v>
      </c>
      <c r="H312" s="7" t="s">
        <v>17</v>
      </c>
      <c r="I312" s="7" t="s">
        <v>21</v>
      </c>
      <c r="J312" s="7" t="s">
        <v>34</v>
      </c>
      <c r="K312" s="4" t="s">
        <v>62</v>
      </c>
      <c r="L312" s="7" t="s">
        <v>42</v>
      </c>
      <c r="M312" s="7" t="s">
        <v>23</v>
      </c>
      <c r="N312" s="7" t="s">
        <v>24</v>
      </c>
      <c r="O312" s="7" t="s">
        <v>36</v>
      </c>
      <c r="P312" s="7" t="s">
        <v>26</v>
      </c>
      <c r="Q312" s="4">
        <v>2</v>
      </c>
      <c r="R312" s="9" t="s">
        <v>46</v>
      </c>
      <c r="S312" s="7" t="s">
        <v>38</v>
      </c>
      <c r="T312" s="7" t="s">
        <v>81</v>
      </c>
      <c r="U312" s="7" t="s">
        <v>30</v>
      </c>
    </row>
    <row r="313" spans="1:21" x14ac:dyDescent="0.25">
      <c r="A313" s="109">
        <v>312</v>
      </c>
      <c r="B313" s="5">
        <v>30</v>
      </c>
      <c r="C313" s="6">
        <v>17025</v>
      </c>
      <c r="D313" s="4">
        <v>65</v>
      </c>
      <c r="E313" s="7" t="s">
        <v>31</v>
      </c>
      <c r="F313" s="8">
        <v>38800</v>
      </c>
      <c r="G313" s="7" t="s">
        <v>41</v>
      </c>
      <c r="H313" s="7" t="s">
        <v>17</v>
      </c>
      <c r="I313" s="7" t="s">
        <v>33</v>
      </c>
      <c r="J313" s="7" t="s">
        <v>22</v>
      </c>
      <c r="K313" s="4" t="s">
        <v>18</v>
      </c>
      <c r="L313" s="7" t="s">
        <v>65</v>
      </c>
      <c r="M313" s="7" t="s">
        <v>73</v>
      </c>
      <c r="N313" s="7" t="s">
        <v>35</v>
      </c>
      <c r="O313" s="7" t="s">
        <v>36</v>
      </c>
      <c r="P313" s="7" t="s">
        <v>26</v>
      </c>
      <c r="Q313" s="4">
        <v>10</v>
      </c>
      <c r="R313" s="9" t="s">
        <v>60</v>
      </c>
      <c r="S313" s="7" t="s">
        <v>38</v>
      </c>
      <c r="T313" s="7" t="s">
        <v>47</v>
      </c>
      <c r="U313" s="7" t="s">
        <v>82</v>
      </c>
    </row>
    <row r="314" spans="1:21" x14ac:dyDescent="0.25">
      <c r="A314" s="4">
        <v>313</v>
      </c>
      <c r="B314" s="92">
        <v>496</v>
      </c>
      <c r="C314" s="6">
        <v>32325</v>
      </c>
      <c r="D314" s="4">
        <v>50</v>
      </c>
      <c r="E314" s="7" t="s">
        <v>31</v>
      </c>
      <c r="F314" s="8">
        <v>90000</v>
      </c>
      <c r="G314" s="7" t="s">
        <v>41</v>
      </c>
      <c r="H314" s="7" t="s">
        <v>17</v>
      </c>
      <c r="I314" s="7" t="s">
        <v>51</v>
      </c>
      <c r="J314" s="7" t="s">
        <v>22</v>
      </c>
      <c r="K314" s="4" t="s">
        <v>62</v>
      </c>
      <c r="L314" s="7" t="s">
        <v>65</v>
      </c>
      <c r="M314" s="7" t="s">
        <v>23</v>
      </c>
      <c r="N314" s="7" t="s">
        <v>44</v>
      </c>
      <c r="O314" s="7" t="s">
        <v>76</v>
      </c>
      <c r="P314" s="7" t="s">
        <v>53</v>
      </c>
      <c r="Q314" s="4">
        <v>7</v>
      </c>
      <c r="R314" s="9" t="s">
        <v>60</v>
      </c>
      <c r="S314" s="7" t="s">
        <v>69</v>
      </c>
      <c r="T314" s="7" t="s">
        <v>39</v>
      </c>
      <c r="U314" s="7" t="s">
        <v>40</v>
      </c>
    </row>
    <row r="315" spans="1:21" x14ac:dyDescent="0.25">
      <c r="A315" s="4">
        <v>314</v>
      </c>
      <c r="B315" s="5">
        <v>50</v>
      </c>
      <c r="C315" s="6">
        <v>20625</v>
      </c>
      <c r="D315" s="4">
        <v>57</v>
      </c>
      <c r="E315" s="7" t="s">
        <v>31</v>
      </c>
      <c r="F315" s="8">
        <v>48000</v>
      </c>
      <c r="G315" s="7" t="s">
        <v>79</v>
      </c>
      <c r="H315" s="7" t="s">
        <v>17</v>
      </c>
      <c r="I315" s="7" t="s">
        <v>51</v>
      </c>
      <c r="J315" s="7" t="s">
        <v>22</v>
      </c>
      <c r="K315" s="4" t="s">
        <v>18</v>
      </c>
      <c r="L315" s="7" t="s">
        <v>65</v>
      </c>
      <c r="M315" s="7" t="s">
        <v>72</v>
      </c>
      <c r="N315" s="7" t="s">
        <v>24</v>
      </c>
      <c r="O315" s="7" t="s">
        <v>25</v>
      </c>
      <c r="P315" s="7" t="s">
        <v>53</v>
      </c>
      <c r="Q315" s="4">
        <v>9</v>
      </c>
      <c r="R315" s="9" t="s">
        <v>60</v>
      </c>
      <c r="S315" s="7" t="s">
        <v>28</v>
      </c>
      <c r="T315" s="7" t="s">
        <v>61</v>
      </c>
      <c r="U315" s="7" t="s">
        <v>58</v>
      </c>
    </row>
    <row r="316" spans="1:21" x14ac:dyDescent="0.25">
      <c r="A316" s="4">
        <v>315</v>
      </c>
      <c r="B316" s="5">
        <v>47</v>
      </c>
      <c r="C316" s="6">
        <v>9500</v>
      </c>
      <c r="D316" s="4">
        <v>48</v>
      </c>
      <c r="E316" s="7" t="s">
        <v>15</v>
      </c>
      <c r="F316" s="8">
        <v>10600</v>
      </c>
      <c r="G316" s="7" t="s">
        <v>41</v>
      </c>
      <c r="H316" s="7" t="s">
        <v>17</v>
      </c>
      <c r="I316" s="7" t="s">
        <v>33</v>
      </c>
      <c r="J316" s="7" t="s">
        <v>63</v>
      </c>
      <c r="K316" s="4" t="s">
        <v>18</v>
      </c>
      <c r="L316" s="7" t="s">
        <v>65</v>
      </c>
      <c r="M316" s="7" t="s">
        <v>23</v>
      </c>
      <c r="N316" s="7" t="s">
        <v>44</v>
      </c>
      <c r="O316" s="7" t="s">
        <v>36</v>
      </c>
      <c r="P316" s="7" t="s">
        <v>26</v>
      </c>
      <c r="Q316" s="4">
        <v>7</v>
      </c>
      <c r="R316" s="9" t="s">
        <v>60</v>
      </c>
      <c r="S316" s="7" t="s">
        <v>69</v>
      </c>
      <c r="T316" s="7" t="s">
        <v>47</v>
      </c>
      <c r="U316" s="7" t="s">
        <v>71</v>
      </c>
    </row>
    <row r="317" spans="1:21" x14ac:dyDescent="0.25">
      <c r="A317" s="4">
        <v>316</v>
      </c>
      <c r="B317" s="5">
        <v>161</v>
      </c>
      <c r="C317" s="6">
        <v>12500</v>
      </c>
      <c r="D317" s="4">
        <v>53</v>
      </c>
      <c r="E317" s="7" t="s">
        <v>15</v>
      </c>
      <c r="F317" s="8">
        <v>21300</v>
      </c>
      <c r="G317" s="7" t="s">
        <v>41</v>
      </c>
      <c r="H317" s="7" t="s">
        <v>17</v>
      </c>
      <c r="I317" s="7" t="s">
        <v>51</v>
      </c>
      <c r="J317" s="7" t="s">
        <v>63</v>
      </c>
      <c r="K317" s="4" t="s">
        <v>18</v>
      </c>
      <c r="L317" s="7" t="s">
        <v>65</v>
      </c>
      <c r="M317" s="7" t="s">
        <v>23</v>
      </c>
      <c r="N317" s="7" t="s">
        <v>44</v>
      </c>
      <c r="O317" s="7" t="s">
        <v>36</v>
      </c>
      <c r="P317" s="7" t="s">
        <v>53</v>
      </c>
      <c r="Q317" s="4">
        <v>8</v>
      </c>
      <c r="R317" s="9" t="s">
        <v>60</v>
      </c>
      <c r="S317" s="7" t="s">
        <v>69</v>
      </c>
      <c r="T317" s="7" t="s">
        <v>47</v>
      </c>
      <c r="U317" s="7" t="s">
        <v>55</v>
      </c>
    </row>
    <row r="318" spans="1:21" x14ac:dyDescent="0.25">
      <c r="A318" s="4">
        <v>317</v>
      </c>
      <c r="B318" s="5">
        <v>76</v>
      </c>
      <c r="C318" s="6">
        <v>28975</v>
      </c>
      <c r="D318" s="4">
        <v>52</v>
      </c>
      <c r="E318" s="7" t="s">
        <v>31</v>
      </c>
      <c r="F318" s="8">
        <v>71000</v>
      </c>
      <c r="G318" s="7" t="s">
        <v>41</v>
      </c>
      <c r="H318" s="7" t="s">
        <v>17</v>
      </c>
      <c r="I318" s="7" t="s">
        <v>51</v>
      </c>
      <c r="J318" s="7" t="s">
        <v>22</v>
      </c>
      <c r="K318" s="4" t="s">
        <v>18</v>
      </c>
      <c r="L318" s="7" t="s">
        <v>59</v>
      </c>
      <c r="M318" s="7" t="s">
        <v>23</v>
      </c>
      <c r="N318" s="7" t="s">
        <v>44</v>
      </c>
      <c r="O318" s="7" t="s">
        <v>68</v>
      </c>
      <c r="P318" s="7" t="s">
        <v>53</v>
      </c>
      <c r="Q318" s="4">
        <v>8</v>
      </c>
      <c r="R318" s="9" t="s">
        <v>60</v>
      </c>
      <c r="S318" s="7" t="s">
        <v>28</v>
      </c>
      <c r="T318" s="7" t="s">
        <v>47</v>
      </c>
      <c r="U318" s="7" t="s">
        <v>71</v>
      </c>
    </row>
    <row r="319" spans="1:21" x14ac:dyDescent="0.25">
      <c r="A319" s="4">
        <v>318</v>
      </c>
      <c r="B319" s="5">
        <v>424</v>
      </c>
      <c r="C319" s="6">
        <v>27400</v>
      </c>
      <c r="D319" s="4">
        <v>38</v>
      </c>
      <c r="E319" s="7" t="s">
        <v>15</v>
      </c>
      <c r="F319" s="8">
        <v>41000</v>
      </c>
      <c r="G319" s="7" t="s">
        <v>74</v>
      </c>
      <c r="H319" s="7" t="s">
        <v>20</v>
      </c>
      <c r="I319" s="7" t="s">
        <v>21</v>
      </c>
      <c r="J319" s="7" t="s">
        <v>48</v>
      </c>
      <c r="K319" s="4" t="s">
        <v>18</v>
      </c>
      <c r="L319" s="7" t="s">
        <v>19</v>
      </c>
      <c r="M319" s="7" t="s">
        <v>23</v>
      </c>
      <c r="N319" s="7" t="s">
        <v>24</v>
      </c>
      <c r="O319" s="7" t="s">
        <v>25</v>
      </c>
      <c r="P319" s="7" t="s">
        <v>26</v>
      </c>
      <c r="Q319" s="4">
        <v>1</v>
      </c>
      <c r="R319" s="9" t="s">
        <v>54</v>
      </c>
      <c r="S319" s="7" t="s">
        <v>56</v>
      </c>
      <c r="T319" s="7" t="s">
        <v>39</v>
      </c>
      <c r="U319" s="7" t="s">
        <v>58</v>
      </c>
    </row>
    <row r="320" spans="1:21" x14ac:dyDescent="0.25">
      <c r="A320" s="4">
        <v>319</v>
      </c>
      <c r="B320" s="5">
        <v>50</v>
      </c>
      <c r="C320" s="6">
        <v>10125</v>
      </c>
      <c r="D320" s="4">
        <v>33</v>
      </c>
      <c r="E320" s="7" t="s">
        <v>31</v>
      </c>
      <c r="F320" s="8">
        <v>13200</v>
      </c>
      <c r="G320" s="7" t="s">
        <v>41</v>
      </c>
      <c r="H320" s="7" t="s">
        <v>20</v>
      </c>
      <c r="I320" s="7" t="s">
        <v>51</v>
      </c>
      <c r="J320" s="7" t="s">
        <v>22</v>
      </c>
      <c r="K320" s="4" t="s">
        <v>62</v>
      </c>
      <c r="L320" s="7" t="s">
        <v>59</v>
      </c>
      <c r="M320" s="7" t="s">
        <v>72</v>
      </c>
      <c r="N320" s="7" t="s">
        <v>24</v>
      </c>
      <c r="O320" s="7" t="s">
        <v>36</v>
      </c>
      <c r="P320" s="7" t="s">
        <v>53</v>
      </c>
      <c r="Q320" s="4">
        <v>3</v>
      </c>
      <c r="R320" s="9" t="s">
        <v>46</v>
      </c>
      <c r="S320" s="7" t="s">
        <v>28</v>
      </c>
      <c r="T320" s="7" t="s">
        <v>61</v>
      </c>
      <c r="U320" s="7" t="s">
        <v>40</v>
      </c>
    </row>
    <row r="321" spans="1:21" x14ac:dyDescent="0.25">
      <c r="A321" s="4">
        <v>320</v>
      </c>
      <c r="B321" s="5">
        <v>42</v>
      </c>
      <c r="C321" s="6">
        <v>11725</v>
      </c>
      <c r="D321" s="4">
        <v>63</v>
      </c>
      <c r="E321" s="7" t="s">
        <v>15</v>
      </c>
      <c r="F321" s="8">
        <v>18300</v>
      </c>
      <c r="G321" s="7" t="s">
        <v>80</v>
      </c>
      <c r="H321" s="7" t="s">
        <v>17</v>
      </c>
      <c r="I321" s="7" t="s">
        <v>43</v>
      </c>
      <c r="J321" s="7" t="s">
        <v>63</v>
      </c>
      <c r="K321" s="4" t="s">
        <v>18</v>
      </c>
      <c r="L321" s="7" t="s">
        <v>19</v>
      </c>
      <c r="M321" s="7" t="s">
        <v>23</v>
      </c>
      <c r="N321" s="7" t="s">
        <v>52</v>
      </c>
      <c r="O321" s="7" t="s">
        <v>36</v>
      </c>
      <c r="P321" s="7" t="s">
        <v>45</v>
      </c>
      <c r="Q321" s="4">
        <v>10</v>
      </c>
      <c r="R321" s="9" t="s">
        <v>60</v>
      </c>
      <c r="S321" s="7" t="s">
        <v>28</v>
      </c>
      <c r="T321" s="7" t="s">
        <v>61</v>
      </c>
      <c r="U321" s="7" t="s">
        <v>40</v>
      </c>
    </row>
    <row r="322" spans="1:21" x14ac:dyDescent="0.25">
      <c r="A322" s="4">
        <v>321</v>
      </c>
      <c r="B322" s="92">
        <v>453</v>
      </c>
      <c r="C322" s="6">
        <v>32700</v>
      </c>
      <c r="D322" s="4">
        <v>51</v>
      </c>
      <c r="E322" s="7" t="s">
        <v>31</v>
      </c>
      <c r="F322" s="8">
        <v>83000</v>
      </c>
      <c r="G322" s="7" t="s">
        <v>41</v>
      </c>
      <c r="H322" s="7" t="s">
        <v>17</v>
      </c>
      <c r="I322" s="7" t="s">
        <v>51</v>
      </c>
      <c r="J322" s="7" t="s">
        <v>34</v>
      </c>
      <c r="K322" s="4" t="s">
        <v>18</v>
      </c>
      <c r="L322" s="7" t="s">
        <v>65</v>
      </c>
      <c r="M322" s="7" t="s">
        <v>23</v>
      </c>
      <c r="N322" s="7" t="s">
        <v>24</v>
      </c>
      <c r="O322" s="7" t="s">
        <v>68</v>
      </c>
      <c r="P322" s="7" t="s">
        <v>53</v>
      </c>
      <c r="Q322" s="4">
        <v>8</v>
      </c>
      <c r="R322" s="9" t="s">
        <v>60</v>
      </c>
      <c r="S322" s="7" t="s">
        <v>56</v>
      </c>
      <c r="T322" s="7" t="s">
        <v>47</v>
      </c>
      <c r="U322" s="7" t="s">
        <v>58</v>
      </c>
    </row>
    <row r="323" spans="1:21" x14ac:dyDescent="0.25">
      <c r="A323" s="4">
        <v>322</v>
      </c>
      <c r="B323" s="5">
        <v>21</v>
      </c>
      <c r="C323" s="6">
        <v>28375</v>
      </c>
      <c r="D323" s="4">
        <v>43</v>
      </c>
      <c r="E323" s="7" t="s">
        <v>31</v>
      </c>
      <c r="F323" s="8">
        <v>75900</v>
      </c>
      <c r="G323" s="7" t="s">
        <v>41</v>
      </c>
      <c r="H323" s="7" t="s">
        <v>20</v>
      </c>
      <c r="I323" s="7" t="s">
        <v>51</v>
      </c>
      <c r="J323" s="7" t="s">
        <v>22</v>
      </c>
      <c r="K323" s="4" t="s">
        <v>18</v>
      </c>
      <c r="L323" s="7" t="s">
        <v>59</v>
      </c>
      <c r="M323" s="7" t="s">
        <v>23</v>
      </c>
      <c r="N323" s="7" t="s">
        <v>24</v>
      </c>
      <c r="O323" s="7" t="s">
        <v>68</v>
      </c>
      <c r="P323" s="7" t="s">
        <v>53</v>
      </c>
      <c r="Q323" s="4">
        <v>6</v>
      </c>
      <c r="R323" s="9" t="s">
        <v>60</v>
      </c>
      <c r="S323" s="7" t="s">
        <v>69</v>
      </c>
      <c r="T323" s="7" t="s">
        <v>47</v>
      </c>
      <c r="U323" s="7" t="s">
        <v>40</v>
      </c>
    </row>
    <row r="324" spans="1:21" x14ac:dyDescent="0.25">
      <c r="A324" s="4">
        <v>323</v>
      </c>
      <c r="B324" s="92">
        <v>920</v>
      </c>
      <c r="C324" s="6">
        <v>61181.25</v>
      </c>
      <c r="D324" s="4">
        <v>44</v>
      </c>
      <c r="E324" s="7" t="s">
        <v>31</v>
      </c>
      <c r="F324" s="8">
        <v>265100</v>
      </c>
      <c r="G324" s="7" t="s">
        <v>49</v>
      </c>
      <c r="H324" s="7" t="s">
        <v>17</v>
      </c>
      <c r="I324" s="7" t="s">
        <v>51</v>
      </c>
      <c r="J324" s="7" t="s">
        <v>63</v>
      </c>
      <c r="K324" s="4" t="s">
        <v>62</v>
      </c>
      <c r="L324" s="7" t="s">
        <v>65</v>
      </c>
      <c r="M324" s="7" t="s">
        <v>23</v>
      </c>
      <c r="N324" s="7" t="s">
        <v>44</v>
      </c>
      <c r="O324" s="7" t="s">
        <v>76</v>
      </c>
      <c r="P324" s="7" t="s">
        <v>53</v>
      </c>
      <c r="Q324" s="4">
        <v>6</v>
      </c>
      <c r="R324" s="9" t="s">
        <v>60</v>
      </c>
      <c r="S324" s="7" t="s">
        <v>38</v>
      </c>
      <c r="T324" s="7" t="s">
        <v>47</v>
      </c>
      <c r="U324" s="7" t="s">
        <v>48</v>
      </c>
    </row>
    <row r="325" spans="1:21" x14ac:dyDescent="0.25">
      <c r="A325" s="4">
        <v>324</v>
      </c>
      <c r="B325" s="5">
        <v>92</v>
      </c>
      <c r="C325" s="6">
        <v>10975</v>
      </c>
      <c r="D325" s="4">
        <v>30</v>
      </c>
      <c r="E325" s="7" t="s">
        <v>15</v>
      </c>
      <c r="F325" s="8">
        <v>16800</v>
      </c>
      <c r="G325" s="7" t="s">
        <v>79</v>
      </c>
      <c r="H325" s="7" t="s">
        <v>17</v>
      </c>
      <c r="I325" s="7" t="s">
        <v>75</v>
      </c>
      <c r="J325" s="7" t="s">
        <v>22</v>
      </c>
      <c r="K325" s="4" t="s">
        <v>62</v>
      </c>
      <c r="L325" s="7" t="s">
        <v>50</v>
      </c>
      <c r="M325" s="7" t="s">
        <v>23</v>
      </c>
      <c r="N325" s="7" t="s">
        <v>24</v>
      </c>
      <c r="O325" s="7" t="s">
        <v>36</v>
      </c>
      <c r="P325" s="7" t="s">
        <v>26</v>
      </c>
      <c r="Q325" s="4">
        <v>3</v>
      </c>
      <c r="R325" s="9" t="s">
        <v>46</v>
      </c>
      <c r="S325" s="7" t="s">
        <v>28</v>
      </c>
      <c r="T325" s="7" t="s">
        <v>39</v>
      </c>
      <c r="U325" s="7" t="s">
        <v>40</v>
      </c>
    </row>
    <row r="326" spans="1:21" x14ac:dyDescent="0.25">
      <c r="A326" s="4">
        <v>325</v>
      </c>
      <c r="B326" s="5">
        <v>338</v>
      </c>
      <c r="C326" s="6">
        <v>18000</v>
      </c>
      <c r="D326" s="4">
        <v>42</v>
      </c>
      <c r="E326" s="7" t="s">
        <v>31</v>
      </c>
      <c r="F326" s="8">
        <v>46900</v>
      </c>
      <c r="G326" s="7" t="s">
        <v>79</v>
      </c>
      <c r="H326" s="7" t="s">
        <v>17</v>
      </c>
      <c r="I326" s="7" t="s">
        <v>43</v>
      </c>
      <c r="J326" s="7" t="s">
        <v>34</v>
      </c>
      <c r="K326" s="4" t="s">
        <v>18</v>
      </c>
      <c r="L326" s="7" t="s">
        <v>59</v>
      </c>
      <c r="M326" s="7" t="s">
        <v>23</v>
      </c>
      <c r="N326" s="7" t="s">
        <v>35</v>
      </c>
      <c r="O326" s="7" t="s">
        <v>36</v>
      </c>
      <c r="P326" s="7" t="s">
        <v>45</v>
      </c>
      <c r="Q326" s="4">
        <v>6</v>
      </c>
      <c r="R326" s="9" t="s">
        <v>60</v>
      </c>
      <c r="S326" s="7" t="s">
        <v>28</v>
      </c>
      <c r="T326" s="7" t="s">
        <v>39</v>
      </c>
      <c r="U326" s="7" t="s">
        <v>30</v>
      </c>
    </row>
    <row r="327" spans="1:21" x14ac:dyDescent="0.25">
      <c r="A327" s="4">
        <v>326</v>
      </c>
      <c r="B327" s="5">
        <v>74</v>
      </c>
      <c r="C327" s="6">
        <v>11900</v>
      </c>
      <c r="D327" s="4">
        <v>62</v>
      </c>
      <c r="E327" s="7" t="s">
        <v>15</v>
      </c>
      <c r="F327" s="8">
        <v>16800</v>
      </c>
      <c r="G327" s="7" t="s">
        <v>16</v>
      </c>
      <c r="H327" s="7" t="s">
        <v>17</v>
      </c>
      <c r="I327" s="7" t="s">
        <v>51</v>
      </c>
      <c r="J327" s="7" t="s">
        <v>22</v>
      </c>
      <c r="K327" s="4" t="s">
        <v>18</v>
      </c>
      <c r="L327" s="7" t="s">
        <v>65</v>
      </c>
      <c r="M327" s="7" t="s">
        <v>23</v>
      </c>
      <c r="N327" s="7" t="s">
        <v>35</v>
      </c>
      <c r="O327" s="7" t="s">
        <v>36</v>
      </c>
      <c r="P327" s="7" t="s">
        <v>53</v>
      </c>
      <c r="Q327" s="4">
        <v>10</v>
      </c>
      <c r="R327" s="9" t="s">
        <v>37</v>
      </c>
      <c r="S327" s="7" t="s">
        <v>38</v>
      </c>
      <c r="T327" s="7" t="s">
        <v>29</v>
      </c>
      <c r="U327" s="7" t="s">
        <v>55</v>
      </c>
    </row>
    <row r="328" spans="1:21" x14ac:dyDescent="0.25">
      <c r="A328" s="4">
        <v>327</v>
      </c>
      <c r="B328" s="5">
        <v>0</v>
      </c>
      <c r="C328" s="6">
        <v>9975</v>
      </c>
      <c r="D328" s="4">
        <v>38</v>
      </c>
      <c r="E328" s="7" t="s">
        <v>15</v>
      </c>
      <c r="F328" s="8">
        <v>13800</v>
      </c>
      <c r="G328" s="7" t="s">
        <v>32</v>
      </c>
      <c r="H328" s="7" t="s">
        <v>17</v>
      </c>
      <c r="I328" s="7" t="s">
        <v>51</v>
      </c>
      <c r="J328" s="7" t="s">
        <v>22</v>
      </c>
      <c r="K328" s="4" t="s">
        <v>18</v>
      </c>
      <c r="L328" s="7" t="s">
        <v>59</v>
      </c>
      <c r="M328" s="7" t="s">
        <v>23</v>
      </c>
      <c r="N328" s="7" t="s">
        <v>24</v>
      </c>
      <c r="O328" s="7" t="s">
        <v>36</v>
      </c>
      <c r="P328" s="7" t="s">
        <v>53</v>
      </c>
      <c r="Q328" s="4">
        <v>5</v>
      </c>
      <c r="R328" s="9" t="s">
        <v>46</v>
      </c>
      <c r="S328" s="7" t="s">
        <v>69</v>
      </c>
      <c r="T328" s="7" t="s">
        <v>47</v>
      </c>
      <c r="U328" s="7" t="s">
        <v>30</v>
      </c>
    </row>
    <row r="329" spans="1:21" x14ac:dyDescent="0.25">
      <c r="A329" s="109">
        <v>328</v>
      </c>
      <c r="B329" s="5">
        <v>372</v>
      </c>
      <c r="C329" s="6">
        <v>13750</v>
      </c>
      <c r="D329" s="4">
        <v>54</v>
      </c>
      <c r="E329" s="7" t="s">
        <v>31</v>
      </c>
      <c r="F329" s="8">
        <v>24400</v>
      </c>
      <c r="G329" s="7" t="s">
        <v>41</v>
      </c>
      <c r="H329" s="7" t="s">
        <v>17</v>
      </c>
      <c r="I329" s="7" t="s">
        <v>51</v>
      </c>
      <c r="J329" s="7" t="s">
        <v>22</v>
      </c>
      <c r="K329" s="4" t="s">
        <v>62</v>
      </c>
      <c r="L329" s="7" t="s">
        <v>59</v>
      </c>
      <c r="M329" s="7" t="s">
        <v>23</v>
      </c>
      <c r="N329" s="7" t="s">
        <v>24</v>
      </c>
      <c r="O329" s="7" t="s">
        <v>36</v>
      </c>
      <c r="P329" s="7" t="s">
        <v>53</v>
      </c>
      <c r="Q329" s="4">
        <v>8</v>
      </c>
      <c r="R329" s="9" t="s">
        <v>60</v>
      </c>
      <c r="S329" s="7" t="s">
        <v>38</v>
      </c>
      <c r="T329" s="7" t="s">
        <v>57</v>
      </c>
      <c r="U329" s="7" t="s">
        <v>71</v>
      </c>
    </row>
    <row r="330" spans="1:21" x14ac:dyDescent="0.25">
      <c r="A330" s="4">
        <v>329</v>
      </c>
      <c r="B330" s="5">
        <v>60</v>
      </c>
      <c r="C330" s="6">
        <v>28675</v>
      </c>
      <c r="D330" s="4">
        <v>52</v>
      </c>
      <c r="E330" s="7" t="s">
        <v>15</v>
      </c>
      <c r="F330" s="8">
        <v>70000</v>
      </c>
      <c r="G330" s="7" t="s">
        <v>79</v>
      </c>
      <c r="H330" s="7" t="s">
        <v>17</v>
      </c>
      <c r="I330" s="7" t="s">
        <v>51</v>
      </c>
      <c r="J330" s="7" t="s">
        <v>34</v>
      </c>
      <c r="K330" s="4" t="s">
        <v>18</v>
      </c>
      <c r="L330" s="7" t="s">
        <v>50</v>
      </c>
      <c r="M330" s="7" t="s">
        <v>23</v>
      </c>
      <c r="N330" s="7" t="s">
        <v>35</v>
      </c>
      <c r="O330" s="7" t="s">
        <v>76</v>
      </c>
      <c r="P330" s="7" t="s">
        <v>53</v>
      </c>
      <c r="Q330" s="4">
        <v>8</v>
      </c>
      <c r="R330" s="9" t="s">
        <v>60</v>
      </c>
      <c r="S330" s="7" t="s">
        <v>38</v>
      </c>
      <c r="T330" s="7" t="s">
        <v>47</v>
      </c>
      <c r="U330" s="7" t="s">
        <v>30</v>
      </c>
    </row>
    <row r="331" spans="1:21" x14ac:dyDescent="0.25">
      <c r="A331" s="4">
        <v>330</v>
      </c>
      <c r="B331" s="5">
        <v>54</v>
      </c>
      <c r="C331" s="6">
        <v>10575</v>
      </c>
      <c r="D331" s="4">
        <v>38</v>
      </c>
      <c r="E331" s="7" t="s">
        <v>15</v>
      </c>
      <c r="F331" s="8">
        <v>16600</v>
      </c>
      <c r="G331" s="7" t="s">
        <v>49</v>
      </c>
      <c r="H331" s="7" t="s">
        <v>17</v>
      </c>
      <c r="I331" s="7" t="s">
        <v>43</v>
      </c>
      <c r="J331" s="7" t="s">
        <v>34</v>
      </c>
      <c r="K331" s="4" t="s">
        <v>18</v>
      </c>
      <c r="L331" s="7" t="s">
        <v>59</v>
      </c>
      <c r="M331" s="7" t="s">
        <v>23</v>
      </c>
      <c r="N331" s="7" t="s">
        <v>35</v>
      </c>
      <c r="O331" s="7" t="s">
        <v>36</v>
      </c>
      <c r="P331" s="7" t="s">
        <v>45</v>
      </c>
      <c r="Q331" s="4">
        <v>5</v>
      </c>
      <c r="R331" s="9" t="s">
        <v>46</v>
      </c>
      <c r="S331" s="7" t="s">
        <v>69</v>
      </c>
      <c r="T331" s="7" t="s">
        <v>47</v>
      </c>
      <c r="U331" s="7" t="s">
        <v>55</v>
      </c>
    </row>
    <row r="332" spans="1:21" x14ac:dyDescent="0.25">
      <c r="A332" s="4">
        <v>331</v>
      </c>
      <c r="B332" s="5">
        <v>145</v>
      </c>
      <c r="C332" s="6">
        <v>18350</v>
      </c>
      <c r="D332" s="4">
        <v>55</v>
      </c>
      <c r="E332" s="7" t="s">
        <v>15</v>
      </c>
      <c r="F332" s="8">
        <v>40000</v>
      </c>
      <c r="G332" s="7" t="s">
        <v>77</v>
      </c>
      <c r="H332" s="7" t="s">
        <v>17</v>
      </c>
      <c r="I332" s="7" t="s">
        <v>43</v>
      </c>
      <c r="J332" s="7" t="s">
        <v>34</v>
      </c>
      <c r="K332" s="4" t="s">
        <v>18</v>
      </c>
      <c r="L332" s="7" t="s">
        <v>59</v>
      </c>
      <c r="M332" s="7" t="s">
        <v>72</v>
      </c>
      <c r="N332" s="7" t="s">
        <v>35</v>
      </c>
      <c r="O332" s="7" t="s">
        <v>25</v>
      </c>
      <c r="P332" s="7" t="s">
        <v>45</v>
      </c>
      <c r="Q332" s="4">
        <v>8</v>
      </c>
      <c r="R332" s="9" t="s">
        <v>60</v>
      </c>
      <c r="S332" s="7" t="s">
        <v>28</v>
      </c>
      <c r="T332" s="7" t="s">
        <v>67</v>
      </c>
      <c r="U332" s="7" t="s">
        <v>40</v>
      </c>
    </row>
    <row r="333" spans="1:21" x14ac:dyDescent="0.25">
      <c r="A333" s="4">
        <v>332</v>
      </c>
      <c r="B333" s="5">
        <v>165</v>
      </c>
      <c r="C333" s="6">
        <v>12700</v>
      </c>
      <c r="D333" s="4">
        <v>43</v>
      </c>
      <c r="E333" s="7" t="s">
        <v>15</v>
      </c>
      <c r="F333" s="8">
        <v>24300</v>
      </c>
      <c r="G333" s="7" t="s">
        <v>49</v>
      </c>
      <c r="H333" s="7" t="s">
        <v>17</v>
      </c>
      <c r="I333" s="7" t="s">
        <v>43</v>
      </c>
      <c r="J333" s="7" t="s">
        <v>22</v>
      </c>
      <c r="K333" s="4" t="s">
        <v>18</v>
      </c>
      <c r="L333" s="7" t="s">
        <v>19</v>
      </c>
      <c r="M333" s="7" t="s">
        <v>23</v>
      </c>
      <c r="N333" s="7" t="s">
        <v>44</v>
      </c>
      <c r="O333" s="7" t="s">
        <v>36</v>
      </c>
      <c r="P333" s="7" t="s">
        <v>45</v>
      </c>
      <c r="Q333" s="4">
        <v>6</v>
      </c>
      <c r="R333" s="9" t="s">
        <v>60</v>
      </c>
      <c r="S333" s="7" t="s">
        <v>69</v>
      </c>
      <c r="T333" s="7" t="s">
        <v>47</v>
      </c>
      <c r="U333" s="7" t="s">
        <v>55</v>
      </c>
    </row>
    <row r="334" spans="1:21" x14ac:dyDescent="0.25">
      <c r="A334" s="4">
        <v>333</v>
      </c>
      <c r="B334" s="5">
        <v>18</v>
      </c>
      <c r="C334" s="6">
        <v>10200</v>
      </c>
      <c r="D334" s="4">
        <v>25</v>
      </c>
      <c r="E334" s="7" t="s">
        <v>15</v>
      </c>
      <c r="F334" s="8">
        <v>13600</v>
      </c>
      <c r="G334" s="7" t="s">
        <v>49</v>
      </c>
      <c r="H334" s="7" t="s">
        <v>17</v>
      </c>
      <c r="I334" s="7" t="s">
        <v>51</v>
      </c>
      <c r="J334" s="7" t="s">
        <v>34</v>
      </c>
      <c r="K334" s="4" t="s">
        <v>62</v>
      </c>
      <c r="L334" s="7" t="s">
        <v>59</v>
      </c>
      <c r="M334" s="7" t="s">
        <v>72</v>
      </c>
      <c r="N334" s="7" t="s">
        <v>24</v>
      </c>
      <c r="O334" s="7" t="s">
        <v>36</v>
      </c>
      <c r="P334" s="7" t="s">
        <v>53</v>
      </c>
      <c r="Q334" s="4">
        <v>2</v>
      </c>
      <c r="R334" s="9" t="s">
        <v>37</v>
      </c>
      <c r="S334" s="7" t="s">
        <v>56</v>
      </c>
      <c r="T334" s="7" t="s">
        <v>61</v>
      </c>
      <c r="U334" s="7" t="s">
        <v>58</v>
      </c>
    </row>
    <row r="335" spans="1:21" x14ac:dyDescent="0.25">
      <c r="A335" s="4">
        <v>334</v>
      </c>
      <c r="B335" s="5">
        <v>65</v>
      </c>
      <c r="C335" s="6">
        <v>10625</v>
      </c>
      <c r="D335" s="4">
        <v>36</v>
      </c>
      <c r="E335" s="7" t="s">
        <v>31</v>
      </c>
      <c r="F335" s="8">
        <v>16800</v>
      </c>
      <c r="G335" s="7" t="s">
        <v>32</v>
      </c>
      <c r="H335" s="7" t="s">
        <v>17</v>
      </c>
      <c r="I335" s="7" t="s">
        <v>75</v>
      </c>
      <c r="J335" s="7" t="s">
        <v>48</v>
      </c>
      <c r="K335" s="4" t="s">
        <v>18</v>
      </c>
      <c r="L335" s="7" t="s">
        <v>65</v>
      </c>
      <c r="M335" s="7" t="s">
        <v>23</v>
      </c>
      <c r="N335" s="7" t="s">
        <v>24</v>
      </c>
      <c r="O335" s="7" t="s">
        <v>36</v>
      </c>
      <c r="P335" s="7" t="s">
        <v>26</v>
      </c>
      <c r="Q335" s="4">
        <v>5</v>
      </c>
      <c r="R335" s="9" t="s">
        <v>46</v>
      </c>
      <c r="S335" s="7" t="s">
        <v>56</v>
      </c>
      <c r="T335" s="7" t="s">
        <v>47</v>
      </c>
      <c r="U335" s="7" t="s">
        <v>40</v>
      </c>
    </row>
    <row r="336" spans="1:21" x14ac:dyDescent="0.25">
      <c r="A336" s="4">
        <v>335</v>
      </c>
      <c r="B336" s="5">
        <v>193</v>
      </c>
      <c r="C336" s="6">
        <v>10700</v>
      </c>
      <c r="D336" s="4">
        <v>53</v>
      </c>
      <c r="E336" s="7" t="s">
        <v>15</v>
      </c>
      <c r="F336" s="8">
        <v>13000</v>
      </c>
      <c r="G336" s="7" t="s">
        <v>49</v>
      </c>
      <c r="H336" s="7" t="s">
        <v>20</v>
      </c>
      <c r="I336" s="7" t="s">
        <v>21</v>
      </c>
      <c r="J336" s="7" t="s">
        <v>22</v>
      </c>
      <c r="K336" s="4" t="s">
        <v>62</v>
      </c>
      <c r="L336" s="7" t="s">
        <v>19</v>
      </c>
      <c r="M336" s="7" t="s">
        <v>72</v>
      </c>
      <c r="N336" s="7" t="s">
        <v>24</v>
      </c>
      <c r="O336" s="7" t="s">
        <v>25</v>
      </c>
      <c r="P336" s="7" t="s">
        <v>26</v>
      </c>
      <c r="Q336" s="4">
        <v>8</v>
      </c>
      <c r="R336" s="9" t="s">
        <v>60</v>
      </c>
      <c r="S336" s="7" t="s">
        <v>38</v>
      </c>
      <c r="T336" s="7" t="s">
        <v>47</v>
      </c>
      <c r="U336" s="7" t="s">
        <v>40</v>
      </c>
    </row>
    <row r="337" spans="1:21" x14ac:dyDescent="0.25">
      <c r="A337" s="4">
        <v>336</v>
      </c>
      <c r="B337" s="5">
        <v>0</v>
      </c>
      <c r="C337" s="6">
        <v>12700</v>
      </c>
      <c r="D337" s="4">
        <v>28</v>
      </c>
      <c r="E337" s="7" t="s">
        <v>31</v>
      </c>
      <c r="F337" s="8">
        <v>18700</v>
      </c>
      <c r="G337" s="7" t="s">
        <v>79</v>
      </c>
      <c r="H337" s="7" t="s">
        <v>17</v>
      </c>
      <c r="I337" s="7" t="s">
        <v>43</v>
      </c>
      <c r="J337" s="7" t="s">
        <v>34</v>
      </c>
      <c r="K337" s="4" t="s">
        <v>18</v>
      </c>
      <c r="L337" s="7" t="s">
        <v>65</v>
      </c>
      <c r="M337" s="7" t="s">
        <v>23</v>
      </c>
      <c r="N337" s="7" t="s">
        <v>24</v>
      </c>
      <c r="O337" s="7" t="s">
        <v>36</v>
      </c>
      <c r="P337" s="7" t="s">
        <v>45</v>
      </c>
      <c r="Q337" s="4">
        <v>3</v>
      </c>
      <c r="R337" s="9" t="s">
        <v>46</v>
      </c>
      <c r="S337" s="7" t="s">
        <v>28</v>
      </c>
      <c r="T337" s="7" t="s">
        <v>39</v>
      </c>
      <c r="U337" s="7" t="s">
        <v>48</v>
      </c>
    </row>
    <row r="338" spans="1:21" x14ac:dyDescent="0.25">
      <c r="A338" s="109">
        <v>337</v>
      </c>
      <c r="B338" s="5">
        <v>143</v>
      </c>
      <c r="C338" s="6">
        <v>8650</v>
      </c>
      <c r="D338" s="4">
        <v>32</v>
      </c>
      <c r="E338" s="7" t="s">
        <v>15</v>
      </c>
      <c r="F338" s="8">
        <v>8500</v>
      </c>
      <c r="G338" s="7" t="s">
        <v>41</v>
      </c>
      <c r="H338" s="7" t="s">
        <v>17</v>
      </c>
      <c r="I338" s="7" t="s">
        <v>51</v>
      </c>
      <c r="J338" s="7" t="s">
        <v>34</v>
      </c>
      <c r="K338" s="4" t="s">
        <v>62</v>
      </c>
      <c r="L338" s="7" t="s">
        <v>65</v>
      </c>
      <c r="M338" s="7" t="s">
        <v>23</v>
      </c>
      <c r="N338" s="7" t="s">
        <v>24</v>
      </c>
      <c r="O338" s="7" t="s">
        <v>36</v>
      </c>
      <c r="P338" s="7" t="s">
        <v>53</v>
      </c>
      <c r="Q338" s="4">
        <v>4</v>
      </c>
      <c r="R338" s="9" t="s">
        <v>27</v>
      </c>
      <c r="S338" s="7" t="s">
        <v>56</v>
      </c>
      <c r="T338" s="7" t="s">
        <v>47</v>
      </c>
      <c r="U338" s="7" t="s">
        <v>58</v>
      </c>
    </row>
    <row r="339" spans="1:21" x14ac:dyDescent="0.25">
      <c r="A339" s="4">
        <v>338</v>
      </c>
      <c r="B339" s="5">
        <v>39</v>
      </c>
      <c r="C339" s="6">
        <v>10550</v>
      </c>
      <c r="D339" s="4">
        <v>40</v>
      </c>
      <c r="E339" s="7" t="s">
        <v>15</v>
      </c>
      <c r="F339" s="8">
        <v>15100</v>
      </c>
      <c r="G339" s="7" t="s">
        <v>49</v>
      </c>
      <c r="H339" s="7" t="s">
        <v>17</v>
      </c>
      <c r="I339" s="7" t="s">
        <v>33</v>
      </c>
      <c r="J339" s="7" t="s">
        <v>34</v>
      </c>
      <c r="K339" s="4" t="s">
        <v>18</v>
      </c>
      <c r="L339" s="7" t="s">
        <v>59</v>
      </c>
      <c r="M339" s="7" t="s">
        <v>23</v>
      </c>
      <c r="N339" s="7" t="s">
        <v>44</v>
      </c>
      <c r="O339" s="7" t="s">
        <v>36</v>
      </c>
      <c r="P339" s="7" t="s">
        <v>26</v>
      </c>
      <c r="Q339" s="4">
        <v>5</v>
      </c>
      <c r="R339" s="9" t="s">
        <v>60</v>
      </c>
      <c r="S339" s="7" t="s">
        <v>56</v>
      </c>
      <c r="T339" s="7" t="s">
        <v>67</v>
      </c>
      <c r="U339" s="7" t="s">
        <v>40</v>
      </c>
    </row>
    <row r="340" spans="1:21" x14ac:dyDescent="0.25">
      <c r="A340" s="4">
        <v>339</v>
      </c>
      <c r="B340" s="92">
        <v>128</v>
      </c>
      <c r="C340" s="6">
        <v>13300</v>
      </c>
      <c r="D340" s="4">
        <v>57</v>
      </c>
      <c r="E340" s="7" t="s">
        <v>31</v>
      </c>
      <c r="F340" s="8">
        <v>24400</v>
      </c>
      <c r="G340" s="7" t="s">
        <v>79</v>
      </c>
      <c r="H340" s="7" t="s">
        <v>20</v>
      </c>
      <c r="I340" s="7" t="s">
        <v>51</v>
      </c>
      <c r="J340" s="7" t="s">
        <v>34</v>
      </c>
      <c r="K340" s="4" t="s">
        <v>18</v>
      </c>
      <c r="L340" s="7" t="s">
        <v>59</v>
      </c>
      <c r="M340" s="7" t="s">
        <v>23</v>
      </c>
      <c r="N340" s="7" t="s">
        <v>24</v>
      </c>
      <c r="O340" s="7" t="s">
        <v>36</v>
      </c>
      <c r="P340" s="7" t="s">
        <v>53</v>
      </c>
      <c r="Q340" s="4">
        <v>9</v>
      </c>
      <c r="R340" s="9" t="s">
        <v>60</v>
      </c>
      <c r="S340" s="7" t="s">
        <v>69</v>
      </c>
      <c r="T340" s="7" t="s">
        <v>47</v>
      </c>
      <c r="U340" s="7" t="s">
        <v>71</v>
      </c>
    </row>
    <row r="341" spans="1:21" x14ac:dyDescent="0.25">
      <c r="A341" s="4">
        <v>340</v>
      </c>
      <c r="B341" s="5">
        <v>86</v>
      </c>
      <c r="C341" s="6">
        <v>14675</v>
      </c>
      <c r="D341" s="4">
        <v>27</v>
      </c>
      <c r="E341" s="7" t="s">
        <v>31</v>
      </c>
      <c r="F341" s="8">
        <v>26300</v>
      </c>
      <c r="G341" s="7" t="s">
        <v>49</v>
      </c>
      <c r="H341" s="7" t="s">
        <v>17</v>
      </c>
      <c r="I341" s="7" t="s">
        <v>51</v>
      </c>
      <c r="J341" s="7" t="s">
        <v>22</v>
      </c>
      <c r="K341" s="4" t="s">
        <v>62</v>
      </c>
      <c r="L341" s="7" t="s">
        <v>42</v>
      </c>
      <c r="M341" s="7" t="s">
        <v>23</v>
      </c>
      <c r="N341" s="7" t="s">
        <v>44</v>
      </c>
      <c r="O341" s="7" t="s">
        <v>36</v>
      </c>
      <c r="P341" s="7" t="s">
        <v>53</v>
      </c>
      <c r="Q341" s="4">
        <v>3</v>
      </c>
      <c r="R341" s="9" t="s">
        <v>37</v>
      </c>
      <c r="S341" s="7" t="s">
        <v>28</v>
      </c>
      <c r="T341" s="7" t="s">
        <v>29</v>
      </c>
      <c r="U341" s="7" t="s">
        <v>58</v>
      </c>
    </row>
    <row r="342" spans="1:21" x14ac:dyDescent="0.25">
      <c r="A342" s="4">
        <v>341</v>
      </c>
      <c r="B342" s="5">
        <v>0</v>
      </c>
      <c r="C342" s="6">
        <v>20725</v>
      </c>
      <c r="D342" s="4">
        <v>38</v>
      </c>
      <c r="E342" s="7" t="s">
        <v>31</v>
      </c>
      <c r="F342" s="8">
        <v>58000</v>
      </c>
      <c r="G342" s="7" t="s">
        <v>49</v>
      </c>
      <c r="H342" s="7" t="s">
        <v>17</v>
      </c>
      <c r="I342" s="7" t="s">
        <v>51</v>
      </c>
      <c r="J342" s="7" t="s">
        <v>34</v>
      </c>
      <c r="K342" s="4" t="s">
        <v>18</v>
      </c>
      <c r="L342" s="7" t="s">
        <v>65</v>
      </c>
      <c r="M342" s="7" t="s">
        <v>23</v>
      </c>
      <c r="N342" s="7" t="s">
        <v>52</v>
      </c>
      <c r="O342" s="7" t="s">
        <v>25</v>
      </c>
      <c r="P342" s="7" t="s">
        <v>53</v>
      </c>
      <c r="Q342" s="4">
        <v>5</v>
      </c>
      <c r="R342" s="9" t="s">
        <v>46</v>
      </c>
      <c r="S342" s="7" t="s">
        <v>38</v>
      </c>
      <c r="T342" s="7" t="s">
        <v>39</v>
      </c>
      <c r="U342" s="7" t="s">
        <v>48</v>
      </c>
    </row>
    <row r="343" spans="1:21" x14ac:dyDescent="0.25">
      <c r="A343" s="109">
        <v>342</v>
      </c>
      <c r="B343" s="5">
        <v>0</v>
      </c>
      <c r="C343" s="6">
        <v>23900</v>
      </c>
      <c r="D343" s="4">
        <v>28</v>
      </c>
      <c r="E343" s="7" t="s">
        <v>15</v>
      </c>
      <c r="F343" s="8">
        <v>26600</v>
      </c>
      <c r="G343" s="7" t="s">
        <v>49</v>
      </c>
      <c r="H343" s="7" t="s">
        <v>17</v>
      </c>
      <c r="I343" s="7" t="s">
        <v>51</v>
      </c>
      <c r="J343" s="7" t="s">
        <v>22</v>
      </c>
      <c r="K343" s="4" t="s">
        <v>62</v>
      </c>
      <c r="L343" s="7" t="s">
        <v>65</v>
      </c>
      <c r="M343" s="7" t="s">
        <v>23</v>
      </c>
      <c r="N343" s="7" t="s">
        <v>24</v>
      </c>
      <c r="O343" s="7" t="s">
        <v>25</v>
      </c>
      <c r="P343" s="7" t="s">
        <v>53</v>
      </c>
      <c r="Q343" s="4">
        <v>1</v>
      </c>
      <c r="R343" s="9" t="s">
        <v>27</v>
      </c>
      <c r="S343" s="7" t="s">
        <v>28</v>
      </c>
      <c r="T343" s="7" t="s">
        <v>29</v>
      </c>
      <c r="U343" s="7" t="s">
        <v>71</v>
      </c>
    </row>
    <row r="344" spans="1:21" x14ac:dyDescent="0.25">
      <c r="A344" s="4">
        <v>343</v>
      </c>
      <c r="B344" s="5">
        <v>73</v>
      </c>
      <c r="C344" s="6">
        <v>16550</v>
      </c>
      <c r="D344" s="4">
        <v>52</v>
      </c>
      <c r="E344" s="7" t="s">
        <v>15</v>
      </c>
      <c r="F344" s="8">
        <v>37000</v>
      </c>
      <c r="G344" s="7" t="s">
        <v>16</v>
      </c>
      <c r="H344" s="7" t="s">
        <v>17</v>
      </c>
      <c r="I344" s="7" t="s">
        <v>33</v>
      </c>
      <c r="J344" s="7" t="s">
        <v>34</v>
      </c>
      <c r="K344" s="4" t="s">
        <v>18</v>
      </c>
      <c r="L344" s="7" t="s">
        <v>65</v>
      </c>
      <c r="M344" s="7" t="s">
        <v>78</v>
      </c>
      <c r="N344" s="7" t="s">
        <v>44</v>
      </c>
      <c r="O344" s="7" t="s">
        <v>36</v>
      </c>
      <c r="P344" s="7" t="s">
        <v>26</v>
      </c>
      <c r="Q344" s="4">
        <v>8</v>
      </c>
      <c r="R344" s="9" t="s">
        <v>60</v>
      </c>
      <c r="S344" s="7" t="s">
        <v>69</v>
      </c>
      <c r="T344" s="7" t="s">
        <v>47</v>
      </c>
      <c r="U344" s="7" t="s">
        <v>48</v>
      </c>
    </row>
    <row r="345" spans="1:21" x14ac:dyDescent="0.25">
      <c r="A345" s="109">
        <v>344</v>
      </c>
      <c r="B345" s="5">
        <v>307</v>
      </c>
      <c r="C345" s="6">
        <v>15425</v>
      </c>
      <c r="D345" s="4">
        <v>39</v>
      </c>
      <c r="E345" s="7" t="s">
        <v>15</v>
      </c>
      <c r="F345" s="8">
        <v>39100</v>
      </c>
      <c r="G345" s="7" t="s">
        <v>41</v>
      </c>
      <c r="H345" s="7" t="s">
        <v>17</v>
      </c>
      <c r="I345" s="7" t="s">
        <v>51</v>
      </c>
      <c r="J345" s="7" t="s">
        <v>22</v>
      </c>
      <c r="K345" s="4" t="s">
        <v>18</v>
      </c>
      <c r="L345" s="7" t="s">
        <v>59</v>
      </c>
      <c r="M345" s="7" t="s">
        <v>23</v>
      </c>
      <c r="N345" s="7" t="s">
        <v>35</v>
      </c>
      <c r="O345" s="7" t="s">
        <v>36</v>
      </c>
      <c r="P345" s="7" t="s">
        <v>53</v>
      </c>
      <c r="Q345" s="4">
        <v>5</v>
      </c>
      <c r="R345" s="9" t="s">
        <v>46</v>
      </c>
      <c r="S345" s="7" t="s">
        <v>56</v>
      </c>
      <c r="T345" s="7" t="s">
        <v>61</v>
      </c>
      <c r="U345" s="7" t="s">
        <v>30</v>
      </c>
    </row>
    <row r="346" spans="1:21" x14ac:dyDescent="0.25">
      <c r="A346" s="4">
        <v>345</v>
      </c>
      <c r="B346" s="5">
        <v>425</v>
      </c>
      <c r="C346" s="6">
        <v>27975</v>
      </c>
      <c r="D346" s="4">
        <v>36</v>
      </c>
      <c r="E346" s="7" t="s">
        <v>31</v>
      </c>
      <c r="F346" s="8">
        <v>92000</v>
      </c>
      <c r="G346" s="7" t="s">
        <v>41</v>
      </c>
      <c r="H346" s="7" t="s">
        <v>17</v>
      </c>
      <c r="I346" s="7" t="s">
        <v>43</v>
      </c>
      <c r="J346" s="7" t="s">
        <v>22</v>
      </c>
      <c r="K346" s="4" t="s">
        <v>62</v>
      </c>
      <c r="L346" s="7" t="s">
        <v>19</v>
      </c>
      <c r="M346" s="7" t="s">
        <v>23</v>
      </c>
      <c r="N346" s="7" t="s">
        <v>24</v>
      </c>
      <c r="O346" s="7" t="s">
        <v>68</v>
      </c>
      <c r="P346" s="7" t="s">
        <v>45</v>
      </c>
      <c r="Q346" s="4">
        <v>5</v>
      </c>
      <c r="R346" s="9" t="s">
        <v>27</v>
      </c>
      <c r="S346" s="7" t="s">
        <v>28</v>
      </c>
      <c r="T346" s="7" t="s">
        <v>67</v>
      </c>
      <c r="U346" s="7" t="s">
        <v>71</v>
      </c>
    </row>
    <row r="347" spans="1:21" x14ac:dyDescent="0.25">
      <c r="A347" s="4">
        <v>346</v>
      </c>
      <c r="B347" s="5">
        <v>167</v>
      </c>
      <c r="C347" s="6">
        <v>21550</v>
      </c>
      <c r="D347" s="4">
        <v>38</v>
      </c>
      <c r="E347" s="7" t="s">
        <v>15</v>
      </c>
      <c r="F347" s="8">
        <v>62000</v>
      </c>
      <c r="G347" s="7" t="s">
        <v>41</v>
      </c>
      <c r="H347" s="7" t="s">
        <v>17</v>
      </c>
      <c r="I347" s="7" t="s">
        <v>51</v>
      </c>
      <c r="J347" s="7" t="s">
        <v>63</v>
      </c>
      <c r="K347" s="4" t="s">
        <v>18</v>
      </c>
      <c r="L347" s="7" t="s">
        <v>59</v>
      </c>
      <c r="M347" s="7" t="s">
        <v>23</v>
      </c>
      <c r="N347" s="7" t="s">
        <v>35</v>
      </c>
      <c r="O347" s="7" t="s">
        <v>68</v>
      </c>
      <c r="P347" s="7" t="s">
        <v>53</v>
      </c>
      <c r="Q347" s="4">
        <v>5</v>
      </c>
      <c r="R347" s="9" t="s">
        <v>37</v>
      </c>
      <c r="S347" s="7" t="s">
        <v>56</v>
      </c>
      <c r="T347" s="7" t="s">
        <v>61</v>
      </c>
      <c r="U347" s="7" t="s">
        <v>71</v>
      </c>
    </row>
    <row r="348" spans="1:21" x14ac:dyDescent="0.25">
      <c r="A348" s="93">
        <v>347</v>
      </c>
      <c r="B348" s="92">
        <v>728</v>
      </c>
      <c r="C348" s="6">
        <v>42450</v>
      </c>
      <c r="D348" s="4">
        <v>41</v>
      </c>
      <c r="E348" s="7" t="s">
        <v>31</v>
      </c>
      <c r="F348" s="8">
        <v>176300</v>
      </c>
      <c r="G348" s="7" t="s">
        <v>79</v>
      </c>
      <c r="H348" s="7" t="s">
        <v>20</v>
      </c>
      <c r="I348" s="7" t="s">
        <v>51</v>
      </c>
      <c r="J348" s="7" t="s">
        <v>22</v>
      </c>
      <c r="K348" s="4" t="s">
        <v>18</v>
      </c>
      <c r="L348" s="7" t="s">
        <v>59</v>
      </c>
      <c r="M348" s="7" t="s">
        <v>23</v>
      </c>
      <c r="N348" s="7" t="s">
        <v>35</v>
      </c>
      <c r="O348" s="7" t="s">
        <v>76</v>
      </c>
      <c r="P348" s="7" t="s">
        <v>53</v>
      </c>
      <c r="Q348" s="4">
        <v>6</v>
      </c>
      <c r="R348" s="9" t="s">
        <v>60</v>
      </c>
      <c r="S348" s="7" t="s">
        <v>69</v>
      </c>
      <c r="T348" s="7" t="s">
        <v>39</v>
      </c>
      <c r="U348" s="7" t="s">
        <v>40</v>
      </c>
    </row>
    <row r="349" spans="1:21" x14ac:dyDescent="0.25">
      <c r="A349" s="4">
        <v>348</v>
      </c>
      <c r="B349" s="92">
        <v>851</v>
      </c>
      <c r="C349" s="6">
        <v>35875</v>
      </c>
      <c r="D349" s="4">
        <v>27</v>
      </c>
      <c r="E349" s="7" t="s">
        <v>15</v>
      </c>
      <c r="F349" s="8">
        <v>95000</v>
      </c>
      <c r="G349" s="7" t="s">
        <v>41</v>
      </c>
      <c r="H349" s="7" t="s">
        <v>17</v>
      </c>
      <c r="I349" s="7" t="s">
        <v>51</v>
      </c>
      <c r="J349" s="7" t="s">
        <v>22</v>
      </c>
      <c r="K349" s="4" t="s">
        <v>18</v>
      </c>
      <c r="L349" s="7" t="s">
        <v>65</v>
      </c>
      <c r="M349" s="7" t="s">
        <v>23</v>
      </c>
      <c r="N349" s="7" t="s">
        <v>24</v>
      </c>
      <c r="O349" s="7" t="s">
        <v>76</v>
      </c>
      <c r="P349" s="7" t="s">
        <v>53</v>
      </c>
      <c r="Q349" s="4">
        <v>3</v>
      </c>
      <c r="R349" s="9" t="s">
        <v>60</v>
      </c>
      <c r="S349" s="7" t="s">
        <v>38</v>
      </c>
      <c r="T349" s="7" t="s">
        <v>57</v>
      </c>
      <c r="U349" s="7" t="s">
        <v>40</v>
      </c>
    </row>
    <row r="350" spans="1:21" x14ac:dyDescent="0.25">
      <c r="A350" s="4">
        <v>349</v>
      </c>
      <c r="B350" s="5">
        <v>283</v>
      </c>
      <c r="C350" s="6">
        <v>9200</v>
      </c>
      <c r="D350" s="4">
        <v>32</v>
      </c>
      <c r="E350" s="7" t="s">
        <v>15</v>
      </c>
      <c r="F350" s="8">
        <v>9300</v>
      </c>
      <c r="G350" s="7" t="s">
        <v>79</v>
      </c>
      <c r="H350" s="7" t="s">
        <v>17</v>
      </c>
      <c r="I350" s="7" t="s">
        <v>75</v>
      </c>
      <c r="J350" s="7" t="s">
        <v>34</v>
      </c>
      <c r="K350" s="4" t="s">
        <v>62</v>
      </c>
      <c r="L350" s="7" t="s">
        <v>59</v>
      </c>
      <c r="M350" s="7" t="s">
        <v>23</v>
      </c>
      <c r="N350" s="7" t="s">
        <v>24</v>
      </c>
      <c r="O350" s="7" t="s">
        <v>36</v>
      </c>
      <c r="P350" s="7" t="s">
        <v>26</v>
      </c>
      <c r="Q350" s="4">
        <v>4</v>
      </c>
      <c r="R350" s="9" t="s">
        <v>46</v>
      </c>
      <c r="S350" s="7" t="s">
        <v>28</v>
      </c>
      <c r="T350" s="7" t="s">
        <v>47</v>
      </c>
      <c r="U350" s="7" t="s">
        <v>48</v>
      </c>
    </row>
    <row r="351" spans="1:21" x14ac:dyDescent="0.25">
      <c r="A351" s="109">
        <v>350</v>
      </c>
      <c r="B351" s="5">
        <v>163</v>
      </c>
      <c r="C351" s="6">
        <v>16325</v>
      </c>
      <c r="D351" s="4">
        <v>39</v>
      </c>
      <c r="E351" s="7" t="s">
        <v>31</v>
      </c>
      <c r="F351" s="8">
        <v>43300</v>
      </c>
      <c r="G351" s="7" t="s">
        <v>41</v>
      </c>
      <c r="H351" s="7" t="s">
        <v>17</v>
      </c>
      <c r="I351" s="7" t="s">
        <v>51</v>
      </c>
      <c r="J351" s="7" t="s">
        <v>22</v>
      </c>
      <c r="K351" s="4" t="s">
        <v>18</v>
      </c>
      <c r="L351" s="7" t="s">
        <v>65</v>
      </c>
      <c r="M351" s="7" t="s">
        <v>66</v>
      </c>
      <c r="N351" s="7" t="s">
        <v>24</v>
      </c>
      <c r="O351" s="7" t="s">
        <v>36</v>
      </c>
      <c r="P351" s="7" t="s">
        <v>53</v>
      </c>
      <c r="Q351" s="4">
        <v>5</v>
      </c>
      <c r="R351" s="9" t="s">
        <v>46</v>
      </c>
      <c r="S351" s="7" t="s">
        <v>38</v>
      </c>
      <c r="T351" s="7" t="s">
        <v>61</v>
      </c>
      <c r="U351" s="7" t="s">
        <v>48</v>
      </c>
    </row>
    <row r="352" spans="1:21" x14ac:dyDescent="0.25">
      <c r="A352" s="4">
        <v>351</v>
      </c>
      <c r="B352" s="92">
        <v>692</v>
      </c>
      <c r="C352" s="6">
        <v>36400</v>
      </c>
      <c r="D352" s="4">
        <v>51</v>
      </c>
      <c r="E352" s="7" t="s">
        <v>31</v>
      </c>
      <c r="F352" s="8">
        <v>95000</v>
      </c>
      <c r="G352" s="7" t="s">
        <v>49</v>
      </c>
      <c r="H352" s="7" t="s">
        <v>17</v>
      </c>
      <c r="I352" s="7" t="s">
        <v>51</v>
      </c>
      <c r="J352" s="7" t="s">
        <v>34</v>
      </c>
      <c r="K352" s="4" t="s">
        <v>62</v>
      </c>
      <c r="L352" s="7" t="s">
        <v>19</v>
      </c>
      <c r="M352" s="7" t="s">
        <v>23</v>
      </c>
      <c r="N352" s="7" t="s">
        <v>44</v>
      </c>
      <c r="O352" s="7" t="s">
        <v>76</v>
      </c>
      <c r="P352" s="7" t="s">
        <v>53</v>
      </c>
      <c r="Q352" s="4">
        <v>8</v>
      </c>
      <c r="R352" s="9" t="s">
        <v>60</v>
      </c>
      <c r="S352" s="7" t="s">
        <v>56</v>
      </c>
      <c r="T352" s="7" t="s">
        <v>47</v>
      </c>
      <c r="U352" s="7" t="s">
        <v>40</v>
      </c>
    </row>
    <row r="353" spans="1:21" x14ac:dyDescent="0.25">
      <c r="A353" s="4">
        <v>352</v>
      </c>
      <c r="B353" s="5">
        <v>87</v>
      </c>
      <c r="C353" s="6">
        <v>11325</v>
      </c>
      <c r="D353" s="4">
        <v>42</v>
      </c>
      <c r="E353" s="7" t="s">
        <v>15</v>
      </c>
      <c r="F353" s="8">
        <v>18700</v>
      </c>
      <c r="G353" s="7" t="s">
        <v>79</v>
      </c>
      <c r="H353" s="7" t="s">
        <v>17</v>
      </c>
      <c r="I353" s="7" t="s">
        <v>33</v>
      </c>
      <c r="J353" s="7" t="s">
        <v>63</v>
      </c>
      <c r="K353" s="4" t="s">
        <v>62</v>
      </c>
      <c r="L353" s="7" t="s">
        <v>59</v>
      </c>
      <c r="M353" s="7" t="s">
        <v>23</v>
      </c>
      <c r="N353" s="7" t="s">
        <v>24</v>
      </c>
      <c r="O353" s="7" t="s">
        <v>36</v>
      </c>
      <c r="P353" s="7" t="s">
        <v>26</v>
      </c>
      <c r="Q353" s="4">
        <v>6</v>
      </c>
      <c r="R353" s="9" t="s">
        <v>60</v>
      </c>
      <c r="S353" s="7" t="s">
        <v>38</v>
      </c>
      <c r="T353" s="7" t="s">
        <v>61</v>
      </c>
      <c r="U353" s="7" t="s">
        <v>30</v>
      </c>
    </row>
    <row r="354" spans="1:21" x14ac:dyDescent="0.25">
      <c r="A354" s="4">
        <v>353</v>
      </c>
      <c r="B354" s="5">
        <v>0</v>
      </c>
      <c r="C354" s="6">
        <v>8975</v>
      </c>
      <c r="D354" s="4">
        <v>30</v>
      </c>
      <c r="E354" s="7" t="s">
        <v>15</v>
      </c>
      <c r="F354" s="8">
        <v>8300</v>
      </c>
      <c r="G354" s="7" t="s">
        <v>41</v>
      </c>
      <c r="H354" s="7" t="s">
        <v>20</v>
      </c>
      <c r="I354" s="7" t="s">
        <v>21</v>
      </c>
      <c r="J354" s="7" t="s">
        <v>34</v>
      </c>
      <c r="K354" s="4" t="s">
        <v>18</v>
      </c>
      <c r="L354" s="7" t="s">
        <v>65</v>
      </c>
      <c r="M354" s="7" t="s">
        <v>23</v>
      </c>
      <c r="N354" s="7" t="s">
        <v>24</v>
      </c>
      <c r="O354" s="7" t="s">
        <v>36</v>
      </c>
      <c r="P354" s="7" t="s">
        <v>26</v>
      </c>
      <c r="Q354" s="4">
        <v>3</v>
      </c>
      <c r="R354" s="9" t="s">
        <v>46</v>
      </c>
      <c r="S354" s="7" t="s">
        <v>38</v>
      </c>
      <c r="T354" s="7" t="s">
        <v>61</v>
      </c>
      <c r="U354" s="7" t="s">
        <v>40</v>
      </c>
    </row>
    <row r="355" spans="1:21" x14ac:dyDescent="0.25">
      <c r="A355" s="4">
        <v>354</v>
      </c>
      <c r="B355" s="5">
        <v>149</v>
      </c>
      <c r="C355" s="6">
        <v>36250</v>
      </c>
      <c r="D355" s="4">
        <v>24</v>
      </c>
      <c r="E355" s="7" t="s">
        <v>31</v>
      </c>
      <c r="F355" s="8">
        <v>49000</v>
      </c>
      <c r="G355" s="7" t="s">
        <v>74</v>
      </c>
      <c r="H355" s="7" t="s">
        <v>20</v>
      </c>
      <c r="I355" s="7" t="s">
        <v>21</v>
      </c>
      <c r="J355" s="7" t="s">
        <v>48</v>
      </c>
      <c r="K355" s="4" t="s">
        <v>18</v>
      </c>
      <c r="L355" s="7" t="s">
        <v>65</v>
      </c>
      <c r="M355" s="7" t="s">
        <v>66</v>
      </c>
      <c r="N355" s="7" t="s">
        <v>24</v>
      </c>
      <c r="O355" s="7" t="s">
        <v>25</v>
      </c>
      <c r="P355" s="7" t="s">
        <v>26</v>
      </c>
      <c r="Q355" s="4">
        <v>1</v>
      </c>
      <c r="R355" s="9" t="s">
        <v>27</v>
      </c>
      <c r="S355" s="7" t="s">
        <v>28</v>
      </c>
      <c r="T355" s="7" t="s">
        <v>39</v>
      </c>
      <c r="U355" s="7" t="s">
        <v>40</v>
      </c>
    </row>
    <row r="356" spans="1:21" x14ac:dyDescent="0.25">
      <c r="A356" s="4">
        <v>355</v>
      </c>
      <c r="B356" s="5">
        <v>154</v>
      </c>
      <c r="C356" s="6">
        <v>11325</v>
      </c>
      <c r="D356" s="4">
        <v>33</v>
      </c>
      <c r="E356" s="7" t="s">
        <v>31</v>
      </c>
      <c r="F356" s="8">
        <v>18700</v>
      </c>
      <c r="G356" s="7" t="s">
        <v>16</v>
      </c>
      <c r="H356" s="7" t="s">
        <v>20</v>
      </c>
      <c r="I356" s="7" t="s">
        <v>51</v>
      </c>
      <c r="J356" s="7" t="s">
        <v>22</v>
      </c>
      <c r="K356" s="4" t="s">
        <v>18</v>
      </c>
      <c r="L356" s="7" t="s">
        <v>50</v>
      </c>
      <c r="M356" s="7" t="s">
        <v>23</v>
      </c>
      <c r="N356" s="7" t="s">
        <v>24</v>
      </c>
      <c r="O356" s="7" t="s">
        <v>36</v>
      </c>
      <c r="P356" s="7" t="s">
        <v>53</v>
      </c>
      <c r="Q356" s="4">
        <v>4</v>
      </c>
      <c r="R356" s="9" t="s">
        <v>46</v>
      </c>
      <c r="S356" s="7" t="s">
        <v>38</v>
      </c>
      <c r="T356" s="7" t="s">
        <v>47</v>
      </c>
      <c r="U356" s="7" t="s">
        <v>30</v>
      </c>
    </row>
    <row r="357" spans="1:21" x14ac:dyDescent="0.25">
      <c r="A357" s="4">
        <v>356</v>
      </c>
      <c r="B357" s="5">
        <v>50</v>
      </c>
      <c r="C357" s="6">
        <v>10525</v>
      </c>
      <c r="D357" s="4">
        <v>61</v>
      </c>
      <c r="E357" s="7" t="s">
        <v>31</v>
      </c>
      <c r="F357" s="8">
        <v>13600</v>
      </c>
      <c r="G357" s="7" t="s">
        <v>74</v>
      </c>
      <c r="H357" s="7" t="s">
        <v>17</v>
      </c>
      <c r="I357" s="7" t="s">
        <v>33</v>
      </c>
      <c r="J357" s="7" t="s">
        <v>34</v>
      </c>
      <c r="K357" s="4" t="s">
        <v>18</v>
      </c>
      <c r="L357" s="7" t="s">
        <v>65</v>
      </c>
      <c r="M357" s="7" t="s">
        <v>72</v>
      </c>
      <c r="N357" s="7" t="s">
        <v>44</v>
      </c>
      <c r="O357" s="7" t="s">
        <v>36</v>
      </c>
      <c r="P357" s="7" t="s">
        <v>26</v>
      </c>
      <c r="Q357" s="4">
        <v>10</v>
      </c>
      <c r="R357" s="9" t="s">
        <v>60</v>
      </c>
      <c r="S357" s="7" t="s">
        <v>69</v>
      </c>
      <c r="T357" s="7" t="s">
        <v>47</v>
      </c>
      <c r="U357" s="7" t="s">
        <v>40</v>
      </c>
    </row>
    <row r="358" spans="1:21" x14ac:dyDescent="0.25">
      <c r="A358" s="4">
        <v>357</v>
      </c>
      <c r="B358" s="5">
        <v>21</v>
      </c>
      <c r="C358" s="6">
        <v>14700</v>
      </c>
      <c r="D358" s="4">
        <v>37</v>
      </c>
      <c r="E358" s="7" t="s">
        <v>31</v>
      </c>
      <c r="F358" s="8">
        <v>35800</v>
      </c>
      <c r="G358" s="7" t="s">
        <v>74</v>
      </c>
      <c r="H358" s="7" t="s">
        <v>17</v>
      </c>
      <c r="I358" s="7" t="s">
        <v>51</v>
      </c>
      <c r="J358" s="7" t="s">
        <v>22</v>
      </c>
      <c r="K358" s="4" t="s">
        <v>18</v>
      </c>
      <c r="L358" s="7" t="s">
        <v>59</v>
      </c>
      <c r="M358" s="7" t="s">
        <v>23</v>
      </c>
      <c r="N358" s="7" t="s">
        <v>35</v>
      </c>
      <c r="O358" s="7" t="s">
        <v>36</v>
      </c>
      <c r="P358" s="7" t="s">
        <v>53</v>
      </c>
      <c r="Q358" s="4">
        <v>5</v>
      </c>
      <c r="R358" s="9" t="s">
        <v>46</v>
      </c>
      <c r="S358" s="7" t="s">
        <v>69</v>
      </c>
      <c r="T358" s="7" t="s">
        <v>47</v>
      </c>
      <c r="U358" s="7" t="s">
        <v>55</v>
      </c>
    </row>
    <row r="359" spans="1:21" x14ac:dyDescent="0.25">
      <c r="A359" s="4">
        <v>358</v>
      </c>
      <c r="B359" s="5">
        <v>345</v>
      </c>
      <c r="C359" s="6">
        <v>9300</v>
      </c>
      <c r="D359" s="4">
        <v>39</v>
      </c>
      <c r="E359" s="7" t="s">
        <v>15</v>
      </c>
      <c r="F359" s="8">
        <v>10600</v>
      </c>
      <c r="G359" s="7" t="s">
        <v>32</v>
      </c>
      <c r="H359" s="7" t="s">
        <v>17</v>
      </c>
      <c r="I359" s="7" t="s">
        <v>43</v>
      </c>
      <c r="J359" s="7" t="s">
        <v>34</v>
      </c>
      <c r="K359" s="4" t="s">
        <v>18</v>
      </c>
      <c r="L359" s="7" t="s">
        <v>59</v>
      </c>
      <c r="M359" s="7" t="s">
        <v>23</v>
      </c>
      <c r="N359" s="7" t="s">
        <v>35</v>
      </c>
      <c r="O359" s="7" t="s">
        <v>36</v>
      </c>
      <c r="P359" s="7" t="s">
        <v>45</v>
      </c>
      <c r="Q359" s="4">
        <v>5</v>
      </c>
      <c r="R359" s="9" t="s">
        <v>46</v>
      </c>
      <c r="S359" s="7" t="s">
        <v>56</v>
      </c>
      <c r="T359" s="7" t="s">
        <v>39</v>
      </c>
      <c r="U359" s="7" t="s">
        <v>55</v>
      </c>
    </row>
    <row r="360" spans="1:21" x14ac:dyDescent="0.25">
      <c r="A360" s="4">
        <v>359</v>
      </c>
      <c r="B360" s="5">
        <v>52</v>
      </c>
      <c r="C360" s="6">
        <v>13150</v>
      </c>
      <c r="D360" s="4">
        <v>23</v>
      </c>
      <c r="E360" s="7" t="s">
        <v>31</v>
      </c>
      <c r="F360" s="8">
        <v>24400</v>
      </c>
      <c r="G360" s="7" t="s">
        <v>80</v>
      </c>
      <c r="H360" s="7" t="s">
        <v>17</v>
      </c>
      <c r="I360" s="7" t="s">
        <v>51</v>
      </c>
      <c r="J360" s="7" t="s">
        <v>22</v>
      </c>
      <c r="K360" s="4" t="s">
        <v>18</v>
      </c>
      <c r="L360" s="7" t="s">
        <v>59</v>
      </c>
      <c r="M360" s="7" t="s">
        <v>23</v>
      </c>
      <c r="N360" s="7" t="s">
        <v>24</v>
      </c>
      <c r="O360" s="7" t="s">
        <v>36</v>
      </c>
      <c r="P360" s="7" t="s">
        <v>53</v>
      </c>
      <c r="Q360" s="4">
        <v>2</v>
      </c>
      <c r="R360" s="9" t="s">
        <v>27</v>
      </c>
      <c r="S360" s="7" t="s">
        <v>28</v>
      </c>
      <c r="T360" s="7" t="s">
        <v>57</v>
      </c>
      <c r="U360" s="7" t="s">
        <v>58</v>
      </c>
    </row>
    <row r="361" spans="1:21" x14ac:dyDescent="0.25">
      <c r="A361" s="4">
        <v>360</v>
      </c>
      <c r="B361" s="92">
        <v>209</v>
      </c>
      <c r="C361" s="6">
        <v>21750</v>
      </c>
      <c r="D361" s="4">
        <v>55</v>
      </c>
      <c r="E361" s="7" t="s">
        <v>31</v>
      </c>
      <c r="F361" s="8">
        <v>52000</v>
      </c>
      <c r="G361" s="7" t="s">
        <v>16</v>
      </c>
      <c r="H361" s="7" t="s">
        <v>17</v>
      </c>
      <c r="I361" s="7" t="s">
        <v>51</v>
      </c>
      <c r="J361" s="7" t="s">
        <v>22</v>
      </c>
      <c r="K361" s="4" t="s">
        <v>18</v>
      </c>
      <c r="L361" s="7" t="s">
        <v>59</v>
      </c>
      <c r="M361" s="7" t="s">
        <v>72</v>
      </c>
      <c r="N361" s="7" t="s">
        <v>52</v>
      </c>
      <c r="O361" s="7" t="s">
        <v>25</v>
      </c>
      <c r="P361" s="7" t="s">
        <v>53</v>
      </c>
      <c r="Q361" s="4">
        <v>8</v>
      </c>
      <c r="R361" s="9" t="s">
        <v>60</v>
      </c>
      <c r="S361" s="7" t="s">
        <v>69</v>
      </c>
      <c r="T361" s="7" t="s">
        <v>47</v>
      </c>
      <c r="U361" s="7" t="s">
        <v>82</v>
      </c>
    </row>
    <row r="362" spans="1:21" x14ac:dyDescent="0.25">
      <c r="A362" s="4">
        <v>361</v>
      </c>
      <c r="B362" s="5">
        <v>136</v>
      </c>
      <c r="C362" s="6">
        <v>10200</v>
      </c>
      <c r="D362" s="4">
        <v>43</v>
      </c>
      <c r="E362" s="7" t="s">
        <v>15</v>
      </c>
      <c r="F362" s="8">
        <v>13600</v>
      </c>
      <c r="G362" s="7" t="s">
        <v>16</v>
      </c>
      <c r="H362" s="7" t="s">
        <v>20</v>
      </c>
      <c r="I362" s="7" t="s">
        <v>51</v>
      </c>
      <c r="J362" s="7" t="s">
        <v>22</v>
      </c>
      <c r="K362" s="4" t="s">
        <v>18</v>
      </c>
      <c r="L362" s="7" t="s">
        <v>42</v>
      </c>
      <c r="M362" s="7" t="s">
        <v>23</v>
      </c>
      <c r="N362" s="7" t="s">
        <v>24</v>
      </c>
      <c r="O362" s="7" t="s">
        <v>36</v>
      </c>
      <c r="P362" s="7" t="s">
        <v>53</v>
      </c>
      <c r="Q362" s="4">
        <v>6</v>
      </c>
      <c r="R362" s="9" t="s">
        <v>60</v>
      </c>
      <c r="S362" s="7" t="s">
        <v>69</v>
      </c>
      <c r="T362" s="7" t="s">
        <v>61</v>
      </c>
      <c r="U362" s="7" t="s">
        <v>40</v>
      </c>
    </row>
    <row r="363" spans="1:21" x14ac:dyDescent="0.25">
      <c r="A363" s="4">
        <v>362</v>
      </c>
      <c r="B363" s="5">
        <v>39</v>
      </c>
      <c r="C363" s="6">
        <v>10950</v>
      </c>
      <c r="D363" s="4">
        <v>43</v>
      </c>
      <c r="E363" s="7" t="s">
        <v>15</v>
      </c>
      <c r="F363" s="8">
        <v>16800</v>
      </c>
      <c r="G363" s="7" t="s">
        <v>74</v>
      </c>
      <c r="H363" s="7" t="s">
        <v>20</v>
      </c>
      <c r="I363" s="7" t="s">
        <v>43</v>
      </c>
      <c r="J363" s="7" t="s">
        <v>22</v>
      </c>
      <c r="K363" s="4" t="s">
        <v>18</v>
      </c>
      <c r="L363" s="7" t="s">
        <v>19</v>
      </c>
      <c r="M363" s="7" t="s">
        <v>23</v>
      </c>
      <c r="N363" s="7" t="s">
        <v>35</v>
      </c>
      <c r="O363" s="7" t="s">
        <v>36</v>
      </c>
      <c r="P363" s="7" t="s">
        <v>45</v>
      </c>
      <c r="Q363" s="4">
        <v>6</v>
      </c>
      <c r="R363" s="9" t="s">
        <v>60</v>
      </c>
      <c r="S363" s="7" t="s">
        <v>28</v>
      </c>
      <c r="T363" s="7" t="s">
        <v>47</v>
      </c>
      <c r="U363" s="7" t="s">
        <v>55</v>
      </c>
    </row>
    <row r="364" spans="1:21" x14ac:dyDescent="0.25">
      <c r="A364" s="93">
        <v>363</v>
      </c>
      <c r="B364" s="92">
        <v>357</v>
      </c>
      <c r="C364" s="6">
        <v>35375</v>
      </c>
      <c r="D364" s="4">
        <v>50</v>
      </c>
      <c r="E364" s="7" t="s">
        <v>31</v>
      </c>
      <c r="F364" s="8">
        <v>110000</v>
      </c>
      <c r="G364" s="7" t="s">
        <v>16</v>
      </c>
      <c r="H364" s="7" t="s">
        <v>17</v>
      </c>
      <c r="I364" s="7" t="s">
        <v>33</v>
      </c>
      <c r="J364" s="7" t="s">
        <v>22</v>
      </c>
      <c r="K364" s="4" t="s">
        <v>62</v>
      </c>
      <c r="L364" s="7" t="s">
        <v>19</v>
      </c>
      <c r="M364" s="7" t="s">
        <v>23</v>
      </c>
      <c r="N364" s="7" t="s">
        <v>24</v>
      </c>
      <c r="O364" s="7" t="s">
        <v>76</v>
      </c>
      <c r="P364" s="7" t="s">
        <v>26</v>
      </c>
      <c r="Q364" s="4">
        <v>7</v>
      </c>
      <c r="R364" s="9" t="s">
        <v>46</v>
      </c>
      <c r="S364" s="7" t="s">
        <v>38</v>
      </c>
      <c r="T364" s="7" t="s">
        <v>61</v>
      </c>
      <c r="U364" s="7" t="s">
        <v>71</v>
      </c>
    </row>
    <row r="365" spans="1:21" x14ac:dyDescent="0.25">
      <c r="A365" s="4">
        <v>364</v>
      </c>
      <c r="B365" s="5">
        <v>141</v>
      </c>
      <c r="C365" s="6">
        <v>23525</v>
      </c>
      <c r="D365" s="4">
        <v>43</v>
      </c>
      <c r="E365" s="7" t="s">
        <v>15</v>
      </c>
      <c r="F365" s="8">
        <v>64000</v>
      </c>
      <c r="G365" s="7" t="s">
        <v>41</v>
      </c>
      <c r="H365" s="7" t="s">
        <v>20</v>
      </c>
      <c r="I365" s="7" t="s">
        <v>51</v>
      </c>
      <c r="J365" s="7" t="s">
        <v>22</v>
      </c>
      <c r="K365" s="4" t="s">
        <v>62</v>
      </c>
      <c r="L365" s="7" t="s">
        <v>19</v>
      </c>
      <c r="M365" s="7" t="s">
        <v>66</v>
      </c>
      <c r="N365" s="7" t="s">
        <v>24</v>
      </c>
      <c r="O365" s="7" t="s">
        <v>25</v>
      </c>
      <c r="P365" s="7" t="s">
        <v>53</v>
      </c>
      <c r="Q365" s="4">
        <v>6</v>
      </c>
      <c r="R365" s="9" t="s">
        <v>60</v>
      </c>
      <c r="S365" s="7" t="s">
        <v>28</v>
      </c>
      <c r="T365" s="7" t="s">
        <v>47</v>
      </c>
      <c r="U365" s="7" t="s">
        <v>58</v>
      </c>
    </row>
    <row r="366" spans="1:21" x14ac:dyDescent="0.25">
      <c r="A366" s="4">
        <v>365</v>
      </c>
      <c r="B366" s="5">
        <v>40</v>
      </c>
      <c r="C366" s="6">
        <v>22700</v>
      </c>
      <c r="D366" s="4">
        <v>49</v>
      </c>
      <c r="E366" s="7" t="s">
        <v>15</v>
      </c>
      <c r="F366" s="8">
        <v>55800</v>
      </c>
      <c r="G366" s="7" t="s">
        <v>41</v>
      </c>
      <c r="H366" s="7" t="s">
        <v>17</v>
      </c>
      <c r="I366" s="7" t="s">
        <v>51</v>
      </c>
      <c r="J366" s="7" t="s">
        <v>34</v>
      </c>
      <c r="K366" s="4" t="s">
        <v>62</v>
      </c>
      <c r="L366" s="7" t="s">
        <v>42</v>
      </c>
      <c r="M366" s="7" t="s">
        <v>23</v>
      </c>
      <c r="N366" s="7" t="s">
        <v>24</v>
      </c>
      <c r="O366" s="7" t="s">
        <v>76</v>
      </c>
      <c r="P366" s="7" t="s">
        <v>53</v>
      </c>
      <c r="Q366" s="4">
        <v>7</v>
      </c>
      <c r="R366" s="9" t="s">
        <v>60</v>
      </c>
      <c r="S366" s="7" t="s">
        <v>38</v>
      </c>
      <c r="T366" s="7" t="s">
        <v>47</v>
      </c>
      <c r="U366" s="7" t="s">
        <v>55</v>
      </c>
    </row>
    <row r="367" spans="1:21" x14ac:dyDescent="0.25">
      <c r="A367" s="4">
        <v>366</v>
      </c>
      <c r="B367" s="5">
        <v>38</v>
      </c>
      <c r="C367" s="6">
        <v>12775</v>
      </c>
      <c r="D367" s="4">
        <v>63</v>
      </c>
      <c r="E367" s="7" t="s">
        <v>15</v>
      </c>
      <c r="F367" s="8">
        <v>19800</v>
      </c>
      <c r="G367" s="7" t="s">
        <v>79</v>
      </c>
      <c r="H367" s="7" t="s">
        <v>17</v>
      </c>
      <c r="I367" s="7" t="s">
        <v>75</v>
      </c>
      <c r="J367" s="7" t="s">
        <v>22</v>
      </c>
      <c r="K367" s="4" t="s">
        <v>62</v>
      </c>
      <c r="L367" s="7" t="s">
        <v>59</v>
      </c>
      <c r="M367" s="7" t="s">
        <v>23</v>
      </c>
      <c r="N367" s="7" t="s">
        <v>44</v>
      </c>
      <c r="O367" s="7" t="s">
        <v>36</v>
      </c>
      <c r="P367" s="7" t="s">
        <v>26</v>
      </c>
      <c r="Q367" s="4">
        <v>2</v>
      </c>
      <c r="R367" s="9" t="s">
        <v>37</v>
      </c>
      <c r="S367" s="7" t="s">
        <v>38</v>
      </c>
      <c r="T367" s="7" t="s">
        <v>29</v>
      </c>
      <c r="U367" s="7" t="s">
        <v>82</v>
      </c>
    </row>
    <row r="368" spans="1:21" x14ac:dyDescent="0.25">
      <c r="A368" s="4">
        <v>367</v>
      </c>
      <c r="B368" s="5">
        <v>31</v>
      </c>
      <c r="C368" s="6">
        <v>14475</v>
      </c>
      <c r="D368" s="4">
        <v>33</v>
      </c>
      <c r="E368" s="7" t="s">
        <v>15</v>
      </c>
      <c r="F368" s="8">
        <v>31600</v>
      </c>
      <c r="G368" s="7" t="s">
        <v>32</v>
      </c>
      <c r="H368" s="7" t="s">
        <v>17</v>
      </c>
      <c r="I368" s="7" t="s">
        <v>43</v>
      </c>
      <c r="J368" s="7" t="s">
        <v>63</v>
      </c>
      <c r="K368" s="4" t="s">
        <v>18</v>
      </c>
      <c r="L368" s="7" t="s">
        <v>19</v>
      </c>
      <c r="M368" s="7" t="s">
        <v>66</v>
      </c>
      <c r="N368" s="7" t="s">
        <v>24</v>
      </c>
      <c r="O368" s="7" t="s">
        <v>36</v>
      </c>
      <c r="P368" s="7" t="s">
        <v>45</v>
      </c>
      <c r="Q368" s="4">
        <v>4</v>
      </c>
      <c r="R368" s="9" t="s">
        <v>46</v>
      </c>
      <c r="S368" s="7" t="s">
        <v>38</v>
      </c>
      <c r="T368" s="7" t="s">
        <v>47</v>
      </c>
      <c r="U368" s="7" t="s">
        <v>30</v>
      </c>
    </row>
    <row r="369" spans="1:21" x14ac:dyDescent="0.25">
      <c r="A369" s="4">
        <v>368</v>
      </c>
      <c r="B369" s="5">
        <v>116</v>
      </c>
      <c r="C369" s="6">
        <v>26775</v>
      </c>
      <c r="D369" s="4">
        <v>35</v>
      </c>
      <c r="E369" s="7" t="s">
        <v>31</v>
      </c>
      <c r="F369" s="8">
        <v>76000</v>
      </c>
      <c r="G369" s="7" t="s">
        <v>74</v>
      </c>
      <c r="H369" s="7" t="s">
        <v>17</v>
      </c>
      <c r="I369" s="7" t="s">
        <v>51</v>
      </c>
      <c r="J369" s="7" t="s">
        <v>22</v>
      </c>
      <c r="K369" s="4" t="s">
        <v>62</v>
      </c>
      <c r="L369" s="7" t="s">
        <v>59</v>
      </c>
      <c r="M369" s="7" t="s">
        <v>23</v>
      </c>
      <c r="N369" s="7" t="s">
        <v>35</v>
      </c>
      <c r="O369" s="7" t="s">
        <v>25</v>
      </c>
      <c r="P369" s="7" t="s">
        <v>53</v>
      </c>
      <c r="Q369" s="4">
        <v>4</v>
      </c>
      <c r="R369" s="9" t="s">
        <v>46</v>
      </c>
      <c r="S369" s="7" t="s">
        <v>56</v>
      </c>
      <c r="T369" s="7" t="s">
        <v>47</v>
      </c>
      <c r="U369" s="7" t="s">
        <v>40</v>
      </c>
    </row>
    <row r="370" spans="1:21" x14ac:dyDescent="0.25">
      <c r="A370" s="109">
        <v>369</v>
      </c>
      <c r="B370" s="92">
        <v>505</v>
      </c>
      <c r="C370" s="6">
        <v>37275</v>
      </c>
      <c r="D370" s="4">
        <v>21</v>
      </c>
      <c r="E370" s="7" t="s">
        <v>15</v>
      </c>
      <c r="F370" s="8">
        <v>63300</v>
      </c>
      <c r="G370" s="7" t="s">
        <v>41</v>
      </c>
      <c r="H370" s="7" t="s">
        <v>17</v>
      </c>
      <c r="I370" s="7" t="s">
        <v>51</v>
      </c>
      <c r="J370" s="7" t="s">
        <v>22</v>
      </c>
      <c r="K370" s="4" t="s">
        <v>18</v>
      </c>
      <c r="L370" s="7" t="s">
        <v>65</v>
      </c>
      <c r="M370" s="7" t="s">
        <v>23</v>
      </c>
      <c r="N370" s="7" t="s">
        <v>35</v>
      </c>
      <c r="O370" s="7" t="s">
        <v>68</v>
      </c>
      <c r="P370" s="7" t="s">
        <v>53</v>
      </c>
      <c r="Q370" s="4">
        <v>2</v>
      </c>
      <c r="R370" s="9" t="s">
        <v>27</v>
      </c>
      <c r="S370" s="7" t="s">
        <v>56</v>
      </c>
      <c r="T370" s="7" t="s">
        <v>67</v>
      </c>
      <c r="U370" s="7" t="s">
        <v>40</v>
      </c>
    </row>
    <row r="371" spans="1:21" x14ac:dyDescent="0.25">
      <c r="A371" s="109">
        <v>370</v>
      </c>
      <c r="B371" s="92">
        <v>488</v>
      </c>
      <c r="C371" s="6">
        <v>12325</v>
      </c>
      <c r="D371" s="4">
        <v>63</v>
      </c>
      <c r="E371" s="7" t="s">
        <v>15</v>
      </c>
      <c r="F371" s="8">
        <v>20600</v>
      </c>
      <c r="G371" s="7" t="s">
        <v>41</v>
      </c>
      <c r="H371" s="7" t="s">
        <v>17</v>
      </c>
      <c r="I371" s="7" t="s">
        <v>33</v>
      </c>
      <c r="J371" s="7" t="s">
        <v>63</v>
      </c>
      <c r="K371" s="4" t="s">
        <v>18</v>
      </c>
      <c r="L371" s="7" t="s">
        <v>59</v>
      </c>
      <c r="M371" s="7" t="s">
        <v>23</v>
      </c>
      <c r="N371" s="7" t="s">
        <v>52</v>
      </c>
      <c r="O371" s="7" t="s">
        <v>36</v>
      </c>
      <c r="P371" s="7" t="s">
        <v>26</v>
      </c>
      <c r="Q371" s="4">
        <v>10</v>
      </c>
      <c r="R371" s="9" t="s">
        <v>60</v>
      </c>
      <c r="S371" s="7" t="s">
        <v>69</v>
      </c>
      <c r="T371" s="7" t="s">
        <v>47</v>
      </c>
      <c r="U371" s="7" t="s">
        <v>71</v>
      </c>
    </row>
    <row r="372" spans="1:21" x14ac:dyDescent="0.25">
      <c r="A372" s="109">
        <v>371</v>
      </c>
      <c r="B372" s="5">
        <v>41</v>
      </c>
      <c r="C372" s="6">
        <v>23550</v>
      </c>
      <c r="D372" s="4">
        <v>36</v>
      </c>
      <c r="E372" s="7" t="s">
        <v>15</v>
      </c>
      <c r="F372" s="8">
        <v>70000</v>
      </c>
      <c r="G372" s="7" t="s">
        <v>16</v>
      </c>
      <c r="H372" s="7" t="s">
        <v>17</v>
      </c>
      <c r="I372" s="7" t="s">
        <v>51</v>
      </c>
      <c r="J372" s="7" t="s">
        <v>22</v>
      </c>
      <c r="K372" s="4" t="s">
        <v>18</v>
      </c>
      <c r="L372" s="7" t="s">
        <v>59</v>
      </c>
      <c r="M372" s="7" t="s">
        <v>23</v>
      </c>
      <c r="N372" s="7" t="s">
        <v>35</v>
      </c>
      <c r="O372" s="7" t="s">
        <v>25</v>
      </c>
      <c r="P372" s="7" t="s">
        <v>53</v>
      </c>
      <c r="Q372" s="4">
        <v>5</v>
      </c>
      <c r="R372" s="9" t="s">
        <v>46</v>
      </c>
      <c r="S372" s="7" t="s">
        <v>69</v>
      </c>
      <c r="T372" s="7" t="s">
        <v>47</v>
      </c>
      <c r="U372" s="7" t="s">
        <v>58</v>
      </c>
    </row>
    <row r="373" spans="1:21" x14ac:dyDescent="0.25">
      <c r="A373" s="4">
        <v>372</v>
      </c>
      <c r="B373" s="5">
        <v>40</v>
      </c>
      <c r="C373" s="6">
        <v>14875</v>
      </c>
      <c r="D373" s="4">
        <v>28</v>
      </c>
      <c r="E373" s="7" t="s">
        <v>15</v>
      </c>
      <c r="F373" s="8">
        <v>33300</v>
      </c>
      <c r="G373" s="7" t="s">
        <v>79</v>
      </c>
      <c r="H373" s="7" t="s">
        <v>20</v>
      </c>
      <c r="I373" s="7" t="s">
        <v>43</v>
      </c>
      <c r="J373" s="7" t="s">
        <v>22</v>
      </c>
      <c r="K373" s="4" t="s">
        <v>62</v>
      </c>
      <c r="L373" s="7" t="s">
        <v>65</v>
      </c>
      <c r="M373" s="7" t="s">
        <v>73</v>
      </c>
      <c r="N373" s="7" t="s">
        <v>24</v>
      </c>
      <c r="O373" s="7" t="s">
        <v>36</v>
      </c>
      <c r="P373" s="7" t="s">
        <v>45</v>
      </c>
      <c r="Q373" s="4">
        <v>3</v>
      </c>
      <c r="R373" s="9" t="s">
        <v>46</v>
      </c>
      <c r="S373" s="7" t="s">
        <v>38</v>
      </c>
      <c r="T373" s="7" t="s">
        <v>39</v>
      </c>
      <c r="U373" s="7" t="s">
        <v>58</v>
      </c>
    </row>
    <row r="374" spans="1:21" x14ac:dyDescent="0.25">
      <c r="A374" s="4">
        <v>373</v>
      </c>
      <c r="B374" s="5">
        <v>198</v>
      </c>
      <c r="C374" s="6">
        <v>12700</v>
      </c>
      <c r="D374" s="4">
        <v>43</v>
      </c>
      <c r="E374" s="7" t="s">
        <v>15</v>
      </c>
      <c r="F374" s="8">
        <v>24300</v>
      </c>
      <c r="G374" s="7" t="s">
        <v>49</v>
      </c>
      <c r="H374" s="7" t="s">
        <v>17</v>
      </c>
      <c r="I374" s="7" t="s">
        <v>51</v>
      </c>
      <c r="J374" s="7" t="s">
        <v>22</v>
      </c>
      <c r="K374" s="4" t="s">
        <v>18</v>
      </c>
      <c r="L374" s="7" t="s">
        <v>19</v>
      </c>
      <c r="M374" s="7" t="s">
        <v>23</v>
      </c>
      <c r="N374" s="7" t="s">
        <v>44</v>
      </c>
      <c r="O374" s="7" t="s">
        <v>36</v>
      </c>
      <c r="P374" s="7" t="s">
        <v>53</v>
      </c>
      <c r="Q374" s="4">
        <v>6</v>
      </c>
      <c r="R374" s="9" t="s">
        <v>60</v>
      </c>
      <c r="S374" s="7" t="s">
        <v>69</v>
      </c>
      <c r="T374" s="7" t="s">
        <v>47</v>
      </c>
      <c r="U374" s="7" t="s">
        <v>40</v>
      </c>
    </row>
    <row r="375" spans="1:21" x14ac:dyDescent="0.25">
      <c r="A375" s="109">
        <v>374</v>
      </c>
      <c r="B375" s="5">
        <v>37</v>
      </c>
      <c r="C375" s="6">
        <v>12350</v>
      </c>
      <c r="D375" s="4">
        <v>44</v>
      </c>
      <c r="E375" s="7" t="s">
        <v>15</v>
      </c>
      <c r="F375" s="8">
        <v>22800</v>
      </c>
      <c r="G375" s="7" t="s">
        <v>74</v>
      </c>
      <c r="H375" s="7" t="s">
        <v>17</v>
      </c>
      <c r="I375" s="7" t="s">
        <v>51</v>
      </c>
      <c r="J375" s="7" t="s">
        <v>22</v>
      </c>
      <c r="K375" s="4" t="s">
        <v>18</v>
      </c>
      <c r="L375" s="7" t="s">
        <v>65</v>
      </c>
      <c r="M375" s="7" t="s">
        <v>23</v>
      </c>
      <c r="N375" s="7" t="s">
        <v>35</v>
      </c>
      <c r="O375" s="7" t="s">
        <v>36</v>
      </c>
      <c r="P375" s="7" t="s">
        <v>53</v>
      </c>
      <c r="Q375" s="4">
        <v>6</v>
      </c>
      <c r="R375" s="9" t="s">
        <v>60</v>
      </c>
      <c r="S375" s="7" t="s">
        <v>28</v>
      </c>
      <c r="T375" s="7" t="s">
        <v>47</v>
      </c>
      <c r="U375" s="7" t="s">
        <v>55</v>
      </c>
    </row>
    <row r="376" spans="1:21" x14ac:dyDescent="0.25">
      <c r="A376" s="4">
        <v>375</v>
      </c>
      <c r="B376" s="5">
        <v>33</v>
      </c>
      <c r="C376" s="6">
        <v>24725</v>
      </c>
      <c r="D376" s="4">
        <v>25</v>
      </c>
      <c r="E376" s="7" t="s">
        <v>15</v>
      </c>
      <c r="F376" s="8">
        <v>63000</v>
      </c>
      <c r="G376" s="7" t="s">
        <v>74</v>
      </c>
      <c r="H376" s="7" t="s">
        <v>17</v>
      </c>
      <c r="I376" s="7" t="s">
        <v>43</v>
      </c>
      <c r="J376" s="7" t="s">
        <v>22</v>
      </c>
      <c r="K376" s="4" t="s">
        <v>18</v>
      </c>
      <c r="L376" s="7" t="s">
        <v>19</v>
      </c>
      <c r="M376" s="7" t="s">
        <v>23</v>
      </c>
      <c r="N376" s="7" t="s">
        <v>35</v>
      </c>
      <c r="O376" s="7" t="s">
        <v>76</v>
      </c>
      <c r="P376" s="7" t="s">
        <v>45</v>
      </c>
      <c r="Q376" s="4">
        <v>2</v>
      </c>
      <c r="R376" s="9" t="s">
        <v>37</v>
      </c>
      <c r="S376" s="7" t="s">
        <v>38</v>
      </c>
      <c r="T376" s="7" t="s">
        <v>39</v>
      </c>
      <c r="U376" s="7" t="s">
        <v>30</v>
      </c>
    </row>
    <row r="377" spans="1:21" x14ac:dyDescent="0.25">
      <c r="A377" s="93">
        <v>376</v>
      </c>
      <c r="B377" s="92">
        <v>383</v>
      </c>
      <c r="C377" s="6">
        <v>50400</v>
      </c>
      <c r="D377" s="4">
        <v>27</v>
      </c>
      <c r="E377" s="7" t="s">
        <v>31</v>
      </c>
      <c r="F377" s="8">
        <v>153000</v>
      </c>
      <c r="G377" s="7" t="s">
        <v>79</v>
      </c>
      <c r="H377" s="7" t="s">
        <v>17</v>
      </c>
      <c r="I377" s="7" t="s">
        <v>75</v>
      </c>
      <c r="J377" s="7" t="s">
        <v>22</v>
      </c>
      <c r="K377" s="4" t="s">
        <v>62</v>
      </c>
      <c r="L377" s="7" t="s">
        <v>19</v>
      </c>
      <c r="M377" s="7" t="s">
        <v>23</v>
      </c>
      <c r="N377" s="7" t="s">
        <v>24</v>
      </c>
      <c r="O377" s="7" t="s">
        <v>76</v>
      </c>
      <c r="P377" s="7" t="s">
        <v>26</v>
      </c>
      <c r="Q377" s="4">
        <v>3</v>
      </c>
      <c r="R377" s="9" t="s">
        <v>46</v>
      </c>
      <c r="S377" s="7" t="s">
        <v>28</v>
      </c>
      <c r="T377" s="7" t="s">
        <v>61</v>
      </c>
      <c r="U377" s="7" t="s">
        <v>58</v>
      </c>
    </row>
    <row r="378" spans="1:21" x14ac:dyDescent="0.25">
      <c r="A378" s="4">
        <v>377</v>
      </c>
      <c r="B378" s="5">
        <v>0</v>
      </c>
      <c r="C378" s="6">
        <v>35950</v>
      </c>
      <c r="D378" s="4">
        <v>22</v>
      </c>
      <c r="E378" s="7" t="s">
        <v>15</v>
      </c>
      <c r="F378" s="8">
        <v>60000</v>
      </c>
      <c r="G378" s="7" t="s">
        <v>41</v>
      </c>
      <c r="H378" s="7" t="s">
        <v>17</v>
      </c>
      <c r="I378" s="7" t="s">
        <v>51</v>
      </c>
      <c r="J378" s="7" t="s">
        <v>63</v>
      </c>
      <c r="K378" s="4" t="s">
        <v>18</v>
      </c>
      <c r="L378" s="7" t="s">
        <v>19</v>
      </c>
      <c r="M378" s="7" t="s">
        <v>23</v>
      </c>
      <c r="N378" s="7" t="s">
        <v>24</v>
      </c>
      <c r="O378" s="7" t="s">
        <v>68</v>
      </c>
      <c r="P378" s="7" t="s">
        <v>53</v>
      </c>
      <c r="Q378" s="4">
        <v>2</v>
      </c>
      <c r="R378" s="9" t="s">
        <v>37</v>
      </c>
      <c r="S378" s="7" t="s">
        <v>38</v>
      </c>
      <c r="T378" s="7" t="s">
        <v>81</v>
      </c>
      <c r="U378" s="7" t="s">
        <v>55</v>
      </c>
    </row>
    <row r="379" spans="1:21" x14ac:dyDescent="0.25">
      <c r="A379" s="4">
        <v>378</v>
      </c>
      <c r="B379" s="5">
        <v>128</v>
      </c>
      <c r="C379" s="6">
        <v>13675</v>
      </c>
      <c r="D379" s="4">
        <v>33</v>
      </c>
      <c r="E379" s="7" t="s">
        <v>31</v>
      </c>
      <c r="F379" s="8">
        <v>28200</v>
      </c>
      <c r="G379" s="7" t="s">
        <v>41</v>
      </c>
      <c r="H379" s="7" t="s">
        <v>17</v>
      </c>
      <c r="I379" s="7" t="s">
        <v>51</v>
      </c>
      <c r="J379" s="7" t="s">
        <v>34</v>
      </c>
      <c r="K379" s="4" t="s">
        <v>62</v>
      </c>
      <c r="L379" s="7" t="s">
        <v>59</v>
      </c>
      <c r="M379" s="7" t="s">
        <v>23</v>
      </c>
      <c r="N379" s="7" t="s">
        <v>24</v>
      </c>
      <c r="O379" s="7" t="s">
        <v>36</v>
      </c>
      <c r="P379" s="7" t="s">
        <v>53</v>
      </c>
      <c r="Q379" s="4">
        <v>4</v>
      </c>
      <c r="R379" s="9" t="s">
        <v>46</v>
      </c>
      <c r="S379" s="7" t="s">
        <v>38</v>
      </c>
      <c r="T379" s="7" t="s">
        <v>47</v>
      </c>
      <c r="U379" s="7" t="s">
        <v>71</v>
      </c>
    </row>
    <row r="380" spans="1:21" x14ac:dyDescent="0.25">
      <c r="A380" s="4">
        <v>379</v>
      </c>
      <c r="B380" s="5">
        <v>169</v>
      </c>
      <c r="C380" s="6">
        <v>16525</v>
      </c>
      <c r="D380" s="4">
        <v>25</v>
      </c>
      <c r="E380" s="7" t="s">
        <v>31</v>
      </c>
      <c r="F380" s="8">
        <v>26300</v>
      </c>
      <c r="G380" s="7" t="s">
        <v>49</v>
      </c>
      <c r="H380" s="7" t="s">
        <v>17</v>
      </c>
      <c r="I380" s="7" t="s">
        <v>21</v>
      </c>
      <c r="J380" s="7" t="s">
        <v>34</v>
      </c>
      <c r="K380" s="4" t="s">
        <v>18</v>
      </c>
      <c r="L380" s="7" t="s">
        <v>19</v>
      </c>
      <c r="M380" s="7" t="s">
        <v>23</v>
      </c>
      <c r="N380" s="7" t="s">
        <v>24</v>
      </c>
      <c r="O380" s="7" t="s">
        <v>36</v>
      </c>
      <c r="P380" s="7" t="s">
        <v>26</v>
      </c>
      <c r="Q380" s="4">
        <v>2</v>
      </c>
      <c r="R380" s="9" t="s">
        <v>27</v>
      </c>
      <c r="S380" s="7" t="s">
        <v>38</v>
      </c>
      <c r="T380" s="7" t="s">
        <v>81</v>
      </c>
      <c r="U380" s="7" t="s">
        <v>40</v>
      </c>
    </row>
    <row r="381" spans="1:21" x14ac:dyDescent="0.25">
      <c r="A381" s="4">
        <v>380</v>
      </c>
      <c r="B381" s="5">
        <v>78</v>
      </c>
      <c r="C381" s="6">
        <v>11325</v>
      </c>
      <c r="D381" s="4">
        <v>47</v>
      </c>
      <c r="E381" s="7" t="s">
        <v>15</v>
      </c>
      <c r="F381" s="8">
        <v>18700</v>
      </c>
      <c r="G381" s="7" t="s">
        <v>77</v>
      </c>
      <c r="H381" s="7" t="s">
        <v>17</v>
      </c>
      <c r="I381" s="7" t="s">
        <v>21</v>
      </c>
      <c r="J381" s="7" t="s">
        <v>22</v>
      </c>
      <c r="K381" s="4" t="s">
        <v>18</v>
      </c>
      <c r="L381" s="7" t="s">
        <v>59</v>
      </c>
      <c r="M381" s="7" t="s">
        <v>23</v>
      </c>
      <c r="N381" s="7" t="s">
        <v>35</v>
      </c>
      <c r="O381" s="7" t="s">
        <v>36</v>
      </c>
      <c r="P381" s="7" t="s">
        <v>26</v>
      </c>
      <c r="Q381" s="4">
        <v>7</v>
      </c>
      <c r="R381" s="9" t="s">
        <v>60</v>
      </c>
      <c r="S381" s="7" t="s">
        <v>69</v>
      </c>
      <c r="T381" s="7" t="s">
        <v>47</v>
      </c>
      <c r="U381" s="7" t="s">
        <v>71</v>
      </c>
    </row>
    <row r="382" spans="1:21" x14ac:dyDescent="0.25">
      <c r="A382" s="109">
        <v>381</v>
      </c>
      <c r="B382" s="5">
        <v>30</v>
      </c>
      <c r="C382" s="6">
        <v>10950</v>
      </c>
      <c r="D382" s="4">
        <v>44</v>
      </c>
      <c r="E382" s="7" t="s">
        <v>31</v>
      </c>
      <c r="F382" s="8">
        <v>16800</v>
      </c>
      <c r="G382" s="7" t="s">
        <v>79</v>
      </c>
      <c r="H382" s="7" t="s">
        <v>17</v>
      </c>
      <c r="I382" s="7" t="s">
        <v>75</v>
      </c>
      <c r="J382" s="7" t="s">
        <v>22</v>
      </c>
      <c r="K382" s="4" t="s">
        <v>18</v>
      </c>
      <c r="L382" s="7" t="s">
        <v>65</v>
      </c>
      <c r="M382" s="7" t="s">
        <v>23</v>
      </c>
      <c r="N382" s="7" t="s">
        <v>24</v>
      </c>
      <c r="O382" s="7" t="s">
        <v>36</v>
      </c>
      <c r="P382" s="7" t="s">
        <v>26</v>
      </c>
      <c r="Q382" s="4">
        <v>2</v>
      </c>
      <c r="R382" s="9" t="s">
        <v>60</v>
      </c>
      <c r="S382" s="7" t="s">
        <v>38</v>
      </c>
      <c r="T382" s="7" t="s">
        <v>47</v>
      </c>
      <c r="U382" s="7" t="s">
        <v>55</v>
      </c>
    </row>
    <row r="383" spans="1:21" x14ac:dyDescent="0.25">
      <c r="A383" s="109">
        <v>382</v>
      </c>
      <c r="B383" s="5">
        <v>416</v>
      </c>
      <c r="C383" s="6">
        <v>23500</v>
      </c>
      <c r="D383" s="4">
        <v>26</v>
      </c>
      <c r="E383" s="7" t="s">
        <v>31</v>
      </c>
      <c r="F383" s="8">
        <v>71000</v>
      </c>
      <c r="G383" s="7" t="s">
        <v>79</v>
      </c>
      <c r="H383" s="7" t="s">
        <v>17</v>
      </c>
      <c r="I383" s="7" t="s">
        <v>51</v>
      </c>
      <c r="J383" s="7" t="s">
        <v>22</v>
      </c>
      <c r="K383" s="4" t="s">
        <v>18</v>
      </c>
      <c r="L383" s="7" t="s">
        <v>65</v>
      </c>
      <c r="M383" s="7" t="s">
        <v>66</v>
      </c>
      <c r="N383" s="7" t="s">
        <v>24</v>
      </c>
      <c r="O383" s="7" t="s">
        <v>68</v>
      </c>
      <c r="P383" s="7" t="s">
        <v>53</v>
      </c>
      <c r="Q383" s="4">
        <v>3</v>
      </c>
      <c r="R383" s="9" t="s">
        <v>27</v>
      </c>
      <c r="S383" s="7" t="s">
        <v>69</v>
      </c>
      <c r="T383" s="7" t="s">
        <v>39</v>
      </c>
      <c r="U383" s="7" t="s">
        <v>30</v>
      </c>
    </row>
    <row r="384" spans="1:21" x14ac:dyDescent="0.25">
      <c r="A384" s="109">
        <v>383</v>
      </c>
      <c r="B384" s="5">
        <v>202</v>
      </c>
      <c r="C384" s="6">
        <v>9900</v>
      </c>
      <c r="D384" s="4">
        <v>47</v>
      </c>
      <c r="E384" s="7" t="s">
        <v>15</v>
      </c>
      <c r="F384" s="8">
        <v>12300</v>
      </c>
      <c r="G384" s="7" t="s">
        <v>79</v>
      </c>
      <c r="H384" s="7" t="s">
        <v>17</v>
      </c>
      <c r="I384" s="7" t="s">
        <v>43</v>
      </c>
      <c r="J384" s="7" t="s">
        <v>22</v>
      </c>
      <c r="K384" s="4" t="s">
        <v>18</v>
      </c>
      <c r="L384" s="7" t="s">
        <v>19</v>
      </c>
      <c r="M384" s="7" t="s">
        <v>23</v>
      </c>
      <c r="N384" s="7" t="s">
        <v>44</v>
      </c>
      <c r="O384" s="7" t="s">
        <v>36</v>
      </c>
      <c r="P384" s="7" t="s">
        <v>45</v>
      </c>
      <c r="Q384" s="4">
        <v>7</v>
      </c>
      <c r="R384" s="9" t="s">
        <v>60</v>
      </c>
      <c r="S384" s="7" t="s">
        <v>38</v>
      </c>
      <c r="T384" s="7" t="s">
        <v>47</v>
      </c>
      <c r="U384" s="7" t="s">
        <v>58</v>
      </c>
    </row>
    <row r="385" spans="1:21" x14ac:dyDescent="0.25">
      <c r="A385" s="4">
        <v>384</v>
      </c>
      <c r="B385" s="5">
        <v>37</v>
      </c>
      <c r="C385" s="6">
        <v>11325</v>
      </c>
      <c r="D385" s="4">
        <v>41</v>
      </c>
      <c r="E385" s="7" t="s">
        <v>15</v>
      </c>
      <c r="F385" s="8">
        <v>18700</v>
      </c>
      <c r="G385" s="7" t="s">
        <v>80</v>
      </c>
      <c r="H385" s="7" t="s">
        <v>17</v>
      </c>
      <c r="I385" s="7" t="s">
        <v>51</v>
      </c>
      <c r="J385" s="7" t="s">
        <v>22</v>
      </c>
      <c r="K385" s="4" t="s">
        <v>18</v>
      </c>
      <c r="L385" s="7" t="s">
        <v>65</v>
      </c>
      <c r="M385" s="7" t="s">
        <v>23</v>
      </c>
      <c r="N385" s="7" t="s">
        <v>35</v>
      </c>
      <c r="O385" s="7" t="s">
        <v>36</v>
      </c>
      <c r="P385" s="7" t="s">
        <v>53</v>
      </c>
      <c r="Q385" s="4">
        <v>6</v>
      </c>
      <c r="R385" s="9" t="s">
        <v>46</v>
      </c>
      <c r="S385" s="7" t="s">
        <v>28</v>
      </c>
      <c r="T385" s="7" t="s">
        <v>39</v>
      </c>
      <c r="U385" s="7" t="s">
        <v>40</v>
      </c>
    </row>
    <row r="386" spans="1:21" x14ac:dyDescent="0.25">
      <c r="A386" s="4">
        <v>385</v>
      </c>
      <c r="B386" s="5">
        <v>307</v>
      </c>
      <c r="C386" s="6">
        <v>24950</v>
      </c>
      <c r="D386" s="4">
        <v>35</v>
      </c>
      <c r="E386" s="7" t="s">
        <v>15</v>
      </c>
      <c r="F386" s="8">
        <v>63200</v>
      </c>
      <c r="G386" s="7" t="s">
        <v>49</v>
      </c>
      <c r="H386" s="7" t="s">
        <v>17</v>
      </c>
      <c r="I386" s="7" t="s">
        <v>43</v>
      </c>
      <c r="J386" s="7" t="s">
        <v>63</v>
      </c>
      <c r="K386" s="4" t="s">
        <v>18</v>
      </c>
      <c r="L386" s="7" t="s">
        <v>59</v>
      </c>
      <c r="M386" s="7" t="s">
        <v>23</v>
      </c>
      <c r="N386" s="7" t="s">
        <v>35</v>
      </c>
      <c r="O386" s="7" t="s">
        <v>68</v>
      </c>
      <c r="P386" s="7" t="s">
        <v>45</v>
      </c>
      <c r="Q386" s="4">
        <v>4</v>
      </c>
      <c r="R386" s="9" t="s">
        <v>46</v>
      </c>
      <c r="S386" s="7" t="s">
        <v>38</v>
      </c>
      <c r="T386" s="7" t="s">
        <v>61</v>
      </c>
      <c r="U386" s="7" t="s">
        <v>58</v>
      </c>
    </row>
    <row r="387" spans="1:21" x14ac:dyDescent="0.25">
      <c r="A387" s="109">
        <v>386</v>
      </c>
      <c r="B387" s="5">
        <v>43</v>
      </c>
      <c r="C387" s="6">
        <v>16200</v>
      </c>
      <c r="D387" s="4">
        <v>41</v>
      </c>
      <c r="E387" s="7" t="s">
        <v>31</v>
      </c>
      <c r="F387" s="8">
        <v>39200</v>
      </c>
      <c r="G387" s="7" t="s">
        <v>80</v>
      </c>
      <c r="H387" s="7" t="s">
        <v>17</v>
      </c>
      <c r="I387" s="7" t="s">
        <v>51</v>
      </c>
      <c r="J387" s="7" t="s">
        <v>34</v>
      </c>
      <c r="K387" s="4" t="s">
        <v>62</v>
      </c>
      <c r="L387" s="7" t="s">
        <v>65</v>
      </c>
      <c r="M387" s="7" t="s">
        <v>23</v>
      </c>
      <c r="N387" s="7" t="s">
        <v>35</v>
      </c>
      <c r="O387" s="7" t="s">
        <v>36</v>
      </c>
      <c r="P387" s="7" t="s">
        <v>53</v>
      </c>
      <c r="Q387" s="4">
        <v>6</v>
      </c>
      <c r="R387" s="9" t="s">
        <v>60</v>
      </c>
      <c r="S387" s="7" t="s">
        <v>38</v>
      </c>
      <c r="T387" s="7" t="s">
        <v>67</v>
      </c>
      <c r="U387" s="7" t="s">
        <v>30</v>
      </c>
    </row>
    <row r="388" spans="1:21" x14ac:dyDescent="0.25">
      <c r="A388" s="4">
        <v>387</v>
      </c>
      <c r="B388" s="5">
        <v>51</v>
      </c>
      <c r="C388" s="6">
        <v>28850</v>
      </c>
      <c r="D388" s="4">
        <v>32</v>
      </c>
      <c r="E388" s="7" t="s">
        <v>31</v>
      </c>
      <c r="F388" s="8">
        <v>77000</v>
      </c>
      <c r="G388" s="7" t="s">
        <v>49</v>
      </c>
      <c r="H388" s="7" t="s">
        <v>17</v>
      </c>
      <c r="I388" s="7" t="s">
        <v>51</v>
      </c>
      <c r="J388" s="7" t="s">
        <v>22</v>
      </c>
      <c r="K388" s="4" t="s">
        <v>18</v>
      </c>
      <c r="L388" s="7" t="s">
        <v>19</v>
      </c>
      <c r="M388" s="7" t="s">
        <v>23</v>
      </c>
      <c r="N388" s="7" t="s">
        <v>24</v>
      </c>
      <c r="O388" s="7" t="s">
        <v>68</v>
      </c>
      <c r="P388" s="7" t="s">
        <v>53</v>
      </c>
      <c r="Q388" s="4">
        <v>4</v>
      </c>
      <c r="R388" s="9" t="s">
        <v>46</v>
      </c>
      <c r="S388" s="7" t="s">
        <v>28</v>
      </c>
      <c r="T388" s="7" t="s">
        <v>61</v>
      </c>
      <c r="U388" s="7" t="s">
        <v>58</v>
      </c>
    </row>
    <row r="389" spans="1:21" x14ac:dyDescent="0.25">
      <c r="A389" s="93">
        <v>388</v>
      </c>
      <c r="B389" s="92">
        <v>700</v>
      </c>
      <c r="C389" s="6">
        <v>41625</v>
      </c>
      <c r="D389" s="4">
        <v>34</v>
      </c>
      <c r="E389" s="7" t="s">
        <v>15</v>
      </c>
      <c r="F389" s="8">
        <v>122000</v>
      </c>
      <c r="G389" s="7" t="s">
        <v>49</v>
      </c>
      <c r="H389" s="7" t="s">
        <v>17</v>
      </c>
      <c r="I389" s="7" t="s">
        <v>75</v>
      </c>
      <c r="J389" s="7" t="s">
        <v>34</v>
      </c>
      <c r="K389" s="4" t="s">
        <v>62</v>
      </c>
      <c r="L389" s="7" t="s">
        <v>65</v>
      </c>
      <c r="M389" s="7" t="s">
        <v>23</v>
      </c>
      <c r="N389" s="7" t="s">
        <v>24</v>
      </c>
      <c r="O389" s="7" t="s">
        <v>68</v>
      </c>
      <c r="P389" s="7" t="s">
        <v>26</v>
      </c>
      <c r="Q389" s="4">
        <v>4</v>
      </c>
      <c r="R389" s="9" t="s">
        <v>46</v>
      </c>
      <c r="S389" s="7" t="s">
        <v>28</v>
      </c>
      <c r="T389" s="7" t="s">
        <v>39</v>
      </c>
      <c r="U389" s="7" t="s">
        <v>55</v>
      </c>
    </row>
    <row r="390" spans="1:21" x14ac:dyDescent="0.25">
      <c r="A390" s="109">
        <v>389</v>
      </c>
      <c r="B390" s="5">
        <v>0</v>
      </c>
      <c r="C390" s="6">
        <v>15525</v>
      </c>
      <c r="D390" s="4">
        <v>31</v>
      </c>
      <c r="E390" s="7" t="s">
        <v>31</v>
      </c>
      <c r="F390" s="8">
        <v>36000</v>
      </c>
      <c r="G390" s="7" t="s">
        <v>16</v>
      </c>
      <c r="H390" s="7" t="s">
        <v>17</v>
      </c>
      <c r="I390" s="7" t="s">
        <v>21</v>
      </c>
      <c r="J390" s="7" t="s">
        <v>34</v>
      </c>
      <c r="K390" s="4" t="s">
        <v>18</v>
      </c>
      <c r="L390" s="7" t="s">
        <v>65</v>
      </c>
      <c r="M390" s="7" t="s">
        <v>23</v>
      </c>
      <c r="N390" s="7" t="s">
        <v>52</v>
      </c>
      <c r="O390" s="7" t="s">
        <v>36</v>
      </c>
      <c r="P390" s="7" t="s">
        <v>26</v>
      </c>
      <c r="Q390" s="4">
        <v>4</v>
      </c>
      <c r="R390" s="9" t="s">
        <v>46</v>
      </c>
      <c r="S390" s="7" t="s">
        <v>28</v>
      </c>
      <c r="T390" s="7" t="s">
        <v>47</v>
      </c>
      <c r="U390" s="7" t="s">
        <v>58</v>
      </c>
    </row>
    <row r="391" spans="1:21" x14ac:dyDescent="0.25">
      <c r="A391" s="109">
        <v>390</v>
      </c>
      <c r="B391" s="92">
        <v>562</v>
      </c>
      <c r="C391" s="6">
        <v>22100</v>
      </c>
      <c r="D391" s="4">
        <v>31</v>
      </c>
      <c r="E391" s="7" t="s">
        <v>31</v>
      </c>
      <c r="F391" s="8">
        <v>58000</v>
      </c>
      <c r="G391" s="7" t="s">
        <v>41</v>
      </c>
      <c r="H391" s="7" t="s">
        <v>17</v>
      </c>
      <c r="I391" s="7" t="s">
        <v>43</v>
      </c>
      <c r="J391" s="7" t="s">
        <v>34</v>
      </c>
      <c r="K391" s="4" t="s">
        <v>62</v>
      </c>
      <c r="L391" s="7" t="s">
        <v>19</v>
      </c>
      <c r="M391" s="7" t="s">
        <v>66</v>
      </c>
      <c r="N391" s="7" t="s">
        <v>24</v>
      </c>
      <c r="O391" s="7" t="s">
        <v>25</v>
      </c>
      <c r="P391" s="7" t="s">
        <v>45</v>
      </c>
      <c r="Q391" s="4">
        <v>4</v>
      </c>
      <c r="R391" s="9" t="s">
        <v>46</v>
      </c>
      <c r="S391" s="7" t="s">
        <v>69</v>
      </c>
      <c r="T391" s="7" t="s">
        <v>47</v>
      </c>
      <c r="U391" s="7" t="s">
        <v>71</v>
      </c>
    </row>
    <row r="392" spans="1:21" x14ac:dyDescent="0.25">
      <c r="A392" s="4">
        <v>391</v>
      </c>
      <c r="B392" s="5">
        <v>411</v>
      </c>
      <c r="C392" s="6">
        <v>18375</v>
      </c>
      <c r="D392" s="4">
        <v>57</v>
      </c>
      <c r="E392" s="7" t="s">
        <v>31</v>
      </c>
      <c r="F392" s="8">
        <v>44100</v>
      </c>
      <c r="G392" s="7" t="s">
        <v>41</v>
      </c>
      <c r="H392" s="7" t="s">
        <v>17</v>
      </c>
      <c r="I392" s="7" t="s">
        <v>51</v>
      </c>
      <c r="J392" s="7" t="s">
        <v>63</v>
      </c>
      <c r="K392" s="4" t="s">
        <v>18</v>
      </c>
      <c r="L392" s="7" t="s">
        <v>19</v>
      </c>
      <c r="M392" s="7" t="s">
        <v>23</v>
      </c>
      <c r="N392" s="7" t="s">
        <v>52</v>
      </c>
      <c r="O392" s="7" t="s">
        <v>36</v>
      </c>
      <c r="P392" s="7" t="s">
        <v>53</v>
      </c>
      <c r="Q392" s="4">
        <v>9</v>
      </c>
      <c r="R392" s="9" t="s">
        <v>60</v>
      </c>
      <c r="S392" s="7" t="s">
        <v>56</v>
      </c>
      <c r="T392" s="7" t="s">
        <v>39</v>
      </c>
      <c r="U392" s="7" t="s">
        <v>55</v>
      </c>
    </row>
    <row r="393" spans="1:21" x14ac:dyDescent="0.25">
      <c r="A393" s="4">
        <v>392</v>
      </c>
      <c r="B393" s="5">
        <v>10</v>
      </c>
      <c r="C393" s="6">
        <v>9575</v>
      </c>
      <c r="D393" s="4">
        <v>32</v>
      </c>
      <c r="E393" s="7" t="s">
        <v>15</v>
      </c>
      <c r="F393" s="8">
        <v>10800</v>
      </c>
      <c r="G393" s="7" t="s">
        <v>49</v>
      </c>
      <c r="H393" s="7" t="s">
        <v>17</v>
      </c>
      <c r="I393" s="7" t="s">
        <v>51</v>
      </c>
      <c r="J393" s="7" t="s">
        <v>34</v>
      </c>
      <c r="K393" s="4" t="s">
        <v>18</v>
      </c>
      <c r="L393" s="7" t="s">
        <v>59</v>
      </c>
      <c r="M393" s="7" t="s">
        <v>23</v>
      </c>
      <c r="N393" s="7" t="s">
        <v>24</v>
      </c>
      <c r="O393" s="7" t="s">
        <v>36</v>
      </c>
      <c r="P393" s="7" t="s">
        <v>53</v>
      </c>
      <c r="Q393" s="4">
        <v>4</v>
      </c>
      <c r="R393" s="9" t="s">
        <v>46</v>
      </c>
      <c r="S393" s="7" t="s">
        <v>38</v>
      </c>
      <c r="T393" s="7" t="s">
        <v>47</v>
      </c>
      <c r="U393" s="7" t="s">
        <v>58</v>
      </c>
    </row>
    <row r="394" spans="1:21" x14ac:dyDescent="0.25">
      <c r="A394" s="93">
        <v>393</v>
      </c>
      <c r="B394" s="92">
        <v>1036</v>
      </c>
      <c r="C394" s="6">
        <v>57581.25</v>
      </c>
      <c r="D394" s="4">
        <v>44</v>
      </c>
      <c r="E394" s="7" t="s">
        <v>31</v>
      </c>
      <c r="F394" s="8">
        <v>248000</v>
      </c>
      <c r="G394" s="7" t="s">
        <v>41</v>
      </c>
      <c r="H394" s="7" t="s">
        <v>17</v>
      </c>
      <c r="I394" s="7" t="s">
        <v>43</v>
      </c>
      <c r="J394" s="7" t="s">
        <v>22</v>
      </c>
      <c r="K394" s="4" t="s">
        <v>62</v>
      </c>
      <c r="L394" s="7" t="s">
        <v>65</v>
      </c>
      <c r="M394" s="7" t="s">
        <v>23</v>
      </c>
      <c r="N394" s="7" t="s">
        <v>35</v>
      </c>
      <c r="O394" s="7" t="s">
        <v>76</v>
      </c>
      <c r="P394" s="7" t="s">
        <v>45</v>
      </c>
      <c r="Q394" s="4">
        <v>6</v>
      </c>
      <c r="R394" s="9" t="s">
        <v>60</v>
      </c>
      <c r="S394" s="7" t="s">
        <v>38</v>
      </c>
      <c r="T394" s="7" t="s">
        <v>47</v>
      </c>
      <c r="U394" s="7" t="s">
        <v>40</v>
      </c>
    </row>
    <row r="395" spans="1:21" x14ac:dyDescent="0.25">
      <c r="A395" s="4">
        <v>394</v>
      </c>
      <c r="B395" s="5">
        <v>7</v>
      </c>
      <c r="C395" s="6">
        <v>21200</v>
      </c>
      <c r="D395" s="4">
        <v>29</v>
      </c>
      <c r="E395" s="7" t="s">
        <v>31</v>
      </c>
      <c r="F395" s="8">
        <v>60000</v>
      </c>
      <c r="G395" s="7" t="s">
        <v>41</v>
      </c>
      <c r="H395" s="7" t="s">
        <v>17</v>
      </c>
      <c r="I395" s="7" t="s">
        <v>51</v>
      </c>
      <c r="J395" s="7" t="s">
        <v>63</v>
      </c>
      <c r="K395" s="4" t="s">
        <v>18</v>
      </c>
      <c r="L395" s="7" t="s">
        <v>19</v>
      </c>
      <c r="M395" s="7" t="s">
        <v>72</v>
      </c>
      <c r="N395" s="7" t="s">
        <v>24</v>
      </c>
      <c r="O395" s="7" t="s">
        <v>25</v>
      </c>
      <c r="P395" s="7" t="s">
        <v>53</v>
      </c>
      <c r="Q395" s="4">
        <v>3</v>
      </c>
      <c r="R395" s="9" t="s">
        <v>37</v>
      </c>
      <c r="S395" s="7" t="s">
        <v>28</v>
      </c>
      <c r="T395" s="7" t="s">
        <v>61</v>
      </c>
      <c r="U395" s="7" t="s">
        <v>71</v>
      </c>
    </row>
    <row r="396" spans="1:21" x14ac:dyDescent="0.25">
      <c r="A396" s="4">
        <v>395</v>
      </c>
      <c r="B396" s="5">
        <v>20</v>
      </c>
      <c r="C396" s="6">
        <v>12325</v>
      </c>
      <c r="D396" s="4">
        <v>56</v>
      </c>
      <c r="E396" s="7" t="s">
        <v>31</v>
      </c>
      <c r="F396" s="8">
        <v>20600</v>
      </c>
      <c r="G396" s="7" t="s">
        <v>41</v>
      </c>
      <c r="H396" s="7" t="s">
        <v>20</v>
      </c>
      <c r="I396" s="7" t="s">
        <v>51</v>
      </c>
      <c r="J396" s="7" t="s">
        <v>22</v>
      </c>
      <c r="K396" s="4" t="s">
        <v>62</v>
      </c>
      <c r="L396" s="7" t="s">
        <v>19</v>
      </c>
      <c r="M396" s="7" t="s">
        <v>23</v>
      </c>
      <c r="N396" s="7" t="s">
        <v>24</v>
      </c>
      <c r="O396" s="7" t="s">
        <v>36</v>
      </c>
      <c r="P396" s="7" t="s">
        <v>53</v>
      </c>
      <c r="Q396" s="4">
        <v>9</v>
      </c>
      <c r="R396" s="9" t="s">
        <v>60</v>
      </c>
      <c r="S396" s="7" t="s">
        <v>38</v>
      </c>
      <c r="T396" s="7" t="s">
        <v>47</v>
      </c>
      <c r="U396" s="7" t="s">
        <v>58</v>
      </c>
    </row>
    <row r="397" spans="1:21" x14ac:dyDescent="0.25">
      <c r="A397" s="109">
        <v>396</v>
      </c>
      <c r="B397" s="5">
        <v>357</v>
      </c>
      <c r="C397" s="6">
        <v>14575</v>
      </c>
      <c r="D397" s="4">
        <v>28</v>
      </c>
      <c r="E397" s="7" t="s">
        <v>31</v>
      </c>
      <c r="F397" s="8">
        <v>32000</v>
      </c>
      <c r="G397" s="7" t="s">
        <v>74</v>
      </c>
      <c r="H397" s="7" t="s">
        <v>17</v>
      </c>
      <c r="I397" s="7" t="s">
        <v>51</v>
      </c>
      <c r="J397" s="7" t="s">
        <v>34</v>
      </c>
      <c r="K397" s="4" t="s">
        <v>18</v>
      </c>
      <c r="L397" s="7" t="s">
        <v>65</v>
      </c>
      <c r="M397" s="7" t="s">
        <v>23</v>
      </c>
      <c r="N397" s="7" t="s">
        <v>52</v>
      </c>
      <c r="O397" s="7" t="s">
        <v>36</v>
      </c>
      <c r="P397" s="7" t="s">
        <v>53</v>
      </c>
      <c r="Q397" s="4">
        <v>3</v>
      </c>
      <c r="R397" s="9" t="s">
        <v>46</v>
      </c>
      <c r="S397" s="7" t="s">
        <v>38</v>
      </c>
      <c r="T397" s="7" t="s">
        <v>39</v>
      </c>
      <c r="U397" s="7" t="s">
        <v>48</v>
      </c>
    </row>
    <row r="398" spans="1:21" x14ac:dyDescent="0.25">
      <c r="A398" s="109">
        <v>397</v>
      </c>
      <c r="B398" s="5">
        <v>80</v>
      </c>
      <c r="C398" s="6">
        <v>8175</v>
      </c>
      <c r="D398" s="4">
        <v>42</v>
      </c>
      <c r="E398" s="7" t="s">
        <v>15</v>
      </c>
      <c r="F398" s="8">
        <v>5000</v>
      </c>
      <c r="G398" s="7" t="s">
        <v>49</v>
      </c>
      <c r="H398" s="7" t="s">
        <v>20</v>
      </c>
      <c r="I398" s="7" t="s">
        <v>43</v>
      </c>
      <c r="J398" s="7" t="s">
        <v>63</v>
      </c>
      <c r="K398" s="4" t="s">
        <v>62</v>
      </c>
      <c r="L398" s="7" t="s">
        <v>42</v>
      </c>
      <c r="M398" s="7" t="s">
        <v>23</v>
      </c>
      <c r="N398" s="7" t="s">
        <v>35</v>
      </c>
      <c r="O398" s="7" t="s">
        <v>36</v>
      </c>
      <c r="P398" s="7" t="s">
        <v>45</v>
      </c>
      <c r="Q398" s="4">
        <v>6</v>
      </c>
      <c r="R398" s="9" t="s">
        <v>60</v>
      </c>
      <c r="S398" s="7" t="s">
        <v>38</v>
      </c>
      <c r="T398" s="7" t="s">
        <v>61</v>
      </c>
      <c r="U398" s="7" t="s">
        <v>58</v>
      </c>
    </row>
    <row r="399" spans="1:21" x14ac:dyDescent="0.25">
      <c r="A399" s="109">
        <v>398</v>
      </c>
      <c r="B399" s="5">
        <v>82</v>
      </c>
      <c r="C399" s="6">
        <v>20350</v>
      </c>
      <c r="D399" s="4">
        <v>22</v>
      </c>
      <c r="E399" s="7" t="s">
        <v>15</v>
      </c>
      <c r="F399" s="8">
        <v>41500</v>
      </c>
      <c r="G399" s="7" t="s">
        <v>41</v>
      </c>
      <c r="H399" s="7" t="s">
        <v>17</v>
      </c>
      <c r="I399" s="7" t="s">
        <v>43</v>
      </c>
      <c r="J399" s="7" t="s">
        <v>63</v>
      </c>
      <c r="K399" s="4" t="s">
        <v>18</v>
      </c>
      <c r="L399" s="7" t="s">
        <v>65</v>
      </c>
      <c r="M399" s="7" t="s">
        <v>73</v>
      </c>
      <c r="N399" s="7" t="s">
        <v>24</v>
      </c>
      <c r="O399" s="7" t="s">
        <v>36</v>
      </c>
      <c r="P399" s="7" t="s">
        <v>45</v>
      </c>
      <c r="Q399" s="4">
        <v>2</v>
      </c>
      <c r="R399" s="9" t="s">
        <v>27</v>
      </c>
      <c r="S399" s="7" t="s">
        <v>38</v>
      </c>
      <c r="T399" s="7" t="s">
        <v>81</v>
      </c>
      <c r="U399" s="7" t="s">
        <v>71</v>
      </c>
    </row>
    <row r="400" spans="1:21" x14ac:dyDescent="0.25">
      <c r="A400" s="4">
        <v>399</v>
      </c>
      <c r="B400" s="5">
        <v>78</v>
      </c>
      <c r="C400" s="6">
        <v>8500</v>
      </c>
      <c r="D400" s="4">
        <v>35</v>
      </c>
      <c r="E400" s="7" t="s">
        <v>15</v>
      </c>
      <c r="F400" s="8">
        <v>6300</v>
      </c>
      <c r="G400" s="7" t="s">
        <v>79</v>
      </c>
      <c r="H400" s="7" t="s">
        <v>17</v>
      </c>
      <c r="I400" s="7" t="s">
        <v>21</v>
      </c>
      <c r="J400" s="7" t="s">
        <v>22</v>
      </c>
      <c r="K400" s="4" t="s">
        <v>18</v>
      </c>
      <c r="L400" s="7" t="s">
        <v>65</v>
      </c>
      <c r="M400" s="7" t="s">
        <v>23</v>
      </c>
      <c r="N400" s="7" t="s">
        <v>35</v>
      </c>
      <c r="O400" s="7" t="s">
        <v>36</v>
      </c>
      <c r="P400" s="7" t="s">
        <v>26</v>
      </c>
      <c r="Q400" s="4">
        <v>4</v>
      </c>
      <c r="R400" s="9" t="s">
        <v>46</v>
      </c>
      <c r="S400" s="7" t="s">
        <v>56</v>
      </c>
      <c r="T400" s="7" t="s">
        <v>61</v>
      </c>
      <c r="U400" s="7" t="s">
        <v>48</v>
      </c>
    </row>
    <row r="401" spans="1:21" x14ac:dyDescent="0.25">
      <c r="A401" s="4">
        <v>400</v>
      </c>
      <c r="B401" s="92">
        <v>835</v>
      </c>
      <c r="C401" s="6">
        <v>52593.75</v>
      </c>
      <c r="D401" s="4">
        <v>52</v>
      </c>
      <c r="E401" s="7" t="s">
        <v>15</v>
      </c>
      <c r="F401" s="8">
        <v>272000</v>
      </c>
      <c r="G401" s="7" t="s">
        <v>79</v>
      </c>
      <c r="H401" s="7" t="s">
        <v>17</v>
      </c>
      <c r="I401" s="7" t="s">
        <v>43</v>
      </c>
      <c r="J401" s="7" t="s">
        <v>22</v>
      </c>
      <c r="K401" s="4" t="s">
        <v>62</v>
      </c>
      <c r="L401" s="7" t="s">
        <v>65</v>
      </c>
      <c r="M401" s="7" t="s">
        <v>23</v>
      </c>
      <c r="N401" s="7" t="s">
        <v>35</v>
      </c>
      <c r="O401" s="7" t="s">
        <v>76</v>
      </c>
      <c r="P401" s="7" t="s">
        <v>45</v>
      </c>
      <c r="Q401" s="4">
        <v>4</v>
      </c>
      <c r="R401" s="9" t="s">
        <v>54</v>
      </c>
      <c r="S401" s="7" t="s">
        <v>28</v>
      </c>
      <c r="T401" s="7" t="s">
        <v>39</v>
      </c>
      <c r="U401" s="7" t="s">
        <v>40</v>
      </c>
    </row>
    <row r="404" spans="1:21" x14ac:dyDescent="0.25">
      <c r="C404" s="6"/>
    </row>
  </sheetData>
  <autoFilter ref="A1:U401" xr:uid="{8656AFEB-9E47-48C8-8AC8-A56916D7DFF3}"/>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7"/>
  <sheetViews>
    <sheetView tabSelected="1" workbookViewId="0">
      <selection activeCell="G21" sqref="G21"/>
    </sheetView>
  </sheetViews>
  <sheetFormatPr defaultRowHeight="15" x14ac:dyDescent="0.25"/>
  <cols>
    <col min="1" max="1" width="25" customWidth="1"/>
    <col min="2" max="2" width="17.140625" customWidth="1"/>
  </cols>
  <sheetData>
    <row r="1" spans="1:2" ht="15.75" thickBot="1" x14ac:dyDescent="0.3">
      <c r="A1" t="s">
        <v>233</v>
      </c>
    </row>
    <row r="2" spans="1:2" x14ac:dyDescent="0.25">
      <c r="A2" s="105" t="s">
        <v>229</v>
      </c>
      <c r="B2" s="105"/>
    </row>
    <row r="3" spans="1:2" x14ac:dyDescent="0.25">
      <c r="A3" s="103"/>
      <c r="B3" s="103"/>
    </row>
    <row r="4" spans="1:2" x14ac:dyDescent="0.25">
      <c r="A4" s="103" t="s">
        <v>234</v>
      </c>
      <c r="B4" s="103">
        <v>231.70500000000001</v>
      </c>
    </row>
    <row r="5" spans="1:2" x14ac:dyDescent="0.25">
      <c r="A5" s="103" t="s">
        <v>64</v>
      </c>
      <c r="B5" s="103">
        <v>13.319796352598141</v>
      </c>
    </row>
    <row r="6" spans="1:2" x14ac:dyDescent="0.25">
      <c r="A6" s="103" t="s">
        <v>235</v>
      </c>
      <c r="B6" s="103">
        <v>116.5</v>
      </c>
    </row>
    <row r="7" spans="1:2" x14ac:dyDescent="0.25">
      <c r="A7" s="103" t="s">
        <v>236</v>
      </c>
      <c r="B7" s="103">
        <v>0</v>
      </c>
    </row>
    <row r="8" spans="1:2" x14ac:dyDescent="0.25">
      <c r="A8" s="103" t="s">
        <v>237</v>
      </c>
      <c r="B8" s="103">
        <v>266.39592705196281</v>
      </c>
    </row>
    <row r="9" spans="1:2" x14ac:dyDescent="0.25">
      <c r="A9" s="103" t="s">
        <v>238</v>
      </c>
      <c r="B9" s="103">
        <v>70966.789949874685</v>
      </c>
    </row>
    <row r="10" spans="1:2" x14ac:dyDescent="0.25">
      <c r="A10" s="103" t="s">
        <v>239</v>
      </c>
      <c r="B10" s="103">
        <v>1.8844893893447283</v>
      </c>
    </row>
    <row r="11" spans="1:2" x14ac:dyDescent="0.25">
      <c r="A11" s="103" t="s">
        <v>240</v>
      </c>
      <c r="B11" s="103">
        <v>1.5428986682066388</v>
      </c>
    </row>
    <row r="12" spans="1:2" x14ac:dyDescent="0.25">
      <c r="A12" s="103" t="s">
        <v>241</v>
      </c>
      <c r="B12" s="103">
        <v>1349</v>
      </c>
    </row>
    <row r="13" spans="1:2" x14ac:dyDescent="0.25">
      <c r="A13" s="103" t="s">
        <v>242</v>
      </c>
      <c r="B13" s="103">
        <v>0</v>
      </c>
    </row>
    <row r="14" spans="1:2" x14ac:dyDescent="0.25">
      <c r="A14" s="103" t="s">
        <v>243</v>
      </c>
      <c r="B14" s="103">
        <v>1349</v>
      </c>
    </row>
    <row r="15" spans="1:2" ht="15.75" thickBot="1" x14ac:dyDescent="0.3">
      <c r="A15" s="119" t="s">
        <v>244</v>
      </c>
      <c r="B15" s="119">
        <v>92682</v>
      </c>
    </row>
    <row r="17" spans="1:11" x14ac:dyDescent="0.25">
      <c r="A17" t="s">
        <v>259</v>
      </c>
      <c r="D17" s="158" t="s">
        <v>272</v>
      </c>
      <c r="E17" s="158"/>
      <c r="F17" s="158"/>
      <c r="G17" s="158"/>
      <c r="H17" s="158"/>
      <c r="I17" s="158"/>
      <c r="J17" s="158"/>
      <c r="K17" s="158"/>
    </row>
  </sheetData>
  <mergeCells count="1">
    <mergeCell ref="D17:K1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37"/>
  <sheetViews>
    <sheetView workbookViewId="0">
      <selection activeCell="H35" sqref="H35"/>
    </sheetView>
  </sheetViews>
  <sheetFormatPr defaultRowHeight="15" x14ac:dyDescent="0.25"/>
  <cols>
    <col min="1" max="1" width="26" bestFit="1" customWidth="1"/>
    <col min="2" max="2" width="16.28515625" bestFit="1" customWidth="1"/>
    <col min="3" max="3" width="17.85546875" bestFit="1" customWidth="1"/>
    <col min="4" max="4" width="20.7109375" bestFit="1" customWidth="1"/>
    <col min="5" max="5" width="15.28515625" bestFit="1" customWidth="1"/>
    <col min="6" max="6" width="20.28515625" bestFit="1" customWidth="1"/>
    <col min="7" max="7" width="11.28515625" bestFit="1" customWidth="1"/>
  </cols>
  <sheetData>
    <row r="1" spans="1:8" x14ac:dyDescent="0.25">
      <c r="A1" s="106" t="s">
        <v>248</v>
      </c>
      <c r="B1" s="106" t="s">
        <v>247</v>
      </c>
    </row>
    <row r="2" spans="1:8" x14ac:dyDescent="0.25">
      <c r="A2" s="106" t="s">
        <v>245</v>
      </c>
      <c r="B2" t="s">
        <v>37</v>
      </c>
      <c r="C2" t="s">
        <v>27</v>
      </c>
      <c r="D2" t="s">
        <v>46</v>
      </c>
      <c r="E2" t="s">
        <v>60</v>
      </c>
      <c r="F2" t="s">
        <v>54</v>
      </c>
      <c r="G2" t="s">
        <v>246</v>
      </c>
    </row>
    <row r="3" spans="1:8" x14ac:dyDescent="0.25">
      <c r="A3" s="9" t="s">
        <v>261</v>
      </c>
      <c r="B3" s="124">
        <v>30</v>
      </c>
      <c r="C3" s="124">
        <v>25</v>
      </c>
      <c r="D3" s="107">
        <v>126</v>
      </c>
      <c r="E3" s="107">
        <v>97</v>
      </c>
      <c r="F3" s="107">
        <v>2</v>
      </c>
      <c r="G3" s="123">
        <v>280</v>
      </c>
    </row>
    <row r="4" spans="1:8" x14ac:dyDescent="0.25">
      <c r="A4" s="9" t="s">
        <v>262</v>
      </c>
      <c r="B4" s="124">
        <v>7</v>
      </c>
      <c r="C4" s="124">
        <v>9</v>
      </c>
      <c r="D4" s="107">
        <v>27</v>
      </c>
      <c r="E4" s="107">
        <v>26</v>
      </c>
      <c r="F4" s="107">
        <v>6</v>
      </c>
      <c r="G4" s="107">
        <v>75</v>
      </c>
    </row>
    <row r="5" spans="1:8" x14ac:dyDescent="0.25">
      <c r="A5" s="9" t="s">
        <v>263</v>
      </c>
      <c r="B5" s="124"/>
      <c r="C5" s="124">
        <v>2</v>
      </c>
      <c r="D5" s="107">
        <v>4</v>
      </c>
      <c r="E5" s="107">
        <v>15</v>
      </c>
      <c r="F5" s="107">
        <v>6</v>
      </c>
      <c r="G5" s="107">
        <v>27</v>
      </c>
    </row>
    <row r="6" spans="1:8" x14ac:dyDescent="0.25">
      <c r="A6" s="9" t="s">
        <v>264</v>
      </c>
      <c r="B6" s="107"/>
      <c r="C6" s="107"/>
      <c r="D6" s="107">
        <v>2</v>
      </c>
      <c r="E6" s="107">
        <v>4</v>
      </c>
      <c r="F6" s="107">
        <v>10</v>
      </c>
      <c r="G6" s="107">
        <v>16</v>
      </c>
    </row>
    <row r="7" spans="1:8" x14ac:dyDescent="0.25">
      <c r="A7" s="9" t="s">
        <v>265</v>
      </c>
      <c r="B7" s="107"/>
      <c r="C7" s="107"/>
      <c r="D7" s="107"/>
      <c r="E7" s="107"/>
      <c r="F7" s="107">
        <v>2</v>
      </c>
      <c r="G7" s="107">
        <v>2</v>
      </c>
    </row>
    <row r="8" spans="1:8" x14ac:dyDescent="0.25">
      <c r="A8" s="9" t="s">
        <v>246</v>
      </c>
      <c r="B8" s="107">
        <v>37</v>
      </c>
      <c r="C8" s="107">
        <v>36</v>
      </c>
      <c r="D8" s="107">
        <v>159</v>
      </c>
      <c r="E8" s="107">
        <v>142</v>
      </c>
      <c r="F8" s="107">
        <v>26</v>
      </c>
      <c r="G8" s="107">
        <v>400</v>
      </c>
    </row>
    <row r="10" spans="1:8" x14ac:dyDescent="0.25">
      <c r="A10" s="106" t="s">
        <v>248</v>
      </c>
      <c r="B10" s="106" t="s">
        <v>247</v>
      </c>
    </row>
    <row r="11" spans="1:8" x14ac:dyDescent="0.25">
      <c r="A11" s="106" t="s">
        <v>245</v>
      </c>
      <c r="B11" t="s">
        <v>37</v>
      </c>
      <c r="C11" t="s">
        <v>27</v>
      </c>
      <c r="D11" t="s">
        <v>46</v>
      </c>
      <c r="E11" t="s">
        <v>60</v>
      </c>
      <c r="F11" t="s">
        <v>54</v>
      </c>
      <c r="G11" t="s">
        <v>246</v>
      </c>
      <c r="H11" s="106"/>
    </row>
    <row r="12" spans="1:8" x14ac:dyDescent="0.25">
      <c r="A12" s="9" t="s">
        <v>261</v>
      </c>
      <c r="B12" s="108">
        <v>7.4999999999999997E-2</v>
      </c>
      <c r="C12" s="108">
        <v>6.25E-2</v>
      </c>
      <c r="D12" s="108">
        <v>0.315</v>
      </c>
      <c r="E12" s="108">
        <v>0.24249999999999999</v>
      </c>
      <c r="F12" s="108">
        <v>5.0000000000000001E-3</v>
      </c>
      <c r="G12" s="122">
        <v>0.7</v>
      </c>
    </row>
    <row r="13" spans="1:8" x14ac:dyDescent="0.25">
      <c r="A13" s="9" t="s">
        <v>262</v>
      </c>
      <c r="B13" s="108">
        <v>1.7500000000000002E-2</v>
      </c>
      <c r="C13" s="108">
        <v>2.2499999999999999E-2</v>
      </c>
      <c r="D13" s="108">
        <v>6.7500000000000004E-2</v>
      </c>
      <c r="E13" s="108">
        <v>6.5000000000000002E-2</v>
      </c>
      <c r="F13" s="108">
        <v>1.4999999999999999E-2</v>
      </c>
      <c r="G13" s="108">
        <v>0.1875</v>
      </c>
    </row>
    <row r="14" spans="1:8" x14ac:dyDescent="0.25">
      <c r="A14" s="9" t="s">
        <v>263</v>
      </c>
      <c r="B14" s="108">
        <v>0</v>
      </c>
      <c r="C14" s="108">
        <v>5.0000000000000001E-3</v>
      </c>
      <c r="D14" s="108">
        <v>0.01</v>
      </c>
      <c r="E14" s="108">
        <v>3.7499999999999999E-2</v>
      </c>
      <c r="F14" s="108">
        <v>1.4999999999999999E-2</v>
      </c>
      <c r="G14" s="108">
        <v>6.7500000000000004E-2</v>
      </c>
    </row>
    <row r="15" spans="1:8" x14ac:dyDescent="0.25">
      <c r="A15" s="9" t="s">
        <v>264</v>
      </c>
      <c r="B15" s="108">
        <v>0</v>
      </c>
      <c r="C15" s="108">
        <v>0</v>
      </c>
      <c r="D15" s="108">
        <v>5.0000000000000001E-3</v>
      </c>
      <c r="E15" s="108">
        <v>0.01</v>
      </c>
      <c r="F15" s="108">
        <v>2.5000000000000001E-2</v>
      </c>
      <c r="G15" s="108">
        <v>0.04</v>
      </c>
    </row>
    <row r="16" spans="1:8" x14ac:dyDescent="0.25">
      <c r="A16" s="9" t="s">
        <v>265</v>
      </c>
      <c r="B16" s="108">
        <v>0</v>
      </c>
      <c r="C16" s="108">
        <v>0</v>
      </c>
      <c r="D16" s="108">
        <v>0</v>
      </c>
      <c r="E16" s="108">
        <v>0</v>
      </c>
      <c r="F16" s="108">
        <v>5.0000000000000001E-3</v>
      </c>
      <c r="G16" s="108">
        <v>5.0000000000000001E-3</v>
      </c>
    </row>
    <row r="17" spans="1:8" x14ac:dyDescent="0.25">
      <c r="A17" s="9" t="s">
        <v>246</v>
      </c>
      <c r="B17" s="108">
        <v>9.2499999999999999E-2</v>
      </c>
      <c r="C17" s="108">
        <v>0.09</v>
      </c>
      <c r="D17" s="108">
        <v>0.39750000000000002</v>
      </c>
      <c r="E17" s="108">
        <v>0.35499999999999998</v>
      </c>
      <c r="F17" s="108">
        <v>6.5000000000000002E-2</v>
      </c>
      <c r="G17" s="108">
        <v>1</v>
      </c>
    </row>
    <row r="19" spans="1:8" x14ac:dyDescent="0.25">
      <c r="A19" s="106" t="s">
        <v>248</v>
      </c>
      <c r="B19" s="106" t="s">
        <v>247</v>
      </c>
    </row>
    <row r="20" spans="1:8" x14ac:dyDescent="0.25">
      <c r="A20" s="106" t="s">
        <v>245</v>
      </c>
      <c r="B20" t="s">
        <v>37</v>
      </c>
      <c r="C20" t="s">
        <v>27</v>
      </c>
      <c r="D20" t="s">
        <v>46</v>
      </c>
      <c r="E20" t="s">
        <v>60</v>
      </c>
      <c r="F20" t="s">
        <v>54</v>
      </c>
      <c r="G20" t="s">
        <v>246</v>
      </c>
      <c r="H20" s="106"/>
    </row>
    <row r="21" spans="1:8" x14ac:dyDescent="0.25">
      <c r="A21" s="9" t="s">
        <v>261</v>
      </c>
      <c r="B21" s="108">
        <v>0.10714285714285714</v>
      </c>
      <c r="C21" s="108">
        <v>8.9285714285714288E-2</v>
      </c>
      <c r="D21" s="122">
        <v>0.45</v>
      </c>
      <c r="E21" s="122">
        <v>0.34642857142857142</v>
      </c>
      <c r="F21" s="108">
        <v>7.1428571428571426E-3</v>
      </c>
      <c r="G21" s="108">
        <v>1</v>
      </c>
    </row>
    <row r="22" spans="1:8" x14ac:dyDescent="0.25">
      <c r="A22" s="9" t="s">
        <v>262</v>
      </c>
      <c r="B22" s="108">
        <v>9.3333333333333338E-2</v>
      </c>
      <c r="C22" s="108">
        <v>0.12</v>
      </c>
      <c r="D22" s="108">
        <v>0.36</v>
      </c>
      <c r="E22" s="108">
        <v>0.34666666666666668</v>
      </c>
      <c r="F22" s="108">
        <v>0.08</v>
      </c>
      <c r="G22" s="108">
        <v>1</v>
      </c>
    </row>
    <row r="23" spans="1:8" x14ac:dyDescent="0.25">
      <c r="A23" s="9" t="s">
        <v>263</v>
      </c>
      <c r="B23" s="108">
        <v>0</v>
      </c>
      <c r="C23" s="108">
        <v>7.407407407407407E-2</v>
      </c>
      <c r="D23" s="108">
        <v>0.14814814814814814</v>
      </c>
      <c r="E23" s="108">
        <v>0.55555555555555558</v>
      </c>
      <c r="F23" s="108">
        <v>0.22222222222222221</v>
      </c>
      <c r="G23" s="108">
        <v>1</v>
      </c>
    </row>
    <row r="24" spans="1:8" x14ac:dyDescent="0.25">
      <c r="A24" s="9" t="s">
        <v>264</v>
      </c>
      <c r="B24" s="108">
        <v>0</v>
      </c>
      <c r="C24" s="108">
        <v>0</v>
      </c>
      <c r="D24" s="108">
        <v>0.125</v>
      </c>
      <c r="E24" s="108">
        <v>0.25</v>
      </c>
      <c r="F24" s="108">
        <v>0.625</v>
      </c>
      <c r="G24" s="108">
        <v>1</v>
      </c>
    </row>
    <row r="25" spans="1:8" x14ac:dyDescent="0.25">
      <c r="A25" s="9" t="s">
        <v>265</v>
      </c>
      <c r="B25" s="108">
        <v>0</v>
      </c>
      <c r="C25" s="108">
        <v>0</v>
      </c>
      <c r="D25" s="108">
        <v>0</v>
      </c>
      <c r="E25" s="108">
        <v>0</v>
      </c>
      <c r="F25" s="108">
        <v>1</v>
      </c>
      <c r="G25" s="108">
        <v>1</v>
      </c>
    </row>
    <row r="26" spans="1:8" x14ac:dyDescent="0.25">
      <c r="A26" s="9" t="s">
        <v>246</v>
      </c>
      <c r="B26" s="108">
        <v>9.2499999999999999E-2</v>
      </c>
      <c r="C26" s="108">
        <v>0.09</v>
      </c>
      <c r="D26" s="108">
        <v>0.39750000000000002</v>
      </c>
      <c r="E26" s="108">
        <v>0.35499999999999998</v>
      </c>
      <c r="F26" s="108">
        <v>6.5000000000000002E-2</v>
      </c>
      <c r="G26" s="108">
        <v>1</v>
      </c>
    </row>
    <row r="28" spans="1:8" x14ac:dyDescent="0.25">
      <c r="A28" s="106" t="s">
        <v>248</v>
      </c>
      <c r="B28" s="106" t="s">
        <v>247</v>
      </c>
    </row>
    <row r="29" spans="1:8" x14ac:dyDescent="0.25">
      <c r="A29" s="106" t="s">
        <v>245</v>
      </c>
      <c r="B29" t="s">
        <v>37</v>
      </c>
      <c r="C29" t="s">
        <v>27</v>
      </c>
      <c r="D29" t="s">
        <v>46</v>
      </c>
      <c r="E29" t="s">
        <v>60</v>
      </c>
      <c r="F29" t="s">
        <v>54</v>
      </c>
      <c r="G29" t="s">
        <v>246</v>
      </c>
      <c r="H29" s="106"/>
    </row>
    <row r="30" spans="1:8" x14ac:dyDescent="0.25">
      <c r="A30" s="9" t="s">
        <v>261</v>
      </c>
      <c r="B30" s="122">
        <v>0.81081081081081086</v>
      </c>
      <c r="C30" s="122">
        <v>0.69444444444444442</v>
      </c>
      <c r="D30" s="108">
        <v>0.79245283018867929</v>
      </c>
      <c r="E30" s="108">
        <v>0.68309859154929575</v>
      </c>
      <c r="F30" s="122">
        <v>7.6923076923076927E-2</v>
      </c>
      <c r="G30" s="108">
        <v>0.7</v>
      </c>
    </row>
    <row r="31" spans="1:8" x14ac:dyDescent="0.25">
      <c r="A31" s="9" t="s">
        <v>262</v>
      </c>
      <c r="B31" s="122">
        <v>0.1891891891891892</v>
      </c>
      <c r="C31" s="122">
        <v>0.25</v>
      </c>
      <c r="D31" s="122">
        <v>0.16981132075471697</v>
      </c>
      <c r="E31" s="108">
        <v>0.18309859154929578</v>
      </c>
      <c r="F31" s="122">
        <v>0.23076923076923078</v>
      </c>
      <c r="G31" s="108">
        <v>0.1875</v>
      </c>
    </row>
    <row r="32" spans="1:8" x14ac:dyDescent="0.25">
      <c r="A32" s="9" t="s">
        <v>263</v>
      </c>
      <c r="B32" s="122">
        <v>0</v>
      </c>
      <c r="C32" s="122">
        <v>5.5555555555555552E-2</v>
      </c>
      <c r="D32" s="122">
        <v>2.5157232704402517E-2</v>
      </c>
      <c r="E32" s="108">
        <v>0.10563380281690141</v>
      </c>
      <c r="F32" s="108">
        <v>0.23076923076923078</v>
      </c>
      <c r="G32" s="108">
        <v>6.7500000000000004E-2</v>
      </c>
    </row>
    <row r="33" spans="1:7" x14ac:dyDescent="0.25">
      <c r="A33" s="9" t="s">
        <v>264</v>
      </c>
      <c r="B33" s="108">
        <v>0</v>
      </c>
      <c r="C33" s="108">
        <v>0</v>
      </c>
      <c r="D33" s="122">
        <v>1.2578616352201259E-2</v>
      </c>
      <c r="E33" s="108">
        <v>2.8169014084507043E-2</v>
      </c>
      <c r="F33" s="122">
        <v>0.38461538461538464</v>
      </c>
      <c r="G33" s="108">
        <v>0.04</v>
      </c>
    </row>
    <row r="34" spans="1:7" x14ac:dyDescent="0.25">
      <c r="A34" s="9" t="s">
        <v>265</v>
      </c>
      <c r="B34" s="108">
        <v>0</v>
      </c>
      <c r="C34" s="108">
        <v>0</v>
      </c>
      <c r="D34" s="122">
        <v>0</v>
      </c>
      <c r="E34" s="108">
        <v>0</v>
      </c>
      <c r="F34" s="122">
        <v>7.6923076923076927E-2</v>
      </c>
      <c r="G34" s="108">
        <v>5.0000000000000001E-3</v>
      </c>
    </row>
    <row r="35" spans="1:7" x14ac:dyDescent="0.25">
      <c r="A35" s="9" t="s">
        <v>246</v>
      </c>
      <c r="B35" s="108">
        <v>1</v>
      </c>
      <c r="C35" s="108">
        <v>1</v>
      </c>
      <c r="D35" s="108">
        <v>1</v>
      </c>
      <c r="E35" s="108">
        <v>1</v>
      </c>
      <c r="F35" s="108">
        <v>1</v>
      </c>
      <c r="G35" s="108">
        <v>1</v>
      </c>
    </row>
    <row r="37" spans="1:7" x14ac:dyDescent="0.25">
      <c r="A37" s="127" t="s">
        <v>266</v>
      </c>
      <c r="B37" s="127"/>
      <c r="C37" s="127"/>
      <c r="D37" s="127"/>
      <c r="E37" s="127"/>
      <c r="F37" s="127"/>
      <c r="G37" s="127"/>
    </row>
  </sheetData>
  <mergeCells count="1">
    <mergeCell ref="A37:G37"/>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E37"/>
  <sheetViews>
    <sheetView topLeftCell="A19" workbookViewId="0">
      <selection activeCell="C25" sqref="C25"/>
    </sheetView>
  </sheetViews>
  <sheetFormatPr defaultRowHeight="15" x14ac:dyDescent="0.25"/>
  <cols>
    <col min="1" max="1" width="31.42578125" customWidth="1"/>
    <col min="2" max="2" width="16.42578125" customWidth="1"/>
    <col min="3" max="3" width="13.85546875" customWidth="1"/>
    <col min="4" max="4" width="30.7109375" customWidth="1"/>
    <col min="5" max="5" width="13" customWidth="1"/>
  </cols>
  <sheetData>
    <row r="1" spans="1:5" ht="15.75" thickBot="1" x14ac:dyDescent="0.3">
      <c r="A1" t="s">
        <v>233</v>
      </c>
      <c r="D1" s="128" t="s">
        <v>126</v>
      </c>
      <c r="E1" s="129"/>
    </row>
    <row r="2" spans="1:5" x14ac:dyDescent="0.25">
      <c r="A2" s="105" t="s">
        <v>229</v>
      </c>
      <c r="B2" s="105"/>
      <c r="D2" s="21"/>
      <c r="E2" s="22"/>
    </row>
    <row r="3" spans="1:5" x14ac:dyDescent="0.25">
      <c r="A3" s="103"/>
      <c r="B3" s="103"/>
      <c r="D3" s="130" t="s">
        <v>128</v>
      </c>
      <c r="E3" s="131"/>
    </row>
    <row r="4" spans="1:5" x14ac:dyDescent="0.25">
      <c r="A4" s="103" t="s">
        <v>234</v>
      </c>
      <c r="B4" s="103">
        <v>231.70500000000001</v>
      </c>
      <c r="D4" s="25" t="s">
        <v>130</v>
      </c>
      <c r="E4" s="26">
        <f>B8</f>
        <v>266.39592705196281</v>
      </c>
    </row>
    <row r="5" spans="1:5" x14ac:dyDescent="0.25">
      <c r="A5" s="103" t="s">
        <v>64</v>
      </c>
      <c r="B5" s="103">
        <v>13.319796352598141</v>
      </c>
      <c r="D5" s="25" t="s">
        <v>132</v>
      </c>
      <c r="E5" s="26">
        <f>B4</f>
        <v>231.70500000000001</v>
      </c>
    </row>
    <row r="6" spans="1:5" x14ac:dyDescent="0.25">
      <c r="A6" s="103" t="s">
        <v>235</v>
      </c>
      <c r="B6" s="103">
        <v>116.5</v>
      </c>
      <c r="D6" s="25" t="s">
        <v>131</v>
      </c>
      <c r="E6" s="26">
        <f>B16</f>
        <v>400</v>
      </c>
    </row>
    <row r="7" spans="1:5" x14ac:dyDescent="0.25">
      <c r="A7" s="103" t="s">
        <v>236</v>
      </c>
      <c r="B7" s="103">
        <v>0</v>
      </c>
      <c r="D7" s="25" t="s">
        <v>134</v>
      </c>
      <c r="E7" s="30">
        <v>0.95</v>
      </c>
    </row>
    <row r="8" spans="1:5" x14ac:dyDescent="0.25">
      <c r="A8" s="103" t="s">
        <v>237</v>
      </c>
      <c r="B8" s="103">
        <v>266.39592705196281</v>
      </c>
      <c r="D8" s="32"/>
      <c r="E8" s="33"/>
    </row>
    <row r="9" spans="1:5" x14ac:dyDescent="0.25">
      <c r="A9" s="103" t="s">
        <v>238</v>
      </c>
      <c r="B9" s="103">
        <v>70966.789949874685</v>
      </c>
      <c r="D9" s="130" t="s">
        <v>136</v>
      </c>
      <c r="E9" s="131"/>
    </row>
    <row r="10" spans="1:5" x14ac:dyDescent="0.25">
      <c r="A10" s="103" t="s">
        <v>239</v>
      </c>
      <c r="B10" s="103">
        <v>1.8844893893447283</v>
      </c>
      <c r="D10" s="25" t="s">
        <v>137</v>
      </c>
      <c r="E10" s="35">
        <f>E4/SQRT(E6)</f>
        <v>13.319796352598141</v>
      </c>
    </row>
    <row r="11" spans="1:5" x14ac:dyDescent="0.25">
      <c r="A11" s="103" t="s">
        <v>240</v>
      </c>
      <c r="B11" s="103">
        <v>1.5428986682066388</v>
      </c>
      <c r="D11" s="25" t="s">
        <v>142</v>
      </c>
      <c r="E11" s="34">
        <f>E6-1</f>
        <v>399</v>
      </c>
    </row>
    <row r="12" spans="1:5" x14ac:dyDescent="0.25">
      <c r="A12" s="103" t="s">
        <v>241</v>
      </c>
      <c r="B12" s="103">
        <v>1349</v>
      </c>
      <c r="D12" s="43" t="s">
        <v>147</v>
      </c>
      <c r="E12" s="35">
        <f>TINV(1-E7,E11)</f>
        <v>1.9659272959208922</v>
      </c>
    </row>
    <row r="13" spans="1:5" x14ac:dyDescent="0.25">
      <c r="A13" s="103" t="s">
        <v>242</v>
      </c>
      <c r="B13" s="103">
        <v>0</v>
      </c>
      <c r="D13" s="25" t="s">
        <v>151</v>
      </c>
      <c r="E13" s="35">
        <f>ABS(E12*E10)</f>
        <v>26.185751225680228</v>
      </c>
    </row>
    <row r="14" spans="1:5" x14ac:dyDescent="0.25">
      <c r="A14" s="103" t="s">
        <v>243</v>
      </c>
      <c r="B14" s="103">
        <v>1349</v>
      </c>
      <c r="D14" s="44"/>
      <c r="E14" s="45"/>
    </row>
    <row r="15" spans="1:5" x14ac:dyDescent="0.25">
      <c r="A15" s="103" t="s">
        <v>244</v>
      </c>
      <c r="B15" s="103">
        <v>92682</v>
      </c>
      <c r="D15" s="130" t="s">
        <v>155</v>
      </c>
      <c r="E15" s="131"/>
    </row>
    <row r="16" spans="1:5" ht="15.75" thickBot="1" x14ac:dyDescent="0.3">
      <c r="A16" s="104" t="s">
        <v>3</v>
      </c>
      <c r="B16" s="104">
        <v>400</v>
      </c>
      <c r="D16" s="25" t="s">
        <v>156</v>
      </c>
      <c r="E16" s="46">
        <f>E5-E13</f>
        <v>205.51924877431978</v>
      </c>
    </row>
    <row r="17" spans="1:5" ht="15.75" thickBot="1" x14ac:dyDescent="0.3">
      <c r="A17" s="110"/>
      <c r="B17" s="110"/>
      <c r="C17" s="110"/>
      <c r="D17" s="49" t="s">
        <v>160</v>
      </c>
      <c r="E17" s="50">
        <f>E5+E13</f>
        <v>257.89075122568022</v>
      </c>
    </row>
    <row r="19" spans="1:5" ht="30" x14ac:dyDescent="0.25">
      <c r="A19" s="112" t="s">
        <v>249</v>
      </c>
      <c r="B19" s="102">
        <f>COUNTIF('Data Set'!K2:K401,"Yes")</f>
        <v>241</v>
      </c>
    </row>
    <row r="20" spans="1:5" ht="23.25" customHeight="1" thickBot="1" x14ac:dyDescent="0.3">
      <c r="A20" s="101" t="s">
        <v>267</v>
      </c>
      <c r="B20" s="126">
        <f>B19/B16</f>
        <v>0.60250000000000004</v>
      </c>
    </row>
    <row r="21" spans="1:5" x14ac:dyDescent="0.25">
      <c r="B21" s="125"/>
      <c r="D21" s="132" t="s">
        <v>127</v>
      </c>
      <c r="E21" s="133"/>
    </row>
    <row r="22" spans="1:5" x14ac:dyDescent="0.25">
      <c r="D22" s="23"/>
      <c r="E22" s="24"/>
    </row>
    <row r="23" spans="1:5" x14ac:dyDescent="0.25">
      <c r="D23" s="130" t="s">
        <v>128</v>
      </c>
      <c r="E23" s="131"/>
    </row>
    <row r="24" spans="1:5" x14ac:dyDescent="0.25">
      <c r="D24" s="25" t="s">
        <v>131</v>
      </c>
      <c r="E24" s="26">
        <f>B16</f>
        <v>400</v>
      </c>
    </row>
    <row r="25" spans="1:5" x14ac:dyDescent="0.25">
      <c r="D25" s="25" t="s">
        <v>133</v>
      </c>
      <c r="E25" s="26">
        <f>B19</f>
        <v>241</v>
      </c>
    </row>
    <row r="26" spans="1:5" x14ac:dyDescent="0.25">
      <c r="D26" s="25" t="s">
        <v>134</v>
      </c>
      <c r="E26" s="28">
        <v>0.95</v>
      </c>
    </row>
    <row r="27" spans="1:5" x14ac:dyDescent="0.25">
      <c r="D27" s="25"/>
      <c r="E27" s="31"/>
    </row>
    <row r="28" spans="1:5" x14ac:dyDescent="0.25">
      <c r="D28" s="25"/>
      <c r="E28" s="34"/>
    </row>
    <row r="29" spans="1:5" x14ac:dyDescent="0.25">
      <c r="D29" s="134" t="s">
        <v>136</v>
      </c>
      <c r="E29" s="135"/>
    </row>
    <row r="30" spans="1:5" x14ac:dyDescent="0.25">
      <c r="D30" s="25" t="s">
        <v>140</v>
      </c>
      <c r="E30" s="37">
        <f>E25/E24</f>
        <v>0.60250000000000004</v>
      </c>
    </row>
    <row r="31" spans="1:5" x14ac:dyDescent="0.25">
      <c r="D31" s="25" t="s">
        <v>144</v>
      </c>
      <c r="E31" s="40">
        <f>NORMSINV(1-(1-E26)/2)</f>
        <v>1.9599639845400536</v>
      </c>
    </row>
    <row r="32" spans="1:5" x14ac:dyDescent="0.25">
      <c r="D32" s="25" t="s">
        <v>149</v>
      </c>
      <c r="E32" s="35">
        <f>SQRT(E30*(1-E30)/E24)</f>
        <v>2.446904932767107E-2</v>
      </c>
    </row>
    <row r="33" spans="4:5" x14ac:dyDescent="0.25">
      <c r="D33" s="25" t="s">
        <v>151</v>
      </c>
      <c r="E33" s="35">
        <f>ABS(E31*E32)</f>
        <v>4.7958455418169309E-2</v>
      </c>
    </row>
    <row r="34" spans="4:5" x14ac:dyDescent="0.25">
      <c r="D34" s="25"/>
      <c r="E34" s="34"/>
    </row>
    <row r="35" spans="4:5" x14ac:dyDescent="0.25">
      <c r="D35" s="134" t="s">
        <v>155</v>
      </c>
      <c r="E35" s="135"/>
    </row>
    <row r="36" spans="4:5" x14ac:dyDescent="0.25">
      <c r="D36" s="25" t="s">
        <v>156</v>
      </c>
      <c r="E36" s="48">
        <f>E30-E33</f>
        <v>0.55454154458183069</v>
      </c>
    </row>
    <row r="37" spans="4:5" ht="15.75" thickBot="1" x14ac:dyDescent="0.3">
      <c r="D37" s="49" t="s">
        <v>160</v>
      </c>
      <c r="E37" s="51">
        <f>E30+E33</f>
        <v>0.65045845541816938</v>
      </c>
    </row>
  </sheetData>
  <mergeCells count="8">
    <mergeCell ref="D23:E23"/>
    <mergeCell ref="D29:E29"/>
    <mergeCell ref="D35:E35"/>
    <mergeCell ref="D1:E1"/>
    <mergeCell ref="D3:E3"/>
    <mergeCell ref="D9:E9"/>
    <mergeCell ref="D15:E15"/>
    <mergeCell ref="D21:E21"/>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R51"/>
  <sheetViews>
    <sheetView topLeftCell="A34" workbookViewId="0">
      <selection activeCell="K47" sqref="K47"/>
    </sheetView>
  </sheetViews>
  <sheetFormatPr defaultRowHeight="15" x14ac:dyDescent="0.25"/>
  <cols>
    <col min="1" max="1" width="20.28515625" bestFit="1" customWidth="1"/>
    <col min="2" max="2" width="20.42578125" bestFit="1" customWidth="1"/>
    <col min="3" max="3" width="14.28515625" customWidth="1"/>
    <col min="4" max="4" width="22.42578125" customWidth="1"/>
    <col min="5" max="5" width="14.140625" customWidth="1"/>
    <col min="6" max="6" width="13.5703125" customWidth="1"/>
    <col min="7" max="7" width="15.28515625" customWidth="1"/>
  </cols>
  <sheetData>
    <row r="1" spans="1:7" x14ac:dyDescent="0.25">
      <c r="A1" s="106" t="s">
        <v>245</v>
      </c>
      <c r="B1" t="s">
        <v>250</v>
      </c>
      <c r="D1" s="128" t="s">
        <v>166</v>
      </c>
      <c r="E1" s="138"/>
      <c r="F1" s="138"/>
      <c r="G1" s="129"/>
    </row>
    <row r="2" spans="1:7" x14ac:dyDescent="0.25">
      <c r="A2" s="120" t="s">
        <v>38</v>
      </c>
      <c r="B2" s="107">
        <v>119</v>
      </c>
      <c r="C2" s="108"/>
      <c r="D2" s="139"/>
      <c r="E2" s="140"/>
      <c r="F2" s="140"/>
      <c r="G2" s="141"/>
    </row>
    <row r="3" spans="1:7" x14ac:dyDescent="0.25">
      <c r="A3" s="120" t="s">
        <v>69</v>
      </c>
      <c r="B3" s="107">
        <v>88</v>
      </c>
      <c r="C3" s="108"/>
      <c r="D3" s="130" t="s">
        <v>167</v>
      </c>
      <c r="E3" s="142"/>
      <c r="F3" s="142"/>
      <c r="G3" s="131"/>
    </row>
    <row r="4" spans="1:7" x14ac:dyDescent="0.25">
      <c r="A4" s="120" t="s">
        <v>28</v>
      </c>
      <c r="B4" s="107">
        <v>135</v>
      </c>
      <c r="C4" s="108"/>
      <c r="D4" s="25" t="s">
        <v>168</v>
      </c>
      <c r="E4" s="55" t="s">
        <v>172</v>
      </c>
      <c r="F4" s="55" t="str">
        <f>IF(F5="&gt;","≤",IF(F5="&lt;","≥","="))</f>
        <v>≤</v>
      </c>
      <c r="G4" s="57">
        <v>0.25</v>
      </c>
    </row>
    <row r="5" spans="1:7" x14ac:dyDescent="0.25">
      <c r="A5" s="120" t="s">
        <v>56</v>
      </c>
      <c r="B5" s="107">
        <v>58</v>
      </c>
      <c r="C5" s="108"/>
      <c r="D5" s="25" t="s">
        <v>175</v>
      </c>
      <c r="E5" s="55" t="s">
        <v>172</v>
      </c>
      <c r="F5" s="58" t="s">
        <v>177</v>
      </c>
      <c r="G5" s="60">
        <v>0.25</v>
      </c>
    </row>
    <row r="6" spans="1:7" x14ac:dyDescent="0.25">
      <c r="A6" s="120" t="s">
        <v>246</v>
      </c>
      <c r="B6" s="107">
        <v>400</v>
      </c>
      <c r="C6" s="108"/>
      <c r="D6" s="61" t="s">
        <v>178</v>
      </c>
      <c r="E6" s="62"/>
      <c r="F6" s="62"/>
      <c r="G6" s="63" t="str">
        <f>IF(F5="&lt;","Lower",IF(F5="&gt;","Upper","Two"))</f>
        <v>Upper</v>
      </c>
    </row>
    <row r="7" spans="1:7" x14ac:dyDescent="0.25">
      <c r="D7" s="130" t="s">
        <v>181</v>
      </c>
      <c r="E7" s="142"/>
      <c r="F7" s="142"/>
      <c r="G7" s="131"/>
    </row>
    <row r="8" spans="1:7" x14ac:dyDescent="0.25">
      <c r="D8" s="64"/>
      <c r="E8" s="65"/>
      <c r="F8" s="55" t="s">
        <v>182</v>
      </c>
      <c r="G8" s="66">
        <v>0.05</v>
      </c>
    </row>
    <row r="9" spans="1:7" x14ac:dyDescent="0.25">
      <c r="D9" s="130" t="s">
        <v>184</v>
      </c>
      <c r="E9" s="142"/>
      <c r="F9" s="142"/>
      <c r="G9" s="131"/>
    </row>
    <row r="10" spans="1:7" x14ac:dyDescent="0.25">
      <c r="D10" s="136" t="str">
        <f>IF(F4="=","Lower Critical Value","Critical Value")</f>
        <v>Critical Value</v>
      </c>
      <c r="E10" s="137"/>
      <c r="F10" s="137"/>
      <c r="G10" s="68">
        <f>IF(G6="Two",NORMSINV(G8/2),IF(G6="Lower",NORMSINV(G8),NORMSINV(1-G8)))</f>
        <v>1.6448536269514715</v>
      </c>
    </row>
    <row r="11" spans="1:7" x14ac:dyDescent="0.25">
      <c r="D11" s="146" t="str">
        <f>IF(F4="=","Upper Critical Value","")</f>
        <v/>
      </c>
      <c r="E11" s="147"/>
      <c r="F11" s="148"/>
      <c r="G11" s="68" t="str">
        <f>IF(F4="=",-G10,"")</f>
        <v/>
      </c>
    </row>
    <row r="12" spans="1:7" x14ac:dyDescent="0.25">
      <c r="D12" s="130" t="s">
        <v>190</v>
      </c>
      <c r="E12" s="142"/>
      <c r="F12" s="142"/>
      <c r="G12" s="131"/>
    </row>
    <row r="13" spans="1:7" x14ac:dyDescent="0.25">
      <c r="D13" s="146" t="s">
        <v>131</v>
      </c>
      <c r="E13" s="147"/>
      <c r="F13" s="148"/>
      <c r="G13" s="26">
        <v>400</v>
      </c>
    </row>
    <row r="14" spans="1:7" x14ac:dyDescent="0.25">
      <c r="D14" s="146" t="s">
        <v>192</v>
      </c>
      <c r="E14" s="147"/>
      <c r="F14" s="148"/>
      <c r="G14" s="26">
        <f>GETPIVOTDATA("Solar_Panals",$A$1,"Solar_Panals","Already Installed")+GETPIVOTDATA("Solar_Panals",$A$1,"Solar_Panals","Plan to Install")</f>
        <v>177</v>
      </c>
    </row>
    <row r="15" spans="1:7" x14ac:dyDescent="0.25">
      <c r="D15" s="149"/>
      <c r="E15" s="150"/>
      <c r="F15" s="150"/>
      <c r="G15" s="151"/>
    </row>
    <row r="16" spans="1:7" x14ac:dyDescent="0.25">
      <c r="D16" s="136" t="s">
        <v>194</v>
      </c>
      <c r="E16" s="137"/>
      <c r="F16" s="137"/>
      <c r="G16" s="70">
        <f>G14/G13</f>
        <v>0.4425</v>
      </c>
    </row>
    <row r="17" spans="1:18" x14ac:dyDescent="0.25">
      <c r="D17" s="136" t="s">
        <v>64</v>
      </c>
      <c r="E17" s="137"/>
      <c r="F17" s="137"/>
      <c r="G17" s="70">
        <f>SQRT(G4*(1-G4)/G13)</f>
        <v>2.1650635094610966E-2</v>
      </c>
    </row>
    <row r="18" spans="1:18" x14ac:dyDescent="0.25">
      <c r="D18" s="136" t="s">
        <v>198</v>
      </c>
      <c r="E18" s="152"/>
      <c r="F18" s="152"/>
      <c r="G18" s="72">
        <f>(G16-G4)/G17</f>
        <v>8.8911941455202363</v>
      </c>
    </row>
    <row r="19" spans="1:18" x14ac:dyDescent="0.25">
      <c r="D19" s="136" t="s">
        <v>202</v>
      </c>
      <c r="E19" s="137"/>
      <c r="F19" s="137"/>
      <c r="G19" s="72">
        <f>IF(G6="Two",2*(1-NORMSDIST(ABS(G18))),IF(G18*G10&gt;0,1-NORMSDIST(ABS(G18)),NORMSDIST(ABS(G18))))</f>
        <v>0</v>
      </c>
    </row>
    <row r="20" spans="1:18" x14ac:dyDescent="0.25">
      <c r="D20" s="149"/>
      <c r="E20" s="150"/>
      <c r="F20" s="150"/>
      <c r="G20" s="151"/>
    </row>
    <row r="21" spans="1:18" x14ac:dyDescent="0.25">
      <c r="D21" s="130" t="s">
        <v>205</v>
      </c>
      <c r="E21" s="142"/>
      <c r="F21" s="142"/>
      <c r="G21" s="131"/>
    </row>
    <row r="22" spans="1:18" ht="15.75" thickBot="1" x14ac:dyDescent="0.3">
      <c r="D22" s="143" t="str">
        <f>IF(G19&lt;G8,"Reject Null Hypothesis", "Fail to reject Null Hypothesis")</f>
        <v>Reject Null Hypothesis</v>
      </c>
      <c r="E22" s="144"/>
      <c r="F22" s="144"/>
      <c r="G22" s="145"/>
    </row>
    <row r="24" spans="1:18" ht="75.75" customHeight="1" x14ac:dyDescent="0.25">
      <c r="A24" s="111"/>
      <c r="D24" s="153" t="s">
        <v>268</v>
      </c>
      <c r="E24" s="154"/>
      <c r="F24" s="154"/>
      <c r="G24" s="154"/>
    </row>
    <row r="25" spans="1:18" ht="15.75" thickBot="1" x14ac:dyDescent="0.3">
      <c r="A25" s="110"/>
      <c r="B25" s="110"/>
      <c r="C25" s="110"/>
      <c r="D25" s="110"/>
      <c r="E25" s="110"/>
      <c r="F25" s="110"/>
      <c r="G25" s="110"/>
      <c r="H25" s="110"/>
      <c r="I25" s="110"/>
      <c r="J25" s="110"/>
      <c r="K25" s="110"/>
      <c r="L25" s="110"/>
      <c r="M25" s="110"/>
      <c r="N25" s="110"/>
      <c r="O25" s="110"/>
      <c r="P25" s="110"/>
      <c r="Q25" s="110"/>
      <c r="R25" s="110"/>
    </row>
    <row r="26" spans="1:18" ht="15.75" thickBot="1" x14ac:dyDescent="0.3"/>
    <row r="27" spans="1:18" ht="15.75" thickBot="1" x14ac:dyDescent="0.3">
      <c r="A27" s="114" t="s">
        <v>251</v>
      </c>
      <c r="B27" s="114"/>
      <c r="D27" s="128" t="s">
        <v>165</v>
      </c>
      <c r="E27" s="138"/>
      <c r="F27" s="138"/>
      <c r="G27" s="129"/>
    </row>
    <row r="28" spans="1:18" x14ac:dyDescent="0.25">
      <c r="A28" s="105" t="s">
        <v>230</v>
      </c>
      <c r="B28" s="105"/>
      <c r="D28" s="139"/>
      <c r="E28" s="140"/>
      <c r="F28" s="140"/>
      <c r="G28" s="141"/>
    </row>
    <row r="29" spans="1:18" x14ac:dyDescent="0.25">
      <c r="A29" s="103"/>
      <c r="B29" s="103"/>
      <c r="D29" s="130" t="s">
        <v>167</v>
      </c>
      <c r="E29" s="142"/>
      <c r="F29" s="142"/>
      <c r="G29" s="131"/>
    </row>
    <row r="30" spans="1:18" x14ac:dyDescent="0.25">
      <c r="A30" s="118" t="s">
        <v>234</v>
      </c>
      <c r="B30" s="118">
        <v>20388.453125</v>
      </c>
      <c r="D30" s="25" t="s">
        <v>168</v>
      </c>
      <c r="E30" s="100" t="s">
        <v>169</v>
      </c>
      <c r="F30" s="55" t="str">
        <f>IF(F31="&gt;","≤",IF(F31="&lt;","≥","="))</f>
        <v>≤</v>
      </c>
      <c r="G30" s="56">
        <v>21499.99</v>
      </c>
    </row>
    <row r="31" spans="1:18" x14ac:dyDescent="0.25">
      <c r="A31" s="118" t="s">
        <v>64</v>
      </c>
      <c r="B31" s="118">
        <v>592.72875290032812</v>
      </c>
      <c r="D31" s="25" t="s">
        <v>175</v>
      </c>
      <c r="E31" s="100" t="s">
        <v>169</v>
      </c>
      <c r="F31" s="58" t="s">
        <v>177</v>
      </c>
      <c r="G31" s="59">
        <f>G30</f>
        <v>21499.99</v>
      </c>
    </row>
    <row r="32" spans="1:18" x14ac:dyDescent="0.25">
      <c r="A32" s="103" t="s">
        <v>235</v>
      </c>
      <c r="B32" s="103">
        <v>15850</v>
      </c>
      <c r="D32" s="61" t="s">
        <v>178</v>
      </c>
      <c r="E32" s="62"/>
      <c r="F32" s="62"/>
      <c r="G32" s="63" t="str">
        <f>IF(F31="&lt;","Lower",IF(F31="&gt;","Upper","Two"))</f>
        <v>Upper</v>
      </c>
    </row>
    <row r="33" spans="1:7" x14ac:dyDescent="0.25">
      <c r="A33" s="103" t="s">
        <v>236</v>
      </c>
      <c r="B33" s="103">
        <v>11325</v>
      </c>
      <c r="D33" s="130" t="s">
        <v>181</v>
      </c>
      <c r="E33" s="142"/>
      <c r="F33" s="142"/>
      <c r="G33" s="131"/>
    </row>
    <row r="34" spans="1:7" x14ac:dyDescent="0.25">
      <c r="A34" s="103" t="s">
        <v>237</v>
      </c>
      <c r="B34" s="103">
        <v>11854.575058006561</v>
      </c>
      <c r="D34" s="64"/>
      <c r="E34" s="65"/>
      <c r="F34" s="55" t="s">
        <v>182</v>
      </c>
      <c r="G34" s="66">
        <v>0.05</v>
      </c>
    </row>
    <row r="35" spans="1:7" x14ac:dyDescent="0.25">
      <c r="A35" s="103" t="s">
        <v>238</v>
      </c>
      <c r="B35" s="103">
        <v>140530949.80591127</v>
      </c>
      <c r="D35" s="130" t="s">
        <v>184</v>
      </c>
      <c r="E35" s="142"/>
      <c r="F35" s="142"/>
      <c r="G35" s="131"/>
    </row>
    <row r="36" spans="1:7" x14ac:dyDescent="0.25">
      <c r="A36" s="103" t="s">
        <v>239</v>
      </c>
      <c r="B36" s="103">
        <v>2.7004677098341894</v>
      </c>
      <c r="D36" s="136" t="s">
        <v>142</v>
      </c>
      <c r="E36" s="137"/>
      <c r="F36" s="137"/>
      <c r="G36" s="67">
        <f>G42-1</f>
        <v>399</v>
      </c>
    </row>
    <row r="37" spans="1:7" x14ac:dyDescent="0.25">
      <c r="A37" s="103" t="s">
        <v>240</v>
      </c>
      <c r="B37" s="103">
        <v>1.6556240472829313</v>
      </c>
      <c r="D37" s="136" t="str">
        <f>IF(F30="=","Lower Critical Value","Critical Value")</f>
        <v>Critical Value</v>
      </c>
      <c r="E37" s="137"/>
      <c r="F37" s="137"/>
      <c r="G37" s="68">
        <f>IF(G32="Two",-(TINV(G34,G36)),IF(G32="Lower",-(TINV(G34*2,G36)),TINV(G34*2,G36)))</f>
        <v>1.6486815335554372</v>
      </c>
    </row>
    <row r="38" spans="1:7" x14ac:dyDescent="0.25">
      <c r="A38" s="103" t="s">
        <v>241</v>
      </c>
      <c r="B38" s="103">
        <v>65100</v>
      </c>
      <c r="D38" s="146" t="str">
        <f>IF(F30="=","Upper Critical Value","")</f>
        <v/>
      </c>
      <c r="E38" s="147"/>
      <c r="F38" s="148"/>
      <c r="G38" s="68" t="str">
        <f>IF(F30="=",-G37,"")</f>
        <v/>
      </c>
    </row>
    <row r="39" spans="1:7" x14ac:dyDescent="0.25">
      <c r="A39" s="103" t="s">
        <v>242</v>
      </c>
      <c r="B39" s="103">
        <v>8175</v>
      </c>
      <c r="D39" s="130" t="s">
        <v>190</v>
      </c>
      <c r="E39" s="142"/>
      <c r="F39" s="142"/>
      <c r="G39" s="131"/>
    </row>
    <row r="40" spans="1:7" x14ac:dyDescent="0.25">
      <c r="A40" s="103" t="s">
        <v>243</v>
      </c>
      <c r="B40" s="103">
        <v>73275</v>
      </c>
      <c r="D40" s="146" t="s">
        <v>191</v>
      </c>
      <c r="E40" s="147"/>
      <c r="F40" s="148"/>
      <c r="G40" s="26">
        <f>B34</f>
        <v>11854.575058006561</v>
      </c>
    </row>
    <row r="41" spans="1:7" x14ac:dyDescent="0.25">
      <c r="A41" s="103" t="s">
        <v>244</v>
      </c>
      <c r="B41" s="103">
        <v>8155381.25</v>
      </c>
      <c r="D41" s="146" t="s">
        <v>193</v>
      </c>
      <c r="E41" s="147"/>
      <c r="F41" s="148"/>
      <c r="G41" s="26">
        <f>B30</f>
        <v>20388.453125</v>
      </c>
    </row>
    <row r="42" spans="1:7" ht="15.75" thickBot="1" x14ac:dyDescent="0.3">
      <c r="A42" s="104" t="s">
        <v>3</v>
      </c>
      <c r="B42" s="104">
        <v>400</v>
      </c>
      <c r="D42" s="146" t="s">
        <v>131</v>
      </c>
      <c r="E42" s="147"/>
      <c r="F42" s="148"/>
      <c r="G42" s="26">
        <f>B42</f>
        <v>400</v>
      </c>
    </row>
    <row r="43" spans="1:7" x14ac:dyDescent="0.25">
      <c r="D43" s="149"/>
      <c r="E43" s="150"/>
      <c r="F43" s="150"/>
      <c r="G43" s="151"/>
    </row>
    <row r="44" spans="1:7" x14ac:dyDescent="0.25">
      <c r="D44" s="146" t="s">
        <v>137</v>
      </c>
      <c r="E44" s="147"/>
      <c r="F44" s="148"/>
      <c r="G44" s="71">
        <f>G40/SQRT(G42)</f>
        <v>592.72875290032812</v>
      </c>
    </row>
    <row r="45" spans="1:7" x14ac:dyDescent="0.25">
      <c r="D45" s="155" t="s">
        <v>200</v>
      </c>
      <c r="E45" s="156"/>
      <c r="F45" s="157"/>
      <c r="G45" s="72">
        <f>(G41-G30)/G44</f>
        <v>-1.8752875907589301</v>
      </c>
    </row>
    <row r="46" spans="1:7" x14ac:dyDescent="0.25">
      <c r="D46" s="146" t="s">
        <v>202</v>
      </c>
      <c r="E46" s="147"/>
      <c r="F46" s="148"/>
      <c r="G46" s="72">
        <f>IF(F30="=",TDIST(ABS(G45),G36,2),IF(G45*G37&gt;0,TDIST(ABS(G45),G36,1),1-TDIST(ABS(G45),G36,1)))</f>
        <v>0.96925836277814426</v>
      </c>
    </row>
    <row r="47" spans="1:7" x14ac:dyDescent="0.25">
      <c r="D47" s="149"/>
      <c r="E47" s="150"/>
      <c r="F47" s="150"/>
      <c r="G47" s="151"/>
    </row>
    <row r="48" spans="1:7" x14ac:dyDescent="0.25">
      <c r="D48" s="130" t="s">
        <v>205</v>
      </c>
      <c r="E48" s="142"/>
      <c r="F48" s="142"/>
      <c r="G48" s="131"/>
    </row>
    <row r="49" spans="1:7" ht="15.75" thickBot="1" x14ac:dyDescent="0.3">
      <c r="D49" s="143" t="str">
        <f>IF(G46&lt;G34,"Reject Null Hypothesis", "Fail to reject Null Hypothesis")</f>
        <v>Fail to reject Null Hypothesis</v>
      </c>
      <c r="E49" s="144"/>
      <c r="F49" s="144"/>
      <c r="G49" s="145"/>
    </row>
    <row r="51" spans="1:7" ht="78" customHeight="1" x14ac:dyDescent="0.25">
      <c r="A51" s="111"/>
      <c r="D51" s="153" t="s">
        <v>269</v>
      </c>
      <c r="E51" s="153"/>
      <c r="F51" s="153"/>
      <c r="G51" s="153"/>
    </row>
  </sheetData>
  <mergeCells count="39">
    <mergeCell ref="D48:G48"/>
    <mergeCell ref="D49:G49"/>
    <mergeCell ref="D51:G51"/>
    <mergeCell ref="D42:F42"/>
    <mergeCell ref="D43:G43"/>
    <mergeCell ref="D44:F44"/>
    <mergeCell ref="D45:F45"/>
    <mergeCell ref="D46:F46"/>
    <mergeCell ref="D47:G47"/>
    <mergeCell ref="D41:F41"/>
    <mergeCell ref="D24:G24"/>
    <mergeCell ref="D27:G27"/>
    <mergeCell ref="D28:G28"/>
    <mergeCell ref="D29:G29"/>
    <mergeCell ref="D33:G33"/>
    <mergeCell ref="D35:G35"/>
    <mergeCell ref="D36:F36"/>
    <mergeCell ref="D37:F37"/>
    <mergeCell ref="D38:F38"/>
    <mergeCell ref="D39:G39"/>
    <mergeCell ref="D40:F40"/>
    <mergeCell ref="D22:G22"/>
    <mergeCell ref="D11:F11"/>
    <mergeCell ref="D12:G12"/>
    <mergeCell ref="D13:F13"/>
    <mergeCell ref="D14:F14"/>
    <mergeCell ref="D15:G15"/>
    <mergeCell ref="D16:F16"/>
    <mergeCell ref="D17:F17"/>
    <mergeCell ref="D18:F18"/>
    <mergeCell ref="D19:F19"/>
    <mergeCell ref="D20:G20"/>
    <mergeCell ref="D21:G21"/>
    <mergeCell ref="D10:F10"/>
    <mergeCell ref="D1:G1"/>
    <mergeCell ref="D2:G2"/>
    <mergeCell ref="D3:G3"/>
    <mergeCell ref="D7:G7"/>
    <mergeCell ref="D9:G9"/>
  </mergeCells>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K401"/>
  <sheetViews>
    <sheetView topLeftCell="A28" workbookViewId="0">
      <selection activeCell="M18" sqref="M18"/>
    </sheetView>
  </sheetViews>
  <sheetFormatPr defaultRowHeight="15" x14ac:dyDescent="0.25"/>
  <cols>
    <col min="1" max="1" width="20.140625" customWidth="1"/>
    <col min="2" max="2" width="10" style="8" bestFit="1" customWidth="1"/>
    <col min="4" max="4" width="8.7109375" style="8"/>
    <col min="5" max="5" width="17.5703125" bestFit="1" customWidth="1"/>
    <col min="6" max="6" width="13.42578125" customWidth="1"/>
    <col min="7" max="7" width="10.85546875" customWidth="1"/>
    <col min="8" max="8" width="12.5703125" bestFit="1" customWidth="1"/>
    <col min="9" max="9" width="12" customWidth="1"/>
    <col min="10" max="10" width="8.7109375" style="4"/>
  </cols>
  <sheetData>
    <row r="1" spans="1:5" x14ac:dyDescent="0.25">
      <c r="A1" s="116" t="str">
        <f>'Data Set'!B1</f>
        <v>Monthly_Payment</v>
      </c>
      <c r="B1" s="117" t="str">
        <f>'Data Set'!F1</f>
        <v>Income</v>
      </c>
      <c r="C1" s="116" t="str">
        <f>'Data Set'!D1</f>
        <v>Age</v>
      </c>
    </row>
    <row r="2" spans="1:5" x14ac:dyDescent="0.25">
      <c r="A2" s="101">
        <f>'Data Set'!B2</f>
        <v>468</v>
      </c>
      <c r="B2" s="115">
        <f>'Data Set'!F2</f>
        <v>75000</v>
      </c>
      <c r="C2" s="101">
        <f>'Data Set'!D2</f>
        <v>35</v>
      </c>
      <c r="E2" t="s">
        <v>254</v>
      </c>
    </row>
    <row r="3" spans="1:5" x14ac:dyDescent="0.25">
      <c r="A3" s="101">
        <f>'Data Set'!B3</f>
        <v>430</v>
      </c>
      <c r="B3" s="115">
        <f>'Data Set'!F3</f>
        <v>20600</v>
      </c>
      <c r="C3" s="101">
        <f>'Data Set'!D3</f>
        <v>64</v>
      </c>
    </row>
    <row r="4" spans="1:5" x14ac:dyDescent="0.25">
      <c r="A4" s="101">
        <f>'Data Set'!B4</f>
        <v>10</v>
      </c>
      <c r="B4" s="115">
        <f>'Data Set'!F4</f>
        <v>21100</v>
      </c>
      <c r="C4" s="101">
        <f>'Data Set'!D4</f>
        <v>33</v>
      </c>
    </row>
    <row r="5" spans="1:5" x14ac:dyDescent="0.25">
      <c r="A5" s="101">
        <f>'Data Set'!B5</f>
        <v>278</v>
      </c>
      <c r="B5" s="115">
        <f>'Data Set'!F5</f>
        <v>85000</v>
      </c>
      <c r="C5" s="101">
        <f>'Data Set'!D5</f>
        <v>23</v>
      </c>
    </row>
    <row r="6" spans="1:5" x14ac:dyDescent="0.25">
      <c r="A6" s="101">
        <f>'Data Set'!B6</f>
        <v>311</v>
      </c>
      <c r="B6" s="115">
        <f>'Data Set'!F6</f>
        <v>46200</v>
      </c>
      <c r="C6" s="101">
        <f>'Data Set'!D6</f>
        <v>33</v>
      </c>
    </row>
    <row r="7" spans="1:5" x14ac:dyDescent="0.25">
      <c r="A7" s="101">
        <f>'Data Set'!B7</f>
        <v>408</v>
      </c>
      <c r="B7" s="115">
        <f>'Data Set'!F7</f>
        <v>30100</v>
      </c>
      <c r="C7" s="101">
        <f>'Data Set'!D7</f>
        <v>60</v>
      </c>
    </row>
    <row r="8" spans="1:5" x14ac:dyDescent="0.25">
      <c r="A8" s="101">
        <f>'Data Set'!B8</f>
        <v>292</v>
      </c>
      <c r="B8" s="115">
        <f>'Data Set'!F8</f>
        <v>18700</v>
      </c>
      <c r="C8" s="101">
        <f>'Data Set'!D8</f>
        <v>37</v>
      </c>
    </row>
    <row r="9" spans="1:5" x14ac:dyDescent="0.25">
      <c r="A9" s="101">
        <f>'Data Set'!B9</f>
        <v>303</v>
      </c>
      <c r="B9" s="115">
        <f>'Data Set'!F9</f>
        <v>94000</v>
      </c>
      <c r="C9" s="101">
        <f>'Data Set'!D9</f>
        <v>25</v>
      </c>
    </row>
    <row r="10" spans="1:5" x14ac:dyDescent="0.25">
      <c r="A10" s="101">
        <f>'Data Set'!B10</f>
        <v>104</v>
      </c>
      <c r="B10" s="115">
        <f>'Data Set'!F10</f>
        <v>57000</v>
      </c>
      <c r="C10" s="101">
        <f>'Data Set'!D10</f>
        <v>39</v>
      </c>
    </row>
    <row r="11" spans="1:5" x14ac:dyDescent="0.25">
      <c r="A11" s="101">
        <f>'Data Set'!B11</f>
        <v>69</v>
      </c>
      <c r="B11" s="115">
        <f>'Data Set'!F11</f>
        <v>16800</v>
      </c>
      <c r="C11" s="101">
        <f>'Data Set'!D11</f>
        <v>35</v>
      </c>
    </row>
    <row r="12" spans="1:5" x14ac:dyDescent="0.25">
      <c r="A12" s="101">
        <f>'Data Set'!B12</f>
        <v>709</v>
      </c>
      <c r="B12" s="115">
        <f>'Data Set'!F12</f>
        <v>253000</v>
      </c>
      <c r="C12" s="101">
        <f>'Data Set'!D12</f>
        <v>35</v>
      </c>
    </row>
    <row r="13" spans="1:5" x14ac:dyDescent="0.25">
      <c r="A13" s="101">
        <f>'Data Set'!B13</f>
        <v>21</v>
      </c>
      <c r="B13" s="115">
        <f>'Data Set'!F13</f>
        <v>63800</v>
      </c>
      <c r="C13" s="101">
        <f>'Data Set'!D13</f>
        <v>49</v>
      </c>
    </row>
    <row r="14" spans="1:5" x14ac:dyDescent="0.25">
      <c r="A14" s="101">
        <f>'Data Set'!B14</f>
        <v>51</v>
      </c>
      <c r="B14" s="115">
        <f>'Data Set'!F14</f>
        <v>16800</v>
      </c>
      <c r="C14" s="101">
        <f>'Data Set'!D14</f>
        <v>34</v>
      </c>
    </row>
    <row r="15" spans="1:5" x14ac:dyDescent="0.25">
      <c r="A15" s="101">
        <f>'Data Set'!B15</f>
        <v>53</v>
      </c>
      <c r="B15" s="115">
        <f>'Data Set'!F15</f>
        <v>24300</v>
      </c>
      <c r="C15" s="101">
        <f>'Data Set'!D15</f>
        <v>50</v>
      </c>
    </row>
    <row r="16" spans="1:5" x14ac:dyDescent="0.25">
      <c r="A16" s="101">
        <f>'Data Set'!B16</f>
        <v>320</v>
      </c>
      <c r="B16" s="115">
        <f>'Data Set'!F16</f>
        <v>76000</v>
      </c>
      <c r="C16" s="101">
        <f>'Data Set'!D16</f>
        <v>49</v>
      </c>
    </row>
    <row r="17" spans="1:5" x14ac:dyDescent="0.25">
      <c r="A17" s="101">
        <f>'Data Set'!B17</f>
        <v>392</v>
      </c>
      <c r="B17" s="115">
        <f>'Data Set'!F17</f>
        <v>28900</v>
      </c>
      <c r="C17" s="101">
        <f>'Data Set'!D17</f>
        <v>39</v>
      </c>
    </row>
    <row r="18" spans="1:5" x14ac:dyDescent="0.25">
      <c r="A18" s="101">
        <f>'Data Set'!B18</f>
        <v>355</v>
      </c>
      <c r="B18" s="115">
        <f>'Data Set'!F18</f>
        <v>24600</v>
      </c>
      <c r="C18" s="101">
        <f>'Data Set'!D18</f>
        <v>61</v>
      </c>
      <c r="E18" t="s">
        <v>255</v>
      </c>
    </row>
    <row r="19" spans="1:5" x14ac:dyDescent="0.25">
      <c r="A19" s="101">
        <f>'Data Set'!B19</f>
        <v>66</v>
      </c>
      <c r="B19" s="115">
        <f>'Data Set'!F19</f>
        <v>40600</v>
      </c>
      <c r="C19" s="101">
        <f>'Data Set'!D19</f>
        <v>59</v>
      </c>
    </row>
    <row r="20" spans="1:5" x14ac:dyDescent="0.25">
      <c r="A20" s="101">
        <f>'Data Set'!B20</f>
        <v>533</v>
      </c>
      <c r="B20" s="115">
        <f>'Data Set'!F20</f>
        <v>18100</v>
      </c>
      <c r="C20" s="101">
        <f>'Data Set'!D20</f>
        <v>25</v>
      </c>
    </row>
    <row r="21" spans="1:5" x14ac:dyDescent="0.25">
      <c r="A21" s="101">
        <f>'Data Set'!B21</f>
        <v>680</v>
      </c>
      <c r="B21" s="115">
        <f>'Data Set'!F21</f>
        <v>19700</v>
      </c>
      <c r="C21" s="101">
        <f>'Data Set'!D21</f>
        <v>18</v>
      </c>
    </row>
    <row r="22" spans="1:5" x14ac:dyDescent="0.25">
      <c r="A22" s="101">
        <f>'Data Set'!B22</f>
        <v>22</v>
      </c>
      <c r="B22" s="115">
        <f>'Data Set'!F22</f>
        <v>57000</v>
      </c>
      <c r="C22" s="101">
        <f>'Data Set'!D22</f>
        <v>37</v>
      </c>
    </row>
    <row r="23" spans="1:5" x14ac:dyDescent="0.25">
      <c r="A23" s="101">
        <f>'Data Set'!B23</f>
        <v>917</v>
      </c>
      <c r="B23" s="115">
        <f>'Data Set'!F23</f>
        <v>83000</v>
      </c>
      <c r="C23" s="101">
        <f>'Data Set'!D23</f>
        <v>24</v>
      </c>
    </row>
    <row r="24" spans="1:5" x14ac:dyDescent="0.25">
      <c r="A24" s="101">
        <f>'Data Set'!B24</f>
        <v>56</v>
      </c>
      <c r="B24" s="115">
        <f>'Data Set'!F24</f>
        <v>30700</v>
      </c>
      <c r="C24" s="101">
        <f>'Data Set'!D24</f>
        <v>33</v>
      </c>
    </row>
    <row r="25" spans="1:5" x14ac:dyDescent="0.25">
      <c r="A25" s="101">
        <f>'Data Set'!B25</f>
        <v>25</v>
      </c>
      <c r="B25" s="115">
        <f>'Data Set'!F25</f>
        <v>56200</v>
      </c>
      <c r="C25" s="101">
        <f>'Data Set'!D25</f>
        <v>30</v>
      </c>
    </row>
    <row r="26" spans="1:5" x14ac:dyDescent="0.25">
      <c r="A26" s="101">
        <f>'Data Set'!B26</f>
        <v>17</v>
      </c>
      <c r="B26" s="115">
        <f>'Data Set'!F26</f>
        <v>28000</v>
      </c>
      <c r="C26" s="101">
        <f>'Data Set'!D26</f>
        <v>43</v>
      </c>
    </row>
    <row r="27" spans="1:5" x14ac:dyDescent="0.25">
      <c r="A27" s="101">
        <f>'Data Set'!B27</f>
        <v>89</v>
      </c>
      <c r="B27" s="115">
        <f>'Data Set'!F27</f>
        <v>13400</v>
      </c>
      <c r="C27" s="101">
        <f>'Data Set'!D27</f>
        <v>56</v>
      </c>
    </row>
    <row r="28" spans="1:5" x14ac:dyDescent="0.25">
      <c r="A28" s="101">
        <f>'Data Set'!B28</f>
        <v>31</v>
      </c>
      <c r="B28" s="115">
        <f>'Data Set'!F28</f>
        <v>68000</v>
      </c>
      <c r="C28" s="101">
        <f>'Data Set'!D28</f>
        <v>58</v>
      </c>
    </row>
    <row r="29" spans="1:5" x14ac:dyDescent="0.25">
      <c r="A29" s="101">
        <f>'Data Set'!B29</f>
        <v>30</v>
      </c>
      <c r="B29" s="115">
        <f>'Data Set'!F29</f>
        <v>24200</v>
      </c>
      <c r="C29" s="101">
        <f>'Data Set'!D29</f>
        <v>35</v>
      </c>
    </row>
    <row r="30" spans="1:5" x14ac:dyDescent="0.25">
      <c r="A30" s="101">
        <f>'Data Set'!B30</f>
        <v>158</v>
      </c>
      <c r="B30" s="115">
        <f>'Data Set'!F30</f>
        <v>70000</v>
      </c>
      <c r="C30" s="101">
        <f>'Data Set'!D30</f>
        <v>42</v>
      </c>
    </row>
    <row r="31" spans="1:5" x14ac:dyDescent="0.25">
      <c r="A31" s="101">
        <f>'Data Set'!B31</f>
        <v>67</v>
      </c>
      <c r="B31" s="115">
        <f>'Data Set'!F31</f>
        <v>18500</v>
      </c>
      <c r="C31" s="101">
        <f>'Data Set'!D31</f>
        <v>34</v>
      </c>
    </row>
    <row r="32" spans="1:5" x14ac:dyDescent="0.25">
      <c r="A32" s="101">
        <f>'Data Set'!B32</f>
        <v>100</v>
      </c>
      <c r="B32" s="115">
        <f>'Data Set'!F32</f>
        <v>26000</v>
      </c>
      <c r="C32" s="101">
        <f>'Data Set'!D32</f>
        <v>50</v>
      </c>
    </row>
    <row r="33" spans="1:11" x14ac:dyDescent="0.25">
      <c r="A33" s="101">
        <f>'Data Set'!B33</f>
        <v>387</v>
      </c>
      <c r="B33" s="115">
        <f>'Data Set'!F33</f>
        <v>33400</v>
      </c>
      <c r="C33" s="101">
        <f>'Data Set'!D33</f>
        <v>34</v>
      </c>
      <c r="E33" s="158" t="s">
        <v>256</v>
      </c>
      <c r="F33" s="158"/>
      <c r="G33" s="158"/>
      <c r="H33" s="158"/>
      <c r="I33" s="158"/>
      <c r="J33" s="158"/>
      <c r="K33" s="158"/>
    </row>
    <row r="34" spans="1:11" x14ac:dyDescent="0.25">
      <c r="A34" s="101">
        <f>'Data Set'!B34</f>
        <v>147</v>
      </c>
      <c r="B34" s="115">
        <f>'Data Set'!F34</f>
        <v>18700</v>
      </c>
      <c r="C34" s="101">
        <f>'Data Set'!D34</f>
        <v>41</v>
      </c>
      <c r="E34" s="154" t="s">
        <v>270</v>
      </c>
      <c r="F34" s="154"/>
      <c r="G34" s="154"/>
      <c r="H34" s="154"/>
      <c r="I34" s="154"/>
      <c r="J34" s="154"/>
      <c r="K34" s="154"/>
    </row>
    <row r="35" spans="1:11" x14ac:dyDescent="0.25">
      <c r="A35" s="101">
        <f>'Data Set'!B35</f>
        <v>294</v>
      </c>
      <c r="B35" s="115">
        <f>'Data Set'!F35</f>
        <v>33200</v>
      </c>
      <c r="C35" s="101">
        <f>'Data Set'!D35</f>
        <v>44</v>
      </c>
    </row>
    <row r="36" spans="1:11" x14ac:dyDescent="0.25">
      <c r="A36" s="101">
        <f>'Data Set'!B36</f>
        <v>0</v>
      </c>
      <c r="B36" s="115">
        <f>'Data Set'!F36</f>
        <v>30100</v>
      </c>
      <c r="C36" s="101">
        <f>'Data Set'!D36</f>
        <v>27</v>
      </c>
      <c r="F36" s="159" t="s">
        <v>252</v>
      </c>
      <c r="G36" s="159"/>
      <c r="H36" s="159" t="s">
        <v>253</v>
      </c>
      <c r="I36" s="159"/>
    </row>
    <row r="37" spans="1:11" x14ac:dyDescent="0.25">
      <c r="A37" s="101">
        <f>'Data Set'!B37</f>
        <v>943</v>
      </c>
      <c r="B37" s="115">
        <f>'Data Set'!F37</f>
        <v>210000</v>
      </c>
      <c r="C37" s="101">
        <f>'Data Set'!D37</f>
        <v>40</v>
      </c>
      <c r="F37" s="116" t="s">
        <v>5</v>
      </c>
      <c r="G37" s="116" t="s">
        <v>4</v>
      </c>
      <c r="H37" s="116" t="s">
        <v>5</v>
      </c>
      <c r="I37" s="116" t="s">
        <v>4</v>
      </c>
    </row>
    <row r="38" spans="1:11" x14ac:dyDescent="0.25">
      <c r="A38" s="101">
        <f>'Data Set'!B38</f>
        <v>908</v>
      </c>
      <c r="B38" s="115">
        <f>'Data Set'!F38</f>
        <v>208200</v>
      </c>
      <c r="C38" s="101">
        <f>'Data Set'!D38</f>
        <v>33</v>
      </c>
      <c r="E38" s="116" t="s">
        <v>229</v>
      </c>
      <c r="F38" s="113">
        <f>COVAR(A2:A401,B2:B401)</f>
        <v>10982943.137750003</v>
      </c>
      <c r="G38" s="113">
        <f>COVAR(A2:A401,C2:C401)</f>
        <v>39.56692500000004</v>
      </c>
      <c r="H38" s="113">
        <f>CORREL(A2:A401,B2:B401)</f>
        <v>0.71216976395914899</v>
      </c>
      <c r="I38" s="113">
        <f>CORREL(A2:A401,C2:C401)</f>
        <v>1.3464385945916592E-2</v>
      </c>
    </row>
    <row r="39" spans="1:11" x14ac:dyDescent="0.25">
      <c r="A39" s="101">
        <f>'Data Set'!B39</f>
        <v>0</v>
      </c>
      <c r="B39" s="115">
        <f>'Data Set'!F39</f>
        <v>14300</v>
      </c>
      <c r="C39" s="101">
        <f>'Data Set'!D39</f>
        <v>38</v>
      </c>
    </row>
    <row r="40" spans="1:11" x14ac:dyDescent="0.25">
      <c r="A40" s="101">
        <f>'Data Set'!B40</f>
        <v>2</v>
      </c>
      <c r="B40" s="115">
        <f>'Data Set'!F40</f>
        <v>23800</v>
      </c>
      <c r="C40" s="101">
        <f>'Data Set'!D40</f>
        <v>41</v>
      </c>
      <c r="E40" s="153" t="s">
        <v>257</v>
      </c>
      <c r="F40" s="153"/>
      <c r="G40" s="153"/>
      <c r="H40" s="153"/>
      <c r="I40" s="153"/>
      <c r="J40" s="153"/>
    </row>
    <row r="41" spans="1:11" x14ac:dyDescent="0.25">
      <c r="A41" s="101">
        <f>'Data Set'!B41</f>
        <v>10</v>
      </c>
      <c r="B41" s="115">
        <f>'Data Set'!F41</f>
        <v>60000</v>
      </c>
      <c r="C41" s="101">
        <f>'Data Set'!D41</f>
        <v>32</v>
      </c>
      <c r="E41" s="153"/>
      <c r="F41" s="153"/>
      <c r="G41" s="153"/>
      <c r="H41" s="153"/>
      <c r="I41" s="153"/>
      <c r="J41" s="153"/>
    </row>
    <row r="42" spans="1:11" x14ac:dyDescent="0.25">
      <c r="A42" s="101">
        <f>'Data Set'!B42</f>
        <v>756</v>
      </c>
      <c r="B42" s="115">
        <f>'Data Set'!F42</f>
        <v>55000</v>
      </c>
      <c r="C42" s="101">
        <f>'Data Set'!D42</f>
        <v>58</v>
      </c>
      <c r="E42" s="153"/>
      <c r="F42" s="153"/>
      <c r="G42" s="153"/>
      <c r="H42" s="153"/>
      <c r="I42" s="153"/>
      <c r="J42" s="153"/>
    </row>
    <row r="43" spans="1:11" x14ac:dyDescent="0.25">
      <c r="A43" s="101">
        <f>'Data Set'!B43</f>
        <v>49</v>
      </c>
      <c r="B43" s="115">
        <f>'Data Set'!F43</f>
        <v>37900</v>
      </c>
      <c r="C43" s="101">
        <f>'Data Set'!D43</f>
        <v>28</v>
      </c>
      <c r="E43" s="153" t="s">
        <v>271</v>
      </c>
      <c r="F43" s="153"/>
      <c r="G43" s="153"/>
      <c r="H43" s="153"/>
      <c r="I43" s="153"/>
      <c r="J43" s="153"/>
    </row>
    <row r="44" spans="1:11" x14ac:dyDescent="0.25">
      <c r="A44" s="101">
        <f>'Data Set'!B44</f>
        <v>130</v>
      </c>
      <c r="B44" s="115">
        <f>'Data Set'!F44</f>
        <v>12300</v>
      </c>
      <c r="C44" s="101">
        <f>'Data Set'!D44</f>
        <v>19</v>
      </c>
      <c r="E44" s="153"/>
      <c r="F44" s="153"/>
      <c r="G44" s="153"/>
      <c r="H44" s="153"/>
      <c r="I44" s="153"/>
      <c r="J44" s="153"/>
    </row>
    <row r="45" spans="1:11" x14ac:dyDescent="0.25">
      <c r="A45" s="101">
        <f>'Data Set'!B45</f>
        <v>285</v>
      </c>
      <c r="B45" s="115">
        <f>'Data Set'!F45</f>
        <v>32000</v>
      </c>
      <c r="C45" s="101">
        <f>'Data Set'!D45</f>
        <v>33</v>
      </c>
      <c r="E45" s="153"/>
      <c r="F45" s="153"/>
      <c r="G45" s="153"/>
      <c r="H45" s="153"/>
      <c r="I45" s="153"/>
      <c r="J45" s="153"/>
    </row>
    <row r="46" spans="1:11" ht="15" customHeight="1" x14ac:dyDescent="0.25">
      <c r="A46" s="101">
        <f>'Data Set'!B46</f>
        <v>0</v>
      </c>
      <c r="B46" s="115">
        <f>'Data Set'!F46</f>
        <v>72000</v>
      </c>
      <c r="C46" s="101">
        <f>'Data Set'!D46</f>
        <v>59</v>
      </c>
      <c r="E46" s="153" t="s">
        <v>258</v>
      </c>
      <c r="F46" s="153"/>
      <c r="G46" s="153"/>
      <c r="H46" s="153"/>
      <c r="I46" s="153"/>
      <c r="J46" s="153"/>
    </row>
    <row r="47" spans="1:11" x14ac:dyDescent="0.25">
      <c r="A47" s="101">
        <f>'Data Set'!B47</f>
        <v>0</v>
      </c>
      <c r="B47" s="115">
        <f>'Data Set'!F47</f>
        <v>18500</v>
      </c>
      <c r="C47" s="101">
        <f>'Data Set'!D47</f>
        <v>48</v>
      </c>
      <c r="E47" s="153"/>
      <c r="F47" s="153"/>
      <c r="G47" s="153"/>
      <c r="H47" s="153"/>
      <c r="I47" s="153"/>
      <c r="J47" s="153"/>
    </row>
    <row r="48" spans="1:11" x14ac:dyDescent="0.25">
      <c r="A48" s="101">
        <f>'Data Set'!B48</f>
        <v>288</v>
      </c>
      <c r="B48" s="115">
        <f>'Data Set'!F48</f>
        <v>85000</v>
      </c>
      <c r="C48" s="101">
        <f>'Data Set'!D48</f>
        <v>21</v>
      </c>
      <c r="E48" s="153"/>
      <c r="F48" s="153"/>
      <c r="G48" s="153"/>
      <c r="H48" s="153"/>
      <c r="I48" s="153"/>
      <c r="J48" s="153"/>
    </row>
    <row r="49" spans="1:3" x14ac:dyDescent="0.25">
      <c r="A49" s="101">
        <f>'Data Set'!B49</f>
        <v>917</v>
      </c>
      <c r="B49" s="115">
        <f>'Data Set'!F49</f>
        <v>134000</v>
      </c>
      <c r="C49" s="101">
        <f>'Data Set'!D49</f>
        <v>26</v>
      </c>
    </row>
    <row r="50" spans="1:3" x14ac:dyDescent="0.25">
      <c r="A50" s="101">
        <f>'Data Set'!B50</f>
        <v>263</v>
      </c>
      <c r="B50" s="115">
        <f>'Data Set'!F50</f>
        <v>34000</v>
      </c>
      <c r="C50" s="101">
        <f>'Data Set'!D50</f>
        <v>39</v>
      </c>
    </row>
    <row r="51" spans="1:3" x14ac:dyDescent="0.25">
      <c r="A51" s="101">
        <f>'Data Set'!B51</f>
        <v>54</v>
      </c>
      <c r="B51" s="115">
        <f>'Data Set'!F51</f>
        <v>30100</v>
      </c>
      <c r="C51" s="101">
        <f>'Data Set'!D51</f>
        <v>29</v>
      </c>
    </row>
    <row r="52" spans="1:3" x14ac:dyDescent="0.25">
      <c r="A52" s="101">
        <f>'Data Set'!B52</f>
        <v>10</v>
      </c>
      <c r="B52" s="115">
        <f>'Data Set'!F52</f>
        <v>23200</v>
      </c>
      <c r="C52" s="101">
        <f>'Data Set'!D52</f>
        <v>31</v>
      </c>
    </row>
    <row r="53" spans="1:3" x14ac:dyDescent="0.25">
      <c r="A53" s="101">
        <f>'Data Set'!B53</f>
        <v>925</v>
      </c>
      <c r="B53" s="115">
        <f>'Data Set'!F53</f>
        <v>213000</v>
      </c>
      <c r="C53" s="101">
        <f>'Data Set'!D53</f>
        <v>33</v>
      </c>
    </row>
    <row r="54" spans="1:3" x14ac:dyDescent="0.25">
      <c r="A54" s="101">
        <f>'Data Set'!B54</f>
        <v>344</v>
      </c>
      <c r="B54" s="115">
        <f>'Data Set'!F54</f>
        <v>105000</v>
      </c>
      <c r="C54" s="101">
        <f>'Data Set'!D54</f>
        <v>36</v>
      </c>
    </row>
    <row r="55" spans="1:3" x14ac:dyDescent="0.25">
      <c r="A55" s="101">
        <f>'Data Set'!B55</f>
        <v>17</v>
      </c>
      <c r="B55" s="115">
        <f>'Data Set'!F55</f>
        <v>68000</v>
      </c>
      <c r="C55" s="101">
        <f>'Data Set'!D55</f>
        <v>28</v>
      </c>
    </row>
    <row r="56" spans="1:3" x14ac:dyDescent="0.25">
      <c r="A56" s="101">
        <f>'Data Set'!B56</f>
        <v>44</v>
      </c>
      <c r="B56" s="115">
        <f>'Data Set'!F56</f>
        <v>42300</v>
      </c>
      <c r="C56" s="101">
        <f>'Data Set'!D56</f>
        <v>40</v>
      </c>
    </row>
    <row r="57" spans="1:3" x14ac:dyDescent="0.25">
      <c r="A57" s="101">
        <f>'Data Set'!B57</f>
        <v>26</v>
      </c>
      <c r="B57" s="115">
        <f>'Data Set'!F57</f>
        <v>20600</v>
      </c>
      <c r="C57" s="101">
        <f>'Data Set'!D57</f>
        <v>25</v>
      </c>
    </row>
    <row r="58" spans="1:3" x14ac:dyDescent="0.25">
      <c r="A58" s="101">
        <f>'Data Set'!B58</f>
        <v>26</v>
      </c>
      <c r="B58" s="115">
        <f>'Data Set'!F58</f>
        <v>28300</v>
      </c>
      <c r="C58" s="101">
        <f>'Data Set'!D58</f>
        <v>39</v>
      </c>
    </row>
    <row r="59" spans="1:3" x14ac:dyDescent="0.25">
      <c r="A59" s="101">
        <f>'Data Set'!B59</f>
        <v>99</v>
      </c>
      <c r="B59" s="115">
        <f>'Data Set'!F59</f>
        <v>24700</v>
      </c>
      <c r="C59" s="101">
        <f>'Data Set'!D59</f>
        <v>27</v>
      </c>
    </row>
    <row r="60" spans="1:3" x14ac:dyDescent="0.25">
      <c r="A60" s="101">
        <f>'Data Set'!B60</f>
        <v>92</v>
      </c>
      <c r="B60" s="115">
        <f>'Data Set'!F60</f>
        <v>16800</v>
      </c>
      <c r="C60" s="101">
        <f>'Data Set'!D60</f>
        <v>40</v>
      </c>
    </row>
    <row r="61" spans="1:3" x14ac:dyDescent="0.25">
      <c r="A61" s="101">
        <f>'Data Set'!B61</f>
        <v>165</v>
      </c>
      <c r="B61" s="115">
        <f>'Data Set'!F61</f>
        <v>21300</v>
      </c>
      <c r="C61" s="101">
        <f>'Data Set'!D61</f>
        <v>27</v>
      </c>
    </row>
    <row r="62" spans="1:3" x14ac:dyDescent="0.25">
      <c r="A62" s="101">
        <f>'Data Set'!B62</f>
        <v>563</v>
      </c>
      <c r="B62" s="115">
        <f>'Data Set'!F62</f>
        <v>63700</v>
      </c>
      <c r="C62" s="101">
        <f>'Data Set'!D62</f>
        <v>53</v>
      </c>
    </row>
    <row r="63" spans="1:3" x14ac:dyDescent="0.25">
      <c r="A63" s="101">
        <f>'Data Set'!B63</f>
        <v>343</v>
      </c>
      <c r="B63" s="115">
        <f>'Data Set'!F63</f>
        <v>19100</v>
      </c>
      <c r="C63" s="101">
        <f>'Data Set'!D63</f>
        <v>39</v>
      </c>
    </row>
    <row r="64" spans="1:3" x14ac:dyDescent="0.25">
      <c r="A64" s="101">
        <f>'Data Set'!B64</f>
        <v>590</v>
      </c>
      <c r="B64" s="115">
        <f>'Data Set'!F64</f>
        <v>92000</v>
      </c>
      <c r="C64" s="101">
        <f>'Data Set'!D64</f>
        <v>47</v>
      </c>
    </row>
    <row r="65" spans="1:3" x14ac:dyDescent="0.25">
      <c r="A65" s="101">
        <f>'Data Set'!B65</f>
        <v>366</v>
      </c>
      <c r="B65" s="115">
        <f>'Data Set'!F65</f>
        <v>79500</v>
      </c>
      <c r="C65" s="101">
        <f>'Data Set'!D65</f>
        <v>27</v>
      </c>
    </row>
    <row r="66" spans="1:3" x14ac:dyDescent="0.25">
      <c r="A66" s="101">
        <f>'Data Set'!B66</f>
        <v>39</v>
      </c>
      <c r="B66" s="115">
        <f>'Data Set'!F66</f>
        <v>16900</v>
      </c>
      <c r="C66" s="101">
        <f>'Data Set'!D66</f>
        <v>40</v>
      </c>
    </row>
    <row r="67" spans="1:3" x14ac:dyDescent="0.25">
      <c r="A67" s="101">
        <f>'Data Set'!B67</f>
        <v>28</v>
      </c>
      <c r="B67" s="115">
        <f>'Data Set'!F67</f>
        <v>81990</v>
      </c>
      <c r="C67" s="101">
        <f>'Data Set'!D67</f>
        <v>27</v>
      </c>
    </row>
    <row r="68" spans="1:3" x14ac:dyDescent="0.25">
      <c r="A68" s="101">
        <f>'Data Set'!B68</f>
        <v>146</v>
      </c>
      <c r="B68" s="115">
        <f>'Data Set'!F68</f>
        <v>72000</v>
      </c>
      <c r="C68" s="101">
        <f>'Data Set'!D68</f>
        <v>60</v>
      </c>
    </row>
    <row r="69" spans="1:3" x14ac:dyDescent="0.25">
      <c r="A69" s="101">
        <f>'Data Set'!B69</f>
        <v>27</v>
      </c>
      <c r="B69" s="115">
        <f>'Data Set'!F69</f>
        <v>52800</v>
      </c>
      <c r="C69" s="101">
        <f>'Data Set'!D69</f>
        <v>25</v>
      </c>
    </row>
    <row r="70" spans="1:3" x14ac:dyDescent="0.25">
      <c r="A70" s="101">
        <f>'Data Set'!B70</f>
        <v>434</v>
      </c>
      <c r="B70" s="115">
        <f>'Data Set'!F70</f>
        <v>63800</v>
      </c>
      <c r="C70" s="101">
        <f>'Data Set'!D70</f>
        <v>53</v>
      </c>
    </row>
    <row r="71" spans="1:3" x14ac:dyDescent="0.25">
      <c r="A71" s="101">
        <f>'Data Set'!B71</f>
        <v>31</v>
      </c>
      <c r="B71" s="115">
        <f>'Data Set'!F71</f>
        <v>13600</v>
      </c>
      <c r="C71" s="101">
        <f>'Data Set'!D71</f>
        <v>35</v>
      </c>
    </row>
    <row r="72" spans="1:3" x14ac:dyDescent="0.25">
      <c r="A72" s="101">
        <f>'Data Set'!B72</f>
        <v>84</v>
      </c>
      <c r="B72" s="115">
        <f>'Data Set'!F72</f>
        <v>12100</v>
      </c>
      <c r="C72" s="101">
        <f>'Data Set'!D72</f>
        <v>43</v>
      </c>
    </row>
    <row r="73" spans="1:3" x14ac:dyDescent="0.25">
      <c r="A73" s="101">
        <f>'Data Set'!B73</f>
        <v>765</v>
      </c>
      <c r="B73" s="115">
        <f>'Data Set'!F73</f>
        <v>175000</v>
      </c>
      <c r="C73" s="101">
        <f>'Data Set'!D73</f>
        <v>33</v>
      </c>
    </row>
    <row r="74" spans="1:3" x14ac:dyDescent="0.25">
      <c r="A74" s="101">
        <f>'Data Set'!B74</f>
        <v>343</v>
      </c>
      <c r="B74" s="115">
        <f>'Data Set'!F74</f>
        <v>20000</v>
      </c>
      <c r="C74" s="101">
        <f>'Data Set'!D74</f>
        <v>48</v>
      </c>
    </row>
    <row r="75" spans="1:3" x14ac:dyDescent="0.25">
      <c r="A75" s="101">
        <f>'Data Set'!B75</f>
        <v>21</v>
      </c>
      <c r="B75" s="115">
        <f>'Data Set'!F75</f>
        <v>16600</v>
      </c>
      <c r="C75" s="101">
        <f>'Data Set'!D75</f>
        <v>29</v>
      </c>
    </row>
    <row r="76" spans="1:3" x14ac:dyDescent="0.25">
      <c r="A76" s="101">
        <f>'Data Set'!B76</f>
        <v>198</v>
      </c>
      <c r="B76" s="115">
        <f>'Data Set'!F76</f>
        <v>22400</v>
      </c>
      <c r="C76" s="101">
        <f>'Data Set'!D76</f>
        <v>26</v>
      </c>
    </row>
    <row r="77" spans="1:3" x14ac:dyDescent="0.25">
      <c r="A77" s="101">
        <f>'Data Set'!B77</f>
        <v>31</v>
      </c>
      <c r="B77" s="115">
        <f>'Data Set'!F77</f>
        <v>23500</v>
      </c>
      <c r="C77" s="101">
        <f>'Data Set'!D77</f>
        <v>23</v>
      </c>
    </row>
    <row r="78" spans="1:3" x14ac:dyDescent="0.25">
      <c r="A78" s="101">
        <f>'Data Set'!B78</f>
        <v>44</v>
      </c>
      <c r="B78" s="115">
        <f>'Data Set'!F78</f>
        <v>45500</v>
      </c>
      <c r="C78" s="101">
        <f>'Data Set'!D78</f>
        <v>30</v>
      </c>
    </row>
    <row r="79" spans="1:3" x14ac:dyDescent="0.25">
      <c r="A79" s="101">
        <f>'Data Set'!B79</f>
        <v>342</v>
      </c>
      <c r="B79" s="115">
        <f>'Data Set'!F79</f>
        <v>55000</v>
      </c>
      <c r="C79" s="101">
        <f>'Data Set'!D79</f>
        <v>53</v>
      </c>
    </row>
    <row r="80" spans="1:3" x14ac:dyDescent="0.25">
      <c r="A80" s="101">
        <f>'Data Set'!B80</f>
        <v>292</v>
      </c>
      <c r="B80" s="115">
        <f>'Data Set'!F80</f>
        <v>110000</v>
      </c>
      <c r="C80" s="101">
        <f>'Data Set'!D80</f>
        <v>53</v>
      </c>
    </row>
    <row r="81" spans="1:3" x14ac:dyDescent="0.25">
      <c r="A81" s="101">
        <f>'Data Set'!B81</f>
        <v>159</v>
      </c>
      <c r="B81" s="115">
        <f>'Data Set'!F81</f>
        <v>22300</v>
      </c>
      <c r="C81" s="101">
        <f>'Data Set'!D81</f>
        <v>43</v>
      </c>
    </row>
    <row r="82" spans="1:3" x14ac:dyDescent="0.25">
      <c r="A82" s="101">
        <f>'Data Set'!B82</f>
        <v>58</v>
      </c>
      <c r="B82" s="115">
        <f>'Data Set'!F82</f>
        <v>27500</v>
      </c>
      <c r="C82" s="101">
        <f>'Data Set'!D82</f>
        <v>30</v>
      </c>
    </row>
    <row r="83" spans="1:3" x14ac:dyDescent="0.25">
      <c r="A83" s="101">
        <f>'Data Set'!B83</f>
        <v>43</v>
      </c>
      <c r="B83" s="115">
        <f>'Data Set'!F83</f>
        <v>61000</v>
      </c>
      <c r="C83" s="101">
        <f>'Data Set'!D83</f>
        <v>27</v>
      </c>
    </row>
    <row r="84" spans="1:3" x14ac:dyDescent="0.25">
      <c r="A84" s="101">
        <f>'Data Set'!B84</f>
        <v>134</v>
      </c>
      <c r="B84" s="115">
        <f>'Data Set'!F84</f>
        <v>31000</v>
      </c>
      <c r="C84" s="101">
        <f>'Data Set'!D84</f>
        <v>59</v>
      </c>
    </row>
    <row r="85" spans="1:3" x14ac:dyDescent="0.25">
      <c r="A85" s="101">
        <f>'Data Set'!B85</f>
        <v>0</v>
      </c>
      <c r="B85" s="115">
        <f>'Data Set'!F85</f>
        <v>38100</v>
      </c>
      <c r="C85" s="101">
        <f>'Data Set'!D85</f>
        <v>36</v>
      </c>
    </row>
    <row r="86" spans="1:3" x14ac:dyDescent="0.25">
      <c r="A86" s="101">
        <f>'Data Set'!B86</f>
        <v>72</v>
      </c>
      <c r="B86" s="115">
        <f>'Data Set'!F86</f>
        <v>7000</v>
      </c>
      <c r="C86" s="101">
        <f>'Data Set'!D86</f>
        <v>52</v>
      </c>
    </row>
    <row r="87" spans="1:3" x14ac:dyDescent="0.25">
      <c r="A87" s="101">
        <f>'Data Set'!B87</f>
        <v>691</v>
      </c>
      <c r="B87" s="115">
        <f>'Data Set'!F87</f>
        <v>26300</v>
      </c>
      <c r="C87" s="101">
        <f>'Data Set'!D87</f>
        <v>40</v>
      </c>
    </row>
    <row r="88" spans="1:3" x14ac:dyDescent="0.25">
      <c r="A88" s="101">
        <f>'Data Set'!B88</f>
        <v>482</v>
      </c>
      <c r="B88" s="115">
        <f>'Data Set'!F88</f>
        <v>39700</v>
      </c>
      <c r="C88" s="101">
        <f>'Data Set'!D88</f>
        <v>29</v>
      </c>
    </row>
    <row r="89" spans="1:3" x14ac:dyDescent="0.25">
      <c r="A89" s="101">
        <f>'Data Set'!B89</f>
        <v>36</v>
      </c>
      <c r="B89" s="115">
        <f>'Data Set'!F89</f>
        <v>10000</v>
      </c>
      <c r="C89" s="101">
        <f>'Data Set'!D89</f>
        <v>40</v>
      </c>
    </row>
    <row r="90" spans="1:3" x14ac:dyDescent="0.25">
      <c r="A90" s="101">
        <f>'Data Set'!B90</f>
        <v>354</v>
      </c>
      <c r="B90" s="115">
        <f>'Data Set'!F90</f>
        <v>23400</v>
      </c>
      <c r="C90" s="101">
        <f>'Data Set'!D90</f>
        <v>36</v>
      </c>
    </row>
    <row r="91" spans="1:3" x14ac:dyDescent="0.25">
      <c r="A91" s="101">
        <f>'Data Set'!B91</f>
        <v>28</v>
      </c>
      <c r="B91" s="115">
        <f>'Data Set'!F91</f>
        <v>59000</v>
      </c>
      <c r="C91" s="101">
        <f>'Data Set'!D91</f>
        <v>38</v>
      </c>
    </row>
    <row r="92" spans="1:3" x14ac:dyDescent="0.25">
      <c r="A92" s="101">
        <f>'Data Set'!B92</f>
        <v>84</v>
      </c>
      <c r="B92" s="115">
        <f>'Data Set'!F92</f>
        <v>21100</v>
      </c>
      <c r="C92" s="101">
        <f>'Data Set'!D92</f>
        <v>64</v>
      </c>
    </row>
    <row r="93" spans="1:3" x14ac:dyDescent="0.25">
      <c r="A93" s="101">
        <f>'Data Set'!B93</f>
        <v>384</v>
      </c>
      <c r="B93" s="115">
        <f>'Data Set'!F93</f>
        <v>34300</v>
      </c>
      <c r="C93" s="101">
        <f>'Data Set'!D93</f>
        <v>43</v>
      </c>
    </row>
    <row r="94" spans="1:3" x14ac:dyDescent="0.25">
      <c r="A94" s="101">
        <f>'Data Set'!B94</f>
        <v>12</v>
      </c>
      <c r="B94" s="115">
        <f>'Data Set'!F94</f>
        <v>16200</v>
      </c>
      <c r="C94" s="101">
        <f>'Data Set'!D94</f>
        <v>28</v>
      </c>
    </row>
    <row r="95" spans="1:3" x14ac:dyDescent="0.25">
      <c r="A95" s="101">
        <f>'Data Set'!B95</f>
        <v>295</v>
      </c>
      <c r="B95" s="115">
        <f>'Data Set'!F95</f>
        <v>22500</v>
      </c>
      <c r="C95" s="101">
        <f>'Data Set'!D95</f>
        <v>52</v>
      </c>
    </row>
    <row r="96" spans="1:3" x14ac:dyDescent="0.25">
      <c r="A96" s="101">
        <f>'Data Set'!B96</f>
        <v>442</v>
      </c>
      <c r="B96" s="115">
        <f>'Data Set'!F96</f>
        <v>29200</v>
      </c>
      <c r="C96" s="101">
        <f>'Data Set'!D96</f>
        <v>48</v>
      </c>
    </row>
    <row r="97" spans="1:3" x14ac:dyDescent="0.25">
      <c r="A97" s="101">
        <f>'Data Set'!B97</f>
        <v>601</v>
      </c>
      <c r="B97" s="115">
        <f>'Data Set'!F97</f>
        <v>90000</v>
      </c>
      <c r="C97" s="101">
        <f>'Data Set'!D97</f>
        <v>52</v>
      </c>
    </row>
    <row r="98" spans="1:3" x14ac:dyDescent="0.25">
      <c r="A98" s="101">
        <f>'Data Set'!B98</f>
        <v>413</v>
      </c>
      <c r="B98" s="115">
        <f>'Data Set'!F98</f>
        <v>22000</v>
      </c>
      <c r="C98" s="101">
        <f>'Data Set'!D98</f>
        <v>43</v>
      </c>
    </row>
    <row r="99" spans="1:3" x14ac:dyDescent="0.25">
      <c r="A99" s="101">
        <f>'Data Set'!B99</f>
        <v>72</v>
      </c>
      <c r="B99" s="115">
        <f>'Data Set'!F99</f>
        <v>59200</v>
      </c>
      <c r="C99" s="101">
        <f>'Data Set'!D99</f>
        <v>39</v>
      </c>
    </row>
    <row r="100" spans="1:3" x14ac:dyDescent="0.25">
      <c r="A100" s="101">
        <f>'Data Set'!B100</f>
        <v>34</v>
      </c>
      <c r="B100" s="115">
        <f>'Data Set'!F100</f>
        <v>22800</v>
      </c>
      <c r="C100" s="101">
        <f>'Data Set'!D100</f>
        <v>29</v>
      </c>
    </row>
    <row r="101" spans="1:3" x14ac:dyDescent="0.25">
      <c r="A101" s="101">
        <f>'Data Set'!B101</f>
        <v>29</v>
      </c>
      <c r="B101" s="115">
        <f>'Data Set'!F101</f>
        <v>19600</v>
      </c>
      <c r="C101" s="101">
        <f>'Data Set'!D101</f>
        <v>34</v>
      </c>
    </row>
    <row r="102" spans="1:3" x14ac:dyDescent="0.25">
      <c r="A102" s="101">
        <f>'Data Set'!B102</f>
        <v>253</v>
      </c>
      <c r="B102" s="115">
        <f>'Data Set'!F102</f>
        <v>65000</v>
      </c>
      <c r="C102" s="101">
        <f>'Data Set'!D102</f>
        <v>25</v>
      </c>
    </row>
    <row r="103" spans="1:3" x14ac:dyDescent="0.25">
      <c r="A103" s="101">
        <f>'Data Set'!B103</f>
        <v>629</v>
      </c>
      <c r="B103" s="115">
        <f>'Data Set'!F103</f>
        <v>49300</v>
      </c>
      <c r="C103" s="101">
        <f>'Data Set'!D103</f>
        <v>32</v>
      </c>
    </row>
    <row r="104" spans="1:3" x14ac:dyDescent="0.25">
      <c r="A104" s="101">
        <f>'Data Set'!B104</f>
        <v>148</v>
      </c>
      <c r="B104" s="115">
        <f>'Data Set'!F104</f>
        <v>18700</v>
      </c>
      <c r="C104" s="101">
        <f>'Data Set'!D104</f>
        <v>49</v>
      </c>
    </row>
    <row r="105" spans="1:3" x14ac:dyDescent="0.25">
      <c r="A105" s="101">
        <f>'Data Set'!B105</f>
        <v>0</v>
      </c>
      <c r="B105" s="115">
        <f>'Data Set'!F105</f>
        <v>18000</v>
      </c>
      <c r="C105" s="101">
        <f>'Data Set'!D105</f>
        <v>40</v>
      </c>
    </row>
    <row r="106" spans="1:3" x14ac:dyDescent="0.25">
      <c r="A106" s="101">
        <f>'Data Set'!B106</f>
        <v>141</v>
      </c>
      <c r="B106" s="115">
        <f>'Data Set'!F106</f>
        <v>16800</v>
      </c>
      <c r="C106" s="101">
        <f>'Data Set'!D106</f>
        <v>39</v>
      </c>
    </row>
    <row r="107" spans="1:3" x14ac:dyDescent="0.25">
      <c r="A107" s="101">
        <f>'Data Set'!B107</f>
        <v>16</v>
      </c>
      <c r="B107" s="115">
        <f>'Data Set'!F107</f>
        <v>24300</v>
      </c>
      <c r="C107" s="101">
        <f>'Data Set'!D107</f>
        <v>32</v>
      </c>
    </row>
    <row r="108" spans="1:3" x14ac:dyDescent="0.25">
      <c r="A108" s="101">
        <f>'Data Set'!B108</f>
        <v>94</v>
      </c>
      <c r="B108" s="115">
        <f>'Data Set'!F108</f>
        <v>18700</v>
      </c>
      <c r="C108" s="101">
        <f>'Data Set'!D108</f>
        <v>25</v>
      </c>
    </row>
    <row r="109" spans="1:3" x14ac:dyDescent="0.25">
      <c r="A109" s="101">
        <f>'Data Set'!B109</f>
        <v>357</v>
      </c>
      <c r="B109" s="115">
        <f>'Data Set'!F109</f>
        <v>60000</v>
      </c>
      <c r="C109" s="101">
        <f>'Data Set'!D109</f>
        <v>42</v>
      </c>
    </row>
    <row r="110" spans="1:3" x14ac:dyDescent="0.25">
      <c r="A110" s="101">
        <f>'Data Set'!B110</f>
        <v>19</v>
      </c>
      <c r="B110" s="115">
        <f>'Data Set'!F110</f>
        <v>70000</v>
      </c>
      <c r="C110" s="101">
        <f>'Data Set'!D110</f>
        <v>37</v>
      </c>
    </row>
    <row r="111" spans="1:3" x14ac:dyDescent="0.25">
      <c r="A111" s="101">
        <f>'Data Set'!B111</f>
        <v>383</v>
      </c>
      <c r="B111" s="115">
        <f>'Data Set'!F111</f>
        <v>20200</v>
      </c>
      <c r="C111" s="101">
        <f>'Data Set'!D111</f>
        <v>28</v>
      </c>
    </row>
    <row r="112" spans="1:3" x14ac:dyDescent="0.25">
      <c r="A112" s="101">
        <f>'Data Set'!B112</f>
        <v>891</v>
      </c>
      <c r="B112" s="115">
        <f>'Data Set'!F112</f>
        <v>120000</v>
      </c>
      <c r="C112" s="101">
        <f>'Data Set'!D112</f>
        <v>23</v>
      </c>
    </row>
    <row r="113" spans="1:3" x14ac:dyDescent="0.25">
      <c r="A113" s="101">
        <f>'Data Set'!B113</f>
        <v>34</v>
      </c>
      <c r="B113" s="115">
        <f>'Data Set'!F113</f>
        <v>65000</v>
      </c>
      <c r="C113" s="101">
        <f>'Data Set'!D113</f>
        <v>37</v>
      </c>
    </row>
    <row r="114" spans="1:3" x14ac:dyDescent="0.25">
      <c r="A114" s="101">
        <f>'Data Set'!B114</f>
        <v>138</v>
      </c>
      <c r="B114" s="115">
        <f>'Data Set'!F114</f>
        <v>13600</v>
      </c>
      <c r="C114" s="101">
        <f>'Data Set'!D114</f>
        <v>35</v>
      </c>
    </row>
    <row r="115" spans="1:3" x14ac:dyDescent="0.25">
      <c r="A115" s="101">
        <f>'Data Set'!B115</f>
        <v>74</v>
      </c>
      <c r="B115" s="115">
        <f>'Data Set'!F115</f>
        <v>20000</v>
      </c>
      <c r="C115" s="101">
        <f>'Data Set'!D115</f>
        <v>63</v>
      </c>
    </row>
    <row r="116" spans="1:3" x14ac:dyDescent="0.25">
      <c r="A116" s="101">
        <f>'Data Set'!B116</f>
        <v>38</v>
      </c>
      <c r="B116" s="115">
        <f>'Data Set'!F116</f>
        <v>22000</v>
      </c>
      <c r="C116" s="101">
        <f>'Data Set'!D116</f>
        <v>29</v>
      </c>
    </row>
    <row r="117" spans="1:3" x14ac:dyDescent="0.25">
      <c r="A117" s="101">
        <f>'Data Set'!B117</f>
        <v>0</v>
      </c>
      <c r="B117" s="115">
        <f>'Data Set'!F117</f>
        <v>26400</v>
      </c>
      <c r="C117" s="101">
        <f>'Data Set'!D117</f>
        <v>62</v>
      </c>
    </row>
    <row r="118" spans="1:3" x14ac:dyDescent="0.25">
      <c r="A118" s="101">
        <f>'Data Set'!B118</f>
        <v>928</v>
      </c>
      <c r="B118" s="115">
        <f>'Data Set'!F118</f>
        <v>335900</v>
      </c>
      <c r="C118" s="101">
        <f>'Data Set'!D118</f>
        <v>26</v>
      </c>
    </row>
    <row r="119" spans="1:3" x14ac:dyDescent="0.25">
      <c r="A119" s="101">
        <f>'Data Set'!B119</f>
        <v>39</v>
      </c>
      <c r="B119" s="115">
        <f>'Data Set'!F119</f>
        <v>22500</v>
      </c>
      <c r="C119" s="101">
        <f>'Data Set'!D119</f>
        <v>50</v>
      </c>
    </row>
    <row r="120" spans="1:3" x14ac:dyDescent="0.25">
      <c r="A120" s="101">
        <f>'Data Set'!B120</f>
        <v>434</v>
      </c>
      <c r="B120" s="115">
        <f>'Data Set'!F120</f>
        <v>27600</v>
      </c>
      <c r="C120" s="101">
        <f>'Data Set'!D120</f>
        <v>49</v>
      </c>
    </row>
    <row r="121" spans="1:3" x14ac:dyDescent="0.25">
      <c r="A121" s="101">
        <f>'Data Set'!B121</f>
        <v>479</v>
      </c>
      <c r="B121" s="115">
        <f>'Data Set'!F121</f>
        <v>86400</v>
      </c>
      <c r="C121" s="101">
        <f>'Data Set'!D121</f>
        <v>44</v>
      </c>
    </row>
    <row r="122" spans="1:3" x14ac:dyDescent="0.25">
      <c r="A122" s="101">
        <f>'Data Set'!B122</f>
        <v>275</v>
      </c>
      <c r="B122" s="115">
        <f>'Data Set'!F122</f>
        <v>67000</v>
      </c>
      <c r="C122" s="101">
        <f>'Data Set'!D122</f>
        <v>25</v>
      </c>
    </row>
    <row r="123" spans="1:3" x14ac:dyDescent="0.25">
      <c r="A123" s="101">
        <f>'Data Set'!B123</f>
        <v>131</v>
      </c>
      <c r="B123" s="115">
        <f>'Data Set'!F123</f>
        <v>16800</v>
      </c>
      <c r="C123" s="101">
        <f>'Data Set'!D123</f>
        <v>44</v>
      </c>
    </row>
    <row r="124" spans="1:3" x14ac:dyDescent="0.25">
      <c r="A124" s="101">
        <f>'Data Set'!B124</f>
        <v>850</v>
      </c>
      <c r="B124" s="115">
        <f>'Data Set'!F124</f>
        <v>58000</v>
      </c>
      <c r="C124" s="101">
        <f>'Data Set'!D124</f>
        <v>42</v>
      </c>
    </row>
    <row r="125" spans="1:3" x14ac:dyDescent="0.25">
      <c r="A125" s="101">
        <f>'Data Set'!B125</f>
        <v>54</v>
      </c>
      <c r="B125" s="115">
        <f>'Data Set'!F125</f>
        <v>47600</v>
      </c>
      <c r="C125" s="101">
        <f>'Data Set'!D125</f>
        <v>36</v>
      </c>
    </row>
    <row r="126" spans="1:3" x14ac:dyDescent="0.25">
      <c r="A126" s="101">
        <f>'Data Set'!B126</f>
        <v>78</v>
      </c>
      <c r="B126" s="115">
        <f>'Data Set'!F126</f>
        <v>31000</v>
      </c>
      <c r="C126" s="101">
        <f>'Data Set'!D126</f>
        <v>41</v>
      </c>
    </row>
    <row r="127" spans="1:3" x14ac:dyDescent="0.25">
      <c r="A127" s="101">
        <f>'Data Set'!B127</f>
        <v>56</v>
      </c>
      <c r="B127" s="115">
        <f>'Data Set'!F127</f>
        <v>20300</v>
      </c>
      <c r="C127" s="101">
        <f>'Data Set'!D127</f>
        <v>26</v>
      </c>
    </row>
    <row r="128" spans="1:3" x14ac:dyDescent="0.25">
      <c r="A128" s="101">
        <f>'Data Set'!B128</f>
        <v>0</v>
      </c>
      <c r="B128" s="115">
        <f>'Data Set'!F128</f>
        <v>13600</v>
      </c>
      <c r="C128" s="101">
        <f>'Data Set'!D128</f>
        <v>42</v>
      </c>
    </row>
    <row r="129" spans="1:3" x14ac:dyDescent="0.25">
      <c r="A129" s="101">
        <f>'Data Set'!B129</f>
        <v>948</v>
      </c>
      <c r="B129" s="115">
        <f>'Data Set'!F129</f>
        <v>367800</v>
      </c>
      <c r="C129" s="101">
        <f>'Data Set'!D129</f>
        <v>27</v>
      </c>
    </row>
    <row r="130" spans="1:3" x14ac:dyDescent="0.25">
      <c r="A130" s="101">
        <f>'Data Set'!B130</f>
        <v>29</v>
      </c>
      <c r="B130" s="115">
        <f>'Data Set'!F130</f>
        <v>83000</v>
      </c>
      <c r="C130" s="101">
        <f>'Data Set'!D130</f>
        <v>48</v>
      </c>
    </row>
    <row r="131" spans="1:3" x14ac:dyDescent="0.25">
      <c r="A131" s="101">
        <f>'Data Set'!B131</f>
        <v>59</v>
      </c>
      <c r="B131" s="115">
        <f>'Data Set'!F131</f>
        <v>42600</v>
      </c>
      <c r="C131" s="101">
        <f>'Data Set'!D131</f>
        <v>65</v>
      </c>
    </row>
    <row r="132" spans="1:3" x14ac:dyDescent="0.25">
      <c r="A132" s="101">
        <f>'Data Set'!B132</f>
        <v>377</v>
      </c>
      <c r="B132" s="115">
        <f>'Data Set'!F132</f>
        <v>22500</v>
      </c>
      <c r="C132" s="101">
        <f>'Data Set'!D132</f>
        <v>65</v>
      </c>
    </row>
    <row r="133" spans="1:3" x14ac:dyDescent="0.25">
      <c r="A133" s="101">
        <f>'Data Set'!B133</f>
        <v>0</v>
      </c>
      <c r="B133" s="115">
        <f>'Data Set'!F133</f>
        <v>21100</v>
      </c>
      <c r="C133" s="101">
        <f>'Data Set'!D133</f>
        <v>44</v>
      </c>
    </row>
    <row r="134" spans="1:3" x14ac:dyDescent="0.25">
      <c r="A134" s="101">
        <f>'Data Set'!B134</f>
        <v>837</v>
      </c>
      <c r="B134" s="115">
        <f>'Data Set'!F134</f>
        <v>95000</v>
      </c>
      <c r="C134" s="101">
        <f>'Data Set'!D134</f>
        <v>48</v>
      </c>
    </row>
    <row r="135" spans="1:3" x14ac:dyDescent="0.25">
      <c r="A135" s="101">
        <f>'Data Set'!B135</f>
        <v>172</v>
      </c>
      <c r="B135" s="115">
        <f>'Data Set'!F135</f>
        <v>8600</v>
      </c>
      <c r="C135" s="101">
        <f>'Data Set'!D135</f>
        <v>37</v>
      </c>
    </row>
    <row r="136" spans="1:3" x14ac:dyDescent="0.25">
      <c r="A136" s="101">
        <f>'Data Set'!B136</f>
        <v>640</v>
      </c>
      <c r="B136" s="115">
        <f>'Data Set'!F136</f>
        <v>76300</v>
      </c>
      <c r="C136" s="101">
        <f>'Data Set'!D136</f>
        <v>52</v>
      </c>
    </row>
    <row r="137" spans="1:3" x14ac:dyDescent="0.25">
      <c r="A137" s="101">
        <f>'Data Set'!B137</f>
        <v>363</v>
      </c>
      <c r="B137" s="115">
        <f>'Data Set'!F137</f>
        <v>28200</v>
      </c>
      <c r="C137" s="101">
        <f>'Data Set'!D137</f>
        <v>38</v>
      </c>
    </row>
    <row r="138" spans="1:3" x14ac:dyDescent="0.25">
      <c r="A138" s="101">
        <f>'Data Set'!B138</f>
        <v>19</v>
      </c>
      <c r="B138" s="115">
        <f>'Data Set'!F138</f>
        <v>21900</v>
      </c>
      <c r="C138" s="101">
        <f>'Data Set'!D138</f>
        <v>35</v>
      </c>
    </row>
    <row r="139" spans="1:3" x14ac:dyDescent="0.25">
      <c r="A139" s="101">
        <f>'Data Set'!B139</f>
        <v>40</v>
      </c>
      <c r="B139" s="115">
        <f>'Data Set'!F139</f>
        <v>7200</v>
      </c>
      <c r="C139" s="101">
        <f>'Data Set'!D139</f>
        <v>34</v>
      </c>
    </row>
    <row r="140" spans="1:3" x14ac:dyDescent="0.25">
      <c r="A140" s="101">
        <f>'Data Set'!B140</f>
        <v>55</v>
      </c>
      <c r="B140" s="115">
        <f>'Data Set'!F140</f>
        <v>9100</v>
      </c>
      <c r="C140" s="101">
        <f>'Data Set'!D140</f>
        <v>34</v>
      </c>
    </row>
    <row r="141" spans="1:3" x14ac:dyDescent="0.25">
      <c r="A141" s="101">
        <f>'Data Set'!B141</f>
        <v>10</v>
      </c>
      <c r="B141" s="115">
        <f>'Data Set'!F141</f>
        <v>15800</v>
      </c>
      <c r="C141" s="101">
        <f>'Data Set'!D141</f>
        <v>27</v>
      </c>
    </row>
    <row r="142" spans="1:3" x14ac:dyDescent="0.25">
      <c r="A142" s="101">
        <f>'Data Set'!B142</f>
        <v>10</v>
      </c>
      <c r="B142" s="115">
        <f>'Data Set'!F142</f>
        <v>24400</v>
      </c>
      <c r="C142" s="101">
        <f>'Data Set'!D142</f>
        <v>23</v>
      </c>
    </row>
    <row r="143" spans="1:3" x14ac:dyDescent="0.25">
      <c r="A143" s="101">
        <f>'Data Set'!B143</f>
        <v>0</v>
      </c>
      <c r="B143" s="115">
        <f>'Data Set'!F143</f>
        <v>14300</v>
      </c>
      <c r="C143" s="101">
        <f>'Data Set'!D143</f>
        <v>62</v>
      </c>
    </row>
    <row r="144" spans="1:3" x14ac:dyDescent="0.25">
      <c r="A144" s="101">
        <f>'Data Set'!B144</f>
        <v>85</v>
      </c>
      <c r="B144" s="115">
        <f>'Data Set'!F144</f>
        <v>49000</v>
      </c>
      <c r="C144" s="101">
        <f>'Data Set'!D144</f>
        <v>41</v>
      </c>
    </row>
    <row r="145" spans="1:3" x14ac:dyDescent="0.25">
      <c r="A145" s="101">
        <f>'Data Set'!B145</f>
        <v>470</v>
      </c>
      <c r="B145" s="115">
        <f>'Data Set'!F145</f>
        <v>28900</v>
      </c>
      <c r="C145" s="101">
        <f>'Data Set'!D145</f>
        <v>26</v>
      </c>
    </row>
    <row r="146" spans="1:3" x14ac:dyDescent="0.25">
      <c r="A146" s="101">
        <f>'Data Set'!B146</f>
        <v>31</v>
      </c>
      <c r="B146" s="115">
        <f>'Data Set'!F146</f>
        <v>24400</v>
      </c>
      <c r="C146" s="101">
        <f>'Data Set'!D146</f>
        <v>36</v>
      </c>
    </row>
    <row r="147" spans="1:3" x14ac:dyDescent="0.25">
      <c r="A147" s="101">
        <f>'Data Set'!B147</f>
        <v>0</v>
      </c>
      <c r="B147" s="115">
        <f>'Data Set'!F147</f>
        <v>65000</v>
      </c>
      <c r="C147" s="101">
        <f>'Data Set'!D147</f>
        <v>37</v>
      </c>
    </row>
    <row r="148" spans="1:3" x14ac:dyDescent="0.25">
      <c r="A148" s="101">
        <f>'Data Set'!B148</f>
        <v>150</v>
      </c>
      <c r="B148" s="115">
        <f>'Data Set'!F148</f>
        <v>40000</v>
      </c>
      <c r="C148" s="101">
        <f>'Data Set'!D148</f>
        <v>39</v>
      </c>
    </row>
    <row r="149" spans="1:3" x14ac:dyDescent="0.25">
      <c r="A149" s="101">
        <f>'Data Set'!B149</f>
        <v>250</v>
      </c>
      <c r="B149" s="115">
        <f>'Data Set'!F149</f>
        <v>110000</v>
      </c>
      <c r="C149" s="101">
        <f>'Data Set'!D149</f>
        <v>62</v>
      </c>
    </row>
    <row r="150" spans="1:3" x14ac:dyDescent="0.25">
      <c r="A150" s="101">
        <f>'Data Set'!B150</f>
        <v>373</v>
      </c>
      <c r="B150" s="115">
        <f>'Data Set'!F150</f>
        <v>28200</v>
      </c>
      <c r="C150" s="101">
        <f>'Data Set'!D150</f>
        <v>61</v>
      </c>
    </row>
    <row r="151" spans="1:3" x14ac:dyDescent="0.25">
      <c r="A151" s="101">
        <f>'Data Set'!B151</f>
        <v>13</v>
      </c>
      <c r="B151" s="115">
        <f>'Data Set'!F151</f>
        <v>29400</v>
      </c>
      <c r="C151" s="101">
        <f>'Data Set'!D151</f>
        <v>20</v>
      </c>
    </row>
    <row r="152" spans="1:3" x14ac:dyDescent="0.25">
      <c r="A152" s="101">
        <f>'Data Set'!B152</f>
        <v>68</v>
      </c>
      <c r="B152" s="115">
        <f>'Data Set'!F152</f>
        <v>33900</v>
      </c>
      <c r="C152" s="101">
        <f>'Data Set'!D152</f>
        <v>31</v>
      </c>
    </row>
    <row r="153" spans="1:3" x14ac:dyDescent="0.25">
      <c r="A153" s="101">
        <f>'Data Set'!B153</f>
        <v>434</v>
      </c>
      <c r="B153" s="115">
        <f>'Data Set'!F153</f>
        <v>103200</v>
      </c>
      <c r="C153" s="101">
        <f>'Data Set'!D153</f>
        <v>28</v>
      </c>
    </row>
    <row r="154" spans="1:3" x14ac:dyDescent="0.25">
      <c r="A154" s="101">
        <f>'Data Set'!B154</f>
        <v>59</v>
      </c>
      <c r="B154" s="115">
        <f>'Data Set'!F154</f>
        <v>32000</v>
      </c>
      <c r="C154" s="101">
        <f>'Data Set'!D154</f>
        <v>22</v>
      </c>
    </row>
    <row r="155" spans="1:3" x14ac:dyDescent="0.25">
      <c r="A155" s="101">
        <f>'Data Set'!B155</f>
        <v>76</v>
      </c>
      <c r="B155" s="115">
        <f>'Data Set'!F155</f>
        <v>35800</v>
      </c>
      <c r="C155" s="101">
        <f>'Data Set'!D155</f>
        <v>36</v>
      </c>
    </row>
    <row r="156" spans="1:3" x14ac:dyDescent="0.25">
      <c r="A156" s="101">
        <f>'Data Set'!B156</f>
        <v>893</v>
      </c>
      <c r="B156" s="115">
        <f>'Data Set'!F156</f>
        <v>240200</v>
      </c>
      <c r="C156" s="101">
        <f>'Data Set'!D156</f>
        <v>48</v>
      </c>
    </row>
    <row r="157" spans="1:3" x14ac:dyDescent="0.25">
      <c r="A157" s="101">
        <f>'Data Set'!B157</f>
        <v>418</v>
      </c>
      <c r="B157" s="115">
        <f>'Data Set'!F157</f>
        <v>58000</v>
      </c>
      <c r="C157" s="101">
        <f>'Data Set'!D157</f>
        <v>47</v>
      </c>
    </row>
    <row r="158" spans="1:3" x14ac:dyDescent="0.25">
      <c r="A158" s="101">
        <f>'Data Set'!B158</f>
        <v>105</v>
      </c>
      <c r="B158" s="115">
        <f>'Data Set'!F158</f>
        <v>35200</v>
      </c>
      <c r="C158" s="101">
        <f>'Data Set'!D158</f>
        <v>51</v>
      </c>
    </row>
    <row r="159" spans="1:3" x14ac:dyDescent="0.25">
      <c r="A159" s="101">
        <f>'Data Set'!B159</f>
        <v>939</v>
      </c>
      <c r="B159" s="115">
        <f>'Data Set'!F159</f>
        <v>95000</v>
      </c>
      <c r="C159" s="101">
        <f>'Data Set'!D159</f>
        <v>48</v>
      </c>
    </row>
    <row r="160" spans="1:3" x14ac:dyDescent="0.25">
      <c r="A160" s="101">
        <f>'Data Set'!B160</f>
        <v>105</v>
      </c>
      <c r="B160" s="115">
        <f>'Data Set'!F160</f>
        <v>48300</v>
      </c>
      <c r="C160" s="101">
        <f>'Data Set'!D160</f>
        <v>30</v>
      </c>
    </row>
    <row r="161" spans="1:3" x14ac:dyDescent="0.25">
      <c r="A161" s="101">
        <f>'Data Set'!B161</f>
        <v>99</v>
      </c>
      <c r="B161" s="115">
        <f>'Data Set'!F161</f>
        <v>18700</v>
      </c>
      <c r="C161" s="101">
        <f>'Data Set'!D161</f>
        <v>40</v>
      </c>
    </row>
    <row r="162" spans="1:3" x14ac:dyDescent="0.25">
      <c r="A162" s="101">
        <f>'Data Set'!B162</f>
        <v>12</v>
      </c>
      <c r="B162" s="115">
        <f>'Data Set'!F162</f>
        <v>14700</v>
      </c>
      <c r="C162" s="101">
        <f>'Data Set'!D162</f>
        <v>29</v>
      </c>
    </row>
    <row r="163" spans="1:3" x14ac:dyDescent="0.25">
      <c r="A163" s="101">
        <f>'Data Set'!B163</f>
        <v>403</v>
      </c>
      <c r="B163" s="115">
        <f>'Data Set'!F163</f>
        <v>26300</v>
      </c>
      <c r="C163" s="101">
        <f>'Data Set'!D163</f>
        <v>35</v>
      </c>
    </row>
    <row r="164" spans="1:3" x14ac:dyDescent="0.25">
      <c r="A164" s="101">
        <f>'Data Set'!B164</f>
        <v>156</v>
      </c>
      <c r="B164" s="115">
        <f>'Data Set'!F164</f>
        <v>16800</v>
      </c>
      <c r="C164" s="101">
        <f>'Data Set'!D164</f>
        <v>61</v>
      </c>
    </row>
    <row r="165" spans="1:3" x14ac:dyDescent="0.25">
      <c r="A165" s="101">
        <f>'Data Set'!B165</f>
        <v>119</v>
      </c>
      <c r="B165" s="115">
        <f>'Data Set'!F165</f>
        <v>19600</v>
      </c>
      <c r="C165" s="101">
        <f>'Data Set'!D165</f>
        <v>38</v>
      </c>
    </row>
    <row r="166" spans="1:3" x14ac:dyDescent="0.25">
      <c r="A166" s="101">
        <f>'Data Set'!B166</f>
        <v>464</v>
      </c>
      <c r="B166" s="115">
        <f>'Data Set'!F166</f>
        <v>160000</v>
      </c>
      <c r="C166" s="101">
        <f>'Data Set'!D166</f>
        <v>40</v>
      </c>
    </row>
    <row r="167" spans="1:3" x14ac:dyDescent="0.25">
      <c r="A167" s="101">
        <f>'Data Set'!B167</f>
        <v>188</v>
      </c>
      <c r="B167" s="115">
        <f>'Data Set'!F167</f>
        <v>13600</v>
      </c>
      <c r="C167" s="101">
        <f>'Data Set'!D167</f>
        <v>32</v>
      </c>
    </row>
    <row r="168" spans="1:3" x14ac:dyDescent="0.25">
      <c r="A168" s="101">
        <f>'Data Set'!B168</f>
        <v>365</v>
      </c>
      <c r="B168" s="115">
        <f>'Data Set'!F168</f>
        <v>46000</v>
      </c>
      <c r="C168" s="101">
        <f>'Data Set'!D168</f>
        <v>32</v>
      </c>
    </row>
    <row r="169" spans="1:3" x14ac:dyDescent="0.25">
      <c r="A169" s="101">
        <f>'Data Set'!B169</f>
        <v>67</v>
      </c>
      <c r="B169" s="115">
        <f>'Data Set'!F169</f>
        <v>6500</v>
      </c>
      <c r="C169" s="101">
        <f>'Data Set'!D169</f>
        <v>68</v>
      </c>
    </row>
    <row r="170" spans="1:3" x14ac:dyDescent="0.25">
      <c r="A170" s="101">
        <f>'Data Set'!B170</f>
        <v>30</v>
      </c>
      <c r="B170" s="115">
        <f>'Data Set'!F170</f>
        <v>31000</v>
      </c>
      <c r="C170" s="101">
        <f>'Data Set'!D170</f>
        <v>39</v>
      </c>
    </row>
    <row r="171" spans="1:3" x14ac:dyDescent="0.25">
      <c r="A171" s="101">
        <f>'Data Set'!B171</f>
        <v>38</v>
      </c>
      <c r="B171" s="115">
        <f>'Data Set'!F171</f>
        <v>22800</v>
      </c>
      <c r="C171" s="101">
        <f>'Data Set'!D171</f>
        <v>58</v>
      </c>
    </row>
    <row r="172" spans="1:3" x14ac:dyDescent="0.25">
      <c r="A172" s="101">
        <f>'Data Set'!B172</f>
        <v>366</v>
      </c>
      <c r="B172" s="115">
        <f>'Data Set'!F172</f>
        <v>27600</v>
      </c>
      <c r="C172" s="101">
        <f>'Data Set'!D172</f>
        <v>47</v>
      </c>
    </row>
    <row r="173" spans="1:3" x14ac:dyDescent="0.25">
      <c r="A173" s="101">
        <f>'Data Set'!B173</f>
        <v>54</v>
      </c>
      <c r="B173" s="115">
        <f>'Data Set'!F173</f>
        <v>5100</v>
      </c>
      <c r="C173" s="101">
        <f>'Data Set'!D173</f>
        <v>50</v>
      </c>
    </row>
    <row r="174" spans="1:3" x14ac:dyDescent="0.25">
      <c r="A174" s="101">
        <f>'Data Set'!B174</f>
        <v>53</v>
      </c>
      <c r="B174" s="115">
        <f>'Data Set'!F174</f>
        <v>70000</v>
      </c>
      <c r="C174" s="101">
        <f>'Data Set'!D174</f>
        <v>24</v>
      </c>
    </row>
    <row r="175" spans="1:3" x14ac:dyDescent="0.25">
      <c r="A175" s="101">
        <f>'Data Set'!B175</f>
        <v>149</v>
      </c>
      <c r="B175" s="115">
        <f>'Data Set'!F175</f>
        <v>29800</v>
      </c>
      <c r="C175" s="101">
        <f>'Data Set'!D175</f>
        <v>30</v>
      </c>
    </row>
    <row r="176" spans="1:3" x14ac:dyDescent="0.25">
      <c r="A176" s="101">
        <f>'Data Set'!B176</f>
        <v>233</v>
      </c>
      <c r="B176" s="115">
        <f>'Data Set'!F176</f>
        <v>15500</v>
      </c>
      <c r="C176" s="101">
        <f>'Data Set'!D176</f>
        <v>31</v>
      </c>
    </row>
    <row r="177" spans="1:3" x14ac:dyDescent="0.25">
      <c r="A177" s="101">
        <f>'Data Set'!B177</f>
        <v>13</v>
      </c>
      <c r="B177" s="115">
        <f>'Data Set'!F177</f>
        <v>7900</v>
      </c>
      <c r="C177" s="101">
        <f>'Data Set'!D177</f>
        <v>37</v>
      </c>
    </row>
    <row r="178" spans="1:3" x14ac:dyDescent="0.25">
      <c r="A178" s="101">
        <f>'Data Set'!B178</f>
        <v>200</v>
      </c>
      <c r="B178" s="115">
        <f>'Data Set'!F178</f>
        <v>40000</v>
      </c>
      <c r="C178" s="101">
        <f>'Data Set'!D178</f>
        <v>44</v>
      </c>
    </row>
    <row r="179" spans="1:3" x14ac:dyDescent="0.25">
      <c r="A179" s="101">
        <f>'Data Set'!B179</f>
        <v>55</v>
      </c>
      <c r="B179" s="115">
        <f>'Data Set'!F179</f>
        <v>33400</v>
      </c>
      <c r="C179" s="101">
        <f>'Data Set'!D179</f>
        <v>41</v>
      </c>
    </row>
    <row r="180" spans="1:3" x14ac:dyDescent="0.25">
      <c r="A180" s="101">
        <f>'Data Set'!B180</f>
        <v>10</v>
      </c>
      <c r="B180" s="115">
        <f>'Data Set'!F180</f>
        <v>9300</v>
      </c>
      <c r="C180" s="101">
        <f>'Data Set'!D180</f>
        <v>46</v>
      </c>
    </row>
    <row r="181" spans="1:3" x14ac:dyDescent="0.25">
      <c r="A181" s="101">
        <f>'Data Set'!B181</f>
        <v>95</v>
      </c>
      <c r="B181" s="115">
        <f>'Data Set'!F181</f>
        <v>19600</v>
      </c>
      <c r="C181" s="101">
        <f>'Data Set'!D181</f>
        <v>57</v>
      </c>
    </row>
    <row r="182" spans="1:3" x14ac:dyDescent="0.25">
      <c r="A182" s="101">
        <f>'Data Set'!B182</f>
        <v>691</v>
      </c>
      <c r="B182" s="115">
        <f>'Data Set'!F182</f>
        <v>83000</v>
      </c>
      <c r="C182" s="101">
        <f>'Data Set'!D182</f>
        <v>61</v>
      </c>
    </row>
    <row r="183" spans="1:3" x14ac:dyDescent="0.25">
      <c r="A183" s="101">
        <f>'Data Set'!B183</f>
        <v>675</v>
      </c>
      <c r="B183" s="115">
        <f>'Data Set'!F183</f>
        <v>90000</v>
      </c>
      <c r="C183" s="101">
        <f>'Data Set'!D183</f>
        <v>58</v>
      </c>
    </row>
    <row r="184" spans="1:3" x14ac:dyDescent="0.25">
      <c r="A184" s="101">
        <f>'Data Set'!B184</f>
        <v>43</v>
      </c>
      <c r="B184" s="115">
        <f>'Data Set'!F184</f>
        <v>26000</v>
      </c>
      <c r="C184" s="101">
        <f>'Data Set'!D184</f>
        <v>49</v>
      </c>
    </row>
    <row r="185" spans="1:3" x14ac:dyDescent="0.25">
      <c r="A185" s="101">
        <f>'Data Set'!B185</f>
        <v>827</v>
      </c>
      <c r="B185" s="115">
        <f>'Data Set'!F185</f>
        <v>42700</v>
      </c>
      <c r="C185" s="101">
        <f>'Data Set'!D185</f>
        <v>30</v>
      </c>
    </row>
    <row r="186" spans="1:3" x14ac:dyDescent="0.25">
      <c r="A186" s="101">
        <f>'Data Set'!B186</f>
        <v>194</v>
      </c>
      <c r="B186" s="115">
        <f>'Data Set'!F186</f>
        <v>22500</v>
      </c>
      <c r="C186" s="101">
        <f>'Data Set'!D186</f>
        <v>55</v>
      </c>
    </row>
    <row r="187" spans="1:3" x14ac:dyDescent="0.25">
      <c r="A187" s="101">
        <f>'Data Set'!B187</f>
        <v>440</v>
      </c>
      <c r="B187" s="115">
        <f>'Data Set'!F187</f>
        <v>26300</v>
      </c>
      <c r="C187" s="101">
        <f>'Data Set'!D187</f>
        <v>32</v>
      </c>
    </row>
    <row r="188" spans="1:3" x14ac:dyDescent="0.25">
      <c r="A188" s="101">
        <f>'Data Set'!B188</f>
        <v>272</v>
      </c>
      <c r="B188" s="115">
        <f>'Data Set'!F188</f>
        <v>33900</v>
      </c>
      <c r="C188" s="101">
        <f>'Data Set'!D188</f>
        <v>29</v>
      </c>
    </row>
    <row r="189" spans="1:3" x14ac:dyDescent="0.25">
      <c r="A189" s="101">
        <f>'Data Set'!B189</f>
        <v>84</v>
      </c>
      <c r="B189" s="115">
        <f>'Data Set'!F189</f>
        <v>49000</v>
      </c>
      <c r="C189" s="101">
        <f>'Data Set'!D189</f>
        <v>47</v>
      </c>
    </row>
    <row r="190" spans="1:3" x14ac:dyDescent="0.25">
      <c r="A190" s="101">
        <f>'Data Set'!B190</f>
        <v>117</v>
      </c>
      <c r="B190" s="115">
        <f>'Data Set'!F190</f>
        <v>4000</v>
      </c>
      <c r="C190" s="101">
        <f>'Data Set'!D190</f>
        <v>32</v>
      </c>
    </row>
    <row r="191" spans="1:3" x14ac:dyDescent="0.25">
      <c r="A191" s="101">
        <f>'Data Set'!B191</f>
        <v>96</v>
      </c>
      <c r="B191" s="115">
        <f>'Data Set'!F191</f>
        <v>19000</v>
      </c>
      <c r="C191" s="101">
        <f>'Data Set'!D191</f>
        <v>44</v>
      </c>
    </row>
    <row r="192" spans="1:3" x14ac:dyDescent="0.25">
      <c r="A192" s="101">
        <f>'Data Set'!B192</f>
        <v>31</v>
      </c>
      <c r="B192" s="115">
        <f>'Data Set'!F192</f>
        <v>63700</v>
      </c>
      <c r="C192" s="101">
        <f>'Data Set'!D192</f>
        <v>34</v>
      </c>
    </row>
    <row r="193" spans="1:3" x14ac:dyDescent="0.25">
      <c r="A193" s="101">
        <f>'Data Set'!B193</f>
        <v>148</v>
      </c>
      <c r="B193" s="115">
        <f>'Data Set'!F193</f>
        <v>21100</v>
      </c>
      <c r="C193" s="101">
        <f>'Data Set'!D193</f>
        <v>38</v>
      </c>
    </row>
    <row r="194" spans="1:3" x14ac:dyDescent="0.25">
      <c r="A194" s="101">
        <f>'Data Set'!B194</f>
        <v>294</v>
      </c>
      <c r="B194" s="115">
        <f>'Data Set'!F194</f>
        <v>26300</v>
      </c>
      <c r="C194" s="101">
        <f>'Data Set'!D194</f>
        <v>42</v>
      </c>
    </row>
    <row r="195" spans="1:3" x14ac:dyDescent="0.25">
      <c r="A195" s="101">
        <f>'Data Set'!B195</f>
        <v>135</v>
      </c>
      <c r="B195" s="115">
        <f>'Data Set'!F195</f>
        <v>17000</v>
      </c>
      <c r="C195" s="101">
        <f>'Data Set'!D195</f>
        <v>30</v>
      </c>
    </row>
    <row r="196" spans="1:3" x14ac:dyDescent="0.25">
      <c r="A196" s="101">
        <f>'Data Set'!B196</f>
        <v>262</v>
      </c>
      <c r="B196" s="115">
        <f>'Data Set'!F196</f>
        <v>13200</v>
      </c>
      <c r="C196" s="101">
        <f>'Data Set'!D196</f>
        <v>29</v>
      </c>
    </row>
    <row r="197" spans="1:3" x14ac:dyDescent="0.25">
      <c r="A197" s="101">
        <f>'Data Set'!B197</f>
        <v>202</v>
      </c>
      <c r="B197" s="115">
        <f>'Data Set'!F197</f>
        <v>42000</v>
      </c>
      <c r="C197" s="101">
        <f>'Data Set'!D197</f>
        <v>38</v>
      </c>
    </row>
    <row r="198" spans="1:3" x14ac:dyDescent="0.25">
      <c r="A198" s="101">
        <f>'Data Set'!B198</f>
        <v>124</v>
      </c>
      <c r="B198" s="115">
        <f>'Data Set'!F198</f>
        <v>40600</v>
      </c>
      <c r="C198" s="101">
        <f>'Data Set'!D198</f>
        <v>32</v>
      </c>
    </row>
    <row r="199" spans="1:3" x14ac:dyDescent="0.25">
      <c r="A199" s="101">
        <f>'Data Set'!B199</f>
        <v>70</v>
      </c>
      <c r="B199" s="115">
        <f>'Data Set'!F199</f>
        <v>11100</v>
      </c>
      <c r="C199" s="101">
        <f>'Data Set'!D199</f>
        <v>55</v>
      </c>
    </row>
    <row r="200" spans="1:3" x14ac:dyDescent="0.25">
      <c r="A200" s="101">
        <f>'Data Set'!B200</f>
        <v>99</v>
      </c>
      <c r="B200" s="115">
        <f>'Data Set'!F200</f>
        <v>18700</v>
      </c>
      <c r="C200" s="101">
        <f>'Data Set'!D200</f>
        <v>47</v>
      </c>
    </row>
    <row r="201" spans="1:3" x14ac:dyDescent="0.25">
      <c r="A201" s="101">
        <f>'Data Set'!B201</f>
        <v>128</v>
      </c>
      <c r="B201" s="115">
        <f>'Data Set'!F201</f>
        <v>26000</v>
      </c>
      <c r="C201" s="101">
        <f>'Data Set'!D201</f>
        <v>40</v>
      </c>
    </row>
    <row r="202" spans="1:3" x14ac:dyDescent="0.25">
      <c r="A202" s="101">
        <f>'Data Set'!B202</f>
        <v>61</v>
      </c>
      <c r="B202" s="115">
        <f>'Data Set'!F202</f>
        <v>59000</v>
      </c>
      <c r="C202" s="101">
        <f>'Data Set'!D202</f>
        <v>37</v>
      </c>
    </row>
    <row r="203" spans="1:3" x14ac:dyDescent="0.25">
      <c r="A203" s="101">
        <f>'Data Set'!B203</f>
        <v>48</v>
      </c>
      <c r="B203" s="115">
        <f>'Data Set'!F203</f>
        <v>18700</v>
      </c>
      <c r="C203" s="101">
        <f>'Data Set'!D203</f>
        <v>43</v>
      </c>
    </row>
    <row r="204" spans="1:3" x14ac:dyDescent="0.25">
      <c r="A204" s="101">
        <f>'Data Set'!B204</f>
        <v>493</v>
      </c>
      <c r="B204" s="115">
        <f>'Data Set'!F204</f>
        <v>140000</v>
      </c>
      <c r="C204" s="101">
        <f>'Data Set'!D204</f>
        <v>32</v>
      </c>
    </row>
    <row r="205" spans="1:3" x14ac:dyDescent="0.25">
      <c r="A205" s="101">
        <f>'Data Set'!B205</f>
        <v>96</v>
      </c>
      <c r="B205" s="115">
        <f>'Data Set'!F205</f>
        <v>63300</v>
      </c>
      <c r="C205" s="101">
        <f>'Data Set'!D205</f>
        <v>31</v>
      </c>
    </row>
    <row r="206" spans="1:3" x14ac:dyDescent="0.25">
      <c r="A206" s="101">
        <f>'Data Set'!B206</f>
        <v>257</v>
      </c>
      <c r="B206" s="115">
        <f>'Data Set'!F206</f>
        <v>7900</v>
      </c>
      <c r="C206" s="101">
        <f>'Data Set'!D206</f>
        <v>44</v>
      </c>
    </row>
    <row r="207" spans="1:3" x14ac:dyDescent="0.25">
      <c r="A207" s="101">
        <f>'Data Set'!B207</f>
        <v>69</v>
      </c>
      <c r="B207" s="115">
        <f>'Data Set'!F207</f>
        <v>59200</v>
      </c>
      <c r="C207" s="101">
        <f>'Data Set'!D207</f>
        <v>39</v>
      </c>
    </row>
    <row r="208" spans="1:3" x14ac:dyDescent="0.25">
      <c r="A208" s="101">
        <f>'Data Set'!B208</f>
        <v>169</v>
      </c>
      <c r="B208" s="115">
        <f>'Data Set'!F208</f>
        <v>6500</v>
      </c>
      <c r="C208" s="101">
        <f>'Data Set'!D208</f>
        <v>41</v>
      </c>
    </row>
    <row r="209" spans="1:3" x14ac:dyDescent="0.25">
      <c r="A209" s="101">
        <f>'Data Set'!B209</f>
        <v>34</v>
      </c>
      <c r="B209" s="115">
        <f>'Data Set'!F209</f>
        <v>32500</v>
      </c>
      <c r="C209" s="101">
        <f>'Data Set'!D209</f>
        <v>30</v>
      </c>
    </row>
    <row r="210" spans="1:3" x14ac:dyDescent="0.25">
      <c r="A210" s="101">
        <f>'Data Set'!B210</f>
        <v>327</v>
      </c>
      <c r="B210" s="115">
        <f>'Data Set'!F210</f>
        <v>125000</v>
      </c>
      <c r="C210" s="101">
        <f>'Data Set'!D210</f>
        <v>58</v>
      </c>
    </row>
    <row r="211" spans="1:3" x14ac:dyDescent="0.25">
      <c r="A211" s="101">
        <f>'Data Set'!B211</f>
        <v>1191</v>
      </c>
      <c r="B211" s="115">
        <f>'Data Set'!F211</f>
        <v>248000</v>
      </c>
      <c r="C211" s="101">
        <f>'Data Set'!D211</f>
        <v>55</v>
      </c>
    </row>
    <row r="212" spans="1:3" x14ac:dyDescent="0.25">
      <c r="A212" s="101">
        <f>'Data Set'!B212</f>
        <v>51</v>
      </c>
      <c r="B212" s="115">
        <f>'Data Set'!F212</f>
        <v>36100</v>
      </c>
      <c r="C212" s="101">
        <f>'Data Set'!D212</f>
        <v>60</v>
      </c>
    </row>
    <row r="213" spans="1:3" x14ac:dyDescent="0.25">
      <c r="A213" s="101">
        <f>'Data Set'!B213</f>
        <v>38</v>
      </c>
      <c r="B213" s="115">
        <f>'Data Set'!F213</f>
        <v>55000</v>
      </c>
      <c r="C213" s="101">
        <f>'Data Set'!D213</f>
        <v>29</v>
      </c>
    </row>
    <row r="214" spans="1:3" x14ac:dyDescent="0.25">
      <c r="A214" s="101">
        <f>'Data Set'!B214</f>
        <v>63</v>
      </c>
      <c r="B214" s="115">
        <f>'Data Set'!F214</f>
        <v>67000</v>
      </c>
      <c r="C214" s="101">
        <f>'Data Set'!D214</f>
        <v>42</v>
      </c>
    </row>
    <row r="215" spans="1:3" x14ac:dyDescent="0.25">
      <c r="A215" s="101">
        <f>'Data Set'!B215</f>
        <v>729</v>
      </c>
      <c r="B215" s="115">
        <f>'Data Set'!F215</f>
        <v>76300</v>
      </c>
      <c r="C215" s="101">
        <f>'Data Set'!D215</f>
        <v>41</v>
      </c>
    </row>
    <row r="216" spans="1:3" x14ac:dyDescent="0.25">
      <c r="A216" s="101">
        <f>'Data Set'!B216</f>
        <v>128</v>
      </c>
      <c r="B216" s="115">
        <f>'Data Set'!F216</f>
        <v>29600</v>
      </c>
      <c r="C216" s="101">
        <f>'Data Set'!D216</f>
        <v>35</v>
      </c>
    </row>
    <row r="217" spans="1:3" x14ac:dyDescent="0.25">
      <c r="A217" s="101">
        <f>'Data Set'!B217</f>
        <v>1226</v>
      </c>
      <c r="B217" s="115">
        <f>'Data Set'!F217</f>
        <v>304000</v>
      </c>
      <c r="C217" s="101">
        <f>'Data Set'!D217</f>
        <v>24</v>
      </c>
    </row>
    <row r="218" spans="1:3" x14ac:dyDescent="0.25">
      <c r="A218" s="101">
        <f>'Data Set'!B218</f>
        <v>40</v>
      </c>
      <c r="B218" s="115">
        <f>'Data Set'!F218</f>
        <v>16300</v>
      </c>
      <c r="C218" s="101">
        <f>'Data Set'!D218</f>
        <v>39</v>
      </c>
    </row>
    <row r="219" spans="1:3" x14ac:dyDescent="0.25">
      <c r="A219" s="101">
        <f>'Data Set'!B219</f>
        <v>384</v>
      </c>
      <c r="B219" s="115">
        <f>'Data Set'!F219</f>
        <v>31000</v>
      </c>
      <c r="C219" s="101">
        <f>'Data Set'!D219</f>
        <v>38</v>
      </c>
    </row>
    <row r="220" spans="1:3" x14ac:dyDescent="0.25">
      <c r="A220" s="101">
        <f>'Data Set'!B220</f>
        <v>338</v>
      </c>
      <c r="B220" s="115">
        <f>'Data Set'!F220</f>
        <v>152000</v>
      </c>
      <c r="C220" s="101">
        <f>'Data Set'!D220</f>
        <v>37</v>
      </c>
    </row>
    <row r="221" spans="1:3" x14ac:dyDescent="0.25">
      <c r="A221" s="101">
        <f>'Data Set'!B221</f>
        <v>312</v>
      </c>
      <c r="B221" s="115">
        <f>'Data Set'!F221</f>
        <v>56000</v>
      </c>
      <c r="C221" s="101">
        <f>'Data Set'!D221</f>
        <v>47</v>
      </c>
    </row>
    <row r="222" spans="1:3" x14ac:dyDescent="0.25">
      <c r="A222" s="101">
        <f>'Data Set'!B222</f>
        <v>272</v>
      </c>
      <c r="B222" s="115">
        <f>'Data Set'!F222</f>
        <v>72000</v>
      </c>
      <c r="C222" s="101">
        <f>'Data Set'!D222</f>
        <v>38</v>
      </c>
    </row>
    <row r="223" spans="1:3" x14ac:dyDescent="0.25">
      <c r="A223" s="101">
        <f>'Data Set'!B223</f>
        <v>33</v>
      </c>
      <c r="B223" s="115">
        <f>'Data Set'!F223</f>
        <v>13600</v>
      </c>
      <c r="C223" s="101">
        <f>'Data Set'!D223</f>
        <v>41</v>
      </c>
    </row>
    <row r="224" spans="1:3" x14ac:dyDescent="0.25">
      <c r="A224" s="101">
        <f>'Data Set'!B224</f>
        <v>1349</v>
      </c>
      <c r="B224" s="115">
        <f>'Data Set'!F224</f>
        <v>402000</v>
      </c>
      <c r="C224" s="101">
        <f>'Data Set'!D224</f>
        <v>41</v>
      </c>
    </row>
    <row r="225" spans="1:3" x14ac:dyDescent="0.25">
      <c r="A225" s="101">
        <f>'Data Set'!B225</f>
        <v>59</v>
      </c>
      <c r="B225" s="115">
        <f>'Data Set'!F225</f>
        <v>76000</v>
      </c>
      <c r="C225" s="101">
        <f>'Data Set'!D225</f>
        <v>38</v>
      </c>
    </row>
    <row r="226" spans="1:3" x14ac:dyDescent="0.25">
      <c r="A226" s="101">
        <f>'Data Set'!B226</f>
        <v>542</v>
      </c>
      <c r="B226" s="115">
        <f>'Data Set'!F226</f>
        <v>57800</v>
      </c>
      <c r="C226" s="101">
        <f>'Data Set'!D226</f>
        <v>29</v>
      </c>
    </row>
    <row r="227" spans="1:3" x14ac:dyDescent="0.25">
      <c r="A227" s="101">
        <f>'Data Set'!B227</f>
        <v>20</v>
      </c>
      <c r="B227" s="115">
        <f>'Data Set'!F227</f>
        <v>22800</v>
      </c>
      <c r="C227" s="101">
        <f>'Data Set'!D227</f>
        <v>38</v>
      </c>
    </row>
    <row r="228" spans="1:3" x14ac:dyDescent="0.25">
      <c r="A228" s="101">
        <f>'Data Set'!B228</f>
        <v>105</v>
      </c>
      <c r="B228" s="115">
        <f>'Data Set'!F228</f>
        <v>62000</v>
      </c>
      <c r="C228" s="101">
        <f>'Data Set'!D228</f>
        <v>61</v>
      </c>
    </row>
    <row r="229" spans="1:3" x14ac:dyDescent="0.25">
      <c r="A229" s="101">
        <f>'Data Set'!B229</f>
        <v>21</v>
      </c>
      <c r="B229" s="115">
        <f>'Data Set'!F229</f>
        <v>16800</v>
      </c>
      <c r="C229" s="101">
        <f>'Data Set'!D229</f>
        <v>26</v>
      </c>
    </row>
    <row r="230" spans="1:3" x14ac:dyDescent="0.25">
      <c r="A230" s="101">
        <f>'Data Set'!B230</f>
        <v>72</v>
      </c>
      <c r="B230" s="115">
        <f>'Data Set'!F230</f>
        <v>25000</v>
      </c>
      <c r="C230" s="101">
        <f>'Data Set'!D230</f>
        <v>25</v>
      </c>
    </row>
    <row r="231" spans="1:3" x14ac:dyDescent="0.25">
      <c r="A231" s="101">
        <f>'Data Set'!B231</f>
        <v>76</v>
      </c>
      <c r="B231" s="115">
        <f>'Data Set'!F231</f>
        <v>16800</v>
      </c>
      <c r="C231" s="101">
        <f>'Data Set'!D231</f>
        <v>62</v>
      </c>
    </row>
    <row r="232" spans="1:3" x14ac:dyDescent="0.25">
      <c r="A232" s="101">
        <f>'Data Set'!B232</f>
        <v>0</v>
      </c>
      <c r="B232" s="115">
        <f>'Data Set'!F232</f>
        <v>40000</v>
      </c>
      <c r="C232" s="101">
        <f>'Data Set'!D232</f>
        <v>42</v>
      </c>
    </row>
    <row r="233" spans="1:3" x14ac:dyDescent="0.25">
      <c r="A233" s="101">
        <f>'Data Set'!B233</f>
        <v>545</v>
      </c>
      <c r="B233" s="115">
        <f>'Data Set'!F233</f>
        <v>76000</v>
      </c>
      <c r="C233" s="101">
        <f>'Data Set'!D233</f>
        <v>31</v>
      </c>
    </row>
    <row r="234" spans="1:3" x14ac:dyDescent="0.25">
      <c r="A234" s="101">
        <f>'Data Set'!B234</f>
        <v>73</v>
      </c>
      <c r="B234" s="115">
        <f>'Data Set'!F234</f>
        <v>5800</v>
      </c>
      <c r="C234" s="101">
        <f>'Data Set'!D234</f>
        <v>33</v>
      </c>
    </row>
    <row r="235" spans="1:3" x14ac:dyDescent="0.25">
      <c r="A235" s="101">
        <f>'Data Set'!B235</f>
        <v>288</v>
      </c>
      <c r="B235" s="115">
        <f>'Data Set'!F235</f>
        <v>28000</v>
      </c>
      <c r="C235" s="101">
        <f>'Data Set'!D235</f>
        <v>21</v>
      </c>
    </row>
    <row r="236" spans="1:3" x14ac:dyDescent="0.25">
      <c r="A236" s="101">
        <f>'Data Set'!B236</f>
        <v>17</v>
      </c>
      <c r="B236" s="115">
        <f>'Data Set'!F236</f>
        <v>13000</v>
      </c>
      <c r="C236" s="101">
        <f>'Data Set'!D236</f>
        <v>50</v>
      </c>
    </row>
    <row r="237" spans="1:3" x14ac:dyDescent="0.25">
      <c r="A237" s="101">
        <f>'Data Set'!B237</f>
        <v>53</v>
      </c>
      <c r="B237" s="115">
        <f>'Data Set'!F237</f>
        <v>33900</v>
      </c>
      <c r="C237" s="101">
        <f>'Data Set'!D237</f>
        <v>36</v>
      </c>
    </row>
    <row r="238" spans="1:3" x14ac:dyDescent="0.25">
      <c r="A238" s="101">
        <f>'Data Set'!B238</f>
        <v>22</v>
      </c>
      <c r="B238" s="115">
        <f>'Data Set'!F238</f>
        <v>39900</v>
      </c>
      <c r="C238" s="101">
        <f>'Data Set'!D238</f>
        <v>41</v>
      </c>
    </row>
    <row r="239" spans="1:3" x14ac:dyDescent="0.25">
      <c r="A239" s="101">
        <f>'Data Set'!B239</f>
        <v>365</v>
      </c>
      <c r="B239" s="115">
        <f>'Data Set'!F239</f>
        <v>10300</v>
      </c>
      <c r="C239" s="101">
        <f>'Data Set'!D239</f>
        <v>27</v>
      </c>
    </row>
    <row r="240" spans="1:3" x14ac:dyDescent="0.25">
      <c r="A240" s="101">
        <f>'Data Set'!B240</f>
        <v>20</v>
      </c>
      <c r="B240" s="115">
        <f>'Data Set'!F240</f>
        <v>7200</v>
      </c>
      <c r="C240" s="101">
        <f>'Data Set'!D240</f>
        <v>42</v>
      </c>
    </row>
    <row r="241" spans="1:3" x14ac:dyDescent="0.25">
      <c r="A241" s="101">
        <f>'Data Set'!B241</f>
        <v>676</v>
      </c>
      <c r="B241" s="115">
        <f>'Data Set'!F241</f>
        <v>24300</v>
      </c>
      <c r="C241" s="101">
        <f>'Data Set'!D241</f>
        <v>28</v>
      </c>
    </row>
    <row r="242" spans="1:3" x14ac:dyDescent="0.25">
      <c r="A242" s="101">
        <f>'Data Set'!B242</f>
        <v>205</v>
      </c>
      <c r="B242" s="115">
        <f>'Data Set'!F242</f>
        <v>95000</v>
      </c>
      <c r="C242" s="101">
        <f>'Data Set'!D242</f>
        <v>46</v>
      </c>
    </row>
    <row r="243" spans="1:3" x14ac:dyDescent="0.25">
      <c r="A243" s="101">
        <f>'Data Set'!B243</f>
        <v>681</v>
      </c>
      <c r="B243" s="115">
        <f>'Data Set'!F243</f>
        <v>74200</v>
      </c>
      <c r="C243" s="101">
        <f>'Data Set'!D243</f>
        <v>32</v>
      </c>
    </row>
    <row r="244" spans="1:3" x14ac:dyDescent="0.25">
      <c r="A244" s="101">
        <f>'Data Set'!B244</f>
        <v>56</v>
      </c>
      <c r="B244" s="115">
        <f>'Data Set'!F244</f>
        <v>19000</v>
      </c>
      <c r="C244" s="101">
        <f>'Data Set'!D244</f>
        <v>40</v>
      </c>
    </row>
    <row r="245" spans="1:3" x14ac:dyDescent="0.25">
      <c r="A245" s="101">
        <f>'Data Set'!B245</f>
        <v>63</v>
      </c>
      <c r="B245" s="115">
        <f>'Data Set'!F245</f>
        <v>42700</v>
      </c>
      <c r="C245" s="101">
        <f>'Data Set'!D245</f>
        <v>39</v>
      </c>
    </row>
    <row r="246" spans="1:3" x14ac:dyDescent="0.25">
      <c r="A246" s="101">
        <f>'Data Set'!B246</f>
        <v>361</v>
      </c>
      <c r="B246" s="115">
        <f>'Data Set'!F246</f>
        <v>143000</v>
      </c>
      <c r="C246" s="101">
        <f>'Data Set'!D246</f>
        <v>30</v>
      </c>
    </row>
    <row r="247" spans="1:3" x14ac:dyDescent="0.25">
      <c r="A247" s="101">
        <f>'Data Set'!B247</f>
        <v>17</v>
      </c>
      <c r="B247" s="115">
        <f>'Data Set'!F247</f>
        <v>28900</v>
      </c>
      <c r="C247" s="101">
        <f>'Data Set'!D247</f>
        <v>33</v>
      </c>
    </row>
    <row r="248" spans="1:3" x14ac:dyDescent="0.25">
      <c r="A248" s="101">
        <f>'Data Set'!B248</f>
        <v>567</v>
      </c>
      <c r="B248" s="115">
        <f>'Data Set'!F248</f>
        <v>49000</v>
      </c>
      <c r="C248" s="101">
        <f>'Data Set'!D248</f>
        <v>27</v>
      </c>
    </row>
    <row r="249" spans="1:3" x14ac:dyDescent="0.25">
      <c r="A249" s="101">
        <f>'Data Set'!B249</f>
        <v>452</v>
      </c>
      <c r="B249" s="115">
        <f>'Data Set'!F249</f>
        <v>74200</v>
      </c>
      <c r="C249" s="101">
        <f>'Data Set'!D249</f>
        <v>37</v>
      </c>
    </row>
    <row r="250" spans="1:3" x14ac:dyDescent="0.25">
      <c r="A250" s="101">
        <f>'Data Set'!B250</f>
        <v>26</v>
      </c>
      <c r="B250" s="115">
        <f>'Data Set'!F250</f>
        <v>69000</v>
      </c>
      <c r="C250" s="101">
        <f>'Data Set'!D250</f>
        <v>56</v>
      </c>
    </row>
    <row r="251" spans="1:3" x14ac:dyDescent="0.25">
      <c r="A251" s="101">
        <f>'Data Set'!B251</f>
        <v>0</v>
      </c>
      <c r="B251" s="115">
        <f>'Data Set'!F251</f>
        <v>15300</v>
      </c>
      <c r="C251" s="101">
        <f>'Data Set'!D251</f>
        <v>30</v>
      </c>
    </row>
    <row r="252" spans="1:3" x14ac:dyDescent="0.25">
      <c r="A252" s="101">
        <f>'Data Set'!B252</f>
        <v>183</v>
      </c>
      <c r="B252" s="115">
        <f>'Data Set'!F252</f>
        <v>41300</v>
      </c>
      <c r="C252" s="101">
        <f>'Data Set'!D252</f>
        <v>36</v>
      </c>
    </row>
    <row r="253" spans="1:3" x14ac:dyDescent="0.25">
      <c r="A253" s="101">
        <f>'Data Set'!B253</f>
        <v>241</v>
      </c>
      <c r="B253" s="115">
        <f>'Data Set'!F253</f>
        <v>81990</v>
      </c>
      <c r="C253" s="101">
        <f>'Data Set'!D253</f>
        <v>32</v>
      </c>
    </row>
    <row r="254" spans="1:3" x14ac:dyDescent="0.25">
      <c r="A254" s="101">
        <f>'Data Set'!B254</f>
        <v>168</v>
      </c>
      <c r="B254" s="115">
        <f>'Data Set'!F254</f>
        <v>63300</v>
      </c>
      <c r="C254" s="101">
        <f>'Data Set'!D254</f>
        <v>44</v>
      </c>
    </row>
    <row r="255" spans="1:3" x14ac:dyDescent="0.25">
      <c r="A255" s="101">
        <f>'Data Set'!B255</f>
        <v>914</v>
      </c>
      <c r="B255" s="115">
        <f>'Data Set'!F255</f>
        <v>322300</v>
      </c>
      <c r="C255" s="101">
        <f>'Data Set'!D255</f>
        <v>48</v>
      </c>
    </row>
    <row r="256" spans="1:3" x14ac:dyDescent="0.25">
      <c r="A256" s="101">
        <f>'Data Set'!B256</f>
        <v>69</v>
      </c>
      <c r="B256" s="115">
        <f>'Data Set'!F256</f>
        <v>13700</v>
      </c>
      <c r="C256" s="101">
        <f>'Data Set'!D256</f>
        <v>39</v>
      </c>
    </row>
    <row r="257" spans="1:3" x14ac:dyDescent="0.25">
      <c r="A257" s="101">
        <f>'Data Set'!B257</f>
        <v>690</v>
      </c>
      <c r="B257" s="115">
        <f>'Data Set'!F257</f>
        <v>75900</v>
      </c>
      <c r="C257" s="101">
        <f>'Data Set'!D257</f>
        <v>31</v>
      </c>
    </row>
    <row r="258" spans="1:3" x14ac:dyDescent="0.25">
      <c r="A258" s="101">
        <f>'Data Set'!B258</f>
        <v>141</v>
      </c>
      <c r="B258" s="115">
        <f>'Data Set'!F258</f>
        <v>33000</v>
      </c>
      <c r="C258" s="101">
        <f>'Data Set'!D258</f>
        <v>39</v>
      </c>
    </row>
    <row r="259" spans="1:3" x14ac:dyDescent="0.25">
      <c r="A259" s="101">
        <f>'Data Set'!B259</f>
        <v>401</v>
      </c>
      <c r="B259" s="115">
        <f>'Data Set'!F259</f>
        <v>22000</v>
      </c>
      <c r="C259" s="101">
        <f>'Data Set'!D259</f>
        <v>62</v>
      </c>
    </row>
    <row r="260" spans="1:3" x14ac:dyDescent="0.25">
      <c r="A260" s="101">
        <f>'Data Set'!B260</f>
        <v>0</v>
      </c>
      <c r="B260" s="115">
        <f>'Data Set'!F260</f>
        <v>63200</v>
      </c>
      <c r="C260" s="101">
        <f>'Data Set'!D260</f>
        <v>21</v>
      </c>
    </row>
    <row r="261" spans="1:3" x14ac:dyDescent="0.25">
      <c r="A261" s="101">
        <f>'Data Set'!B261</f>
        <v>966</v>
      </c>
      <c r="B261" s="115">
        <f>'Data Set'!F261</f>
        <v>248000</v>
      </c>
      <c r="C261" s="101">
        <f>'Data Set'!D261</f>
        <v>62</v>
      </c>
    </row>
    <row r="262" spans="1:3" x14ac:dyDescent="0.25">
      <c r="A262" s="101">
        <f>'Data Set'!B262</f>
        <v>21</v>
      </c>
      <c r="B262" s="115">
        <f>'Data Set'!F262</f>
        <v>59600</v>
      </c>
      <c r="C262" s="101">
        <f>'Data Set'!D262</f>
        <v>34</v>
      </c>
    </row>
    <row r="263" spans="1:3" x14ac:dyDescent="0.25">
      <c r="A263" s="101">
        <f>'Data Set'!B263</f>
        <v>30</v>
      </c>
      <c r="B263" s="115">
        <f>'Data Set'!F263</f>
        <v>15100</v>
      </c>
      <c r="C263" s="101">
        <f>'Data Set'!D263</f>
        <v>35</v>
      </c>
    </row>
    <row r="264" spans="1:3" x14ac:dyDescent="0.25">
      <c r="A264" s="101">
        <f>'Data Set'!B264</f>
        <v>924</v>
      </c>
      <c r="B264" s="115">
        <f>'Data Set'!F264</f>
        <v>185000</v>
      </c>
      <c r="C264" s="101">
        <f>'Data Set'!D264</f>
        <v>41</v>
      </c>
    </row>
    <row r="265" spans="1:3" x14ac:dyDescent="0.25">
      <c r="A265" s="101">
        <f>'Data Set'!B265</f>
        <v>19</v>
      </c>
      <c r="B265" s="115">
        <f>'Data Set'!F265</f>
        <v>59000</v>
      </c>
      <c r="C265" s="101">
        <f>'Data Set'!D265</f>
        <v>45</v>
      </c>
    </row>
    <row r="266" spans="1:3" x14ac:dyDescent="0.25">
      <c r="A266" s="101">
        <f>'Data Set'!B266</f>
        <v>560</v>
      </c>
      <c r="B266" s="115">
        <f>'Data Set'!F266</f>
        <v>153000</v>
      </c>
      <c r="C266" s="101">
        <f>'Data Set'!D266</f>
        <v>54</v>
      </c>
    </row>
    <row r="267" spans="1:3" x14ac:dyDescent="0.25">
      <c r="A267" s="101">
        <f>'Data Set'!B267</f>
        <v>110</v>
      </c>
      <c r="B267" s="115">
        <f>'Data Set'!F267</f>
        <v>60000</v>
      </c>
      <c r="C267" s="101">
        <f>'Data Set'!D267</f>
        <v>51</v>
      </c>
    </row>
    <row r="268" spans="1:3" x14ac:dyDescent="0.25">
      <c r="A268" s="101">
        <f>'Data Set'!B268</f>
        <v>417</v>
      </c>
      <c r="B268" s="115">
        <f>'Data Set'!F268</f>
        <v>90000</v>
      </c>
      <c r="C268" s="101">
        <f>'Data Set'!D268</f>
        <v>52</v>
      </c>
    </row>
    <row r="269" spans="1:3" x14ac:dyDescent="0.25">
      <c r="A269" s="101">
        <f>'Data Set'!B269</f>
        <v>337</v>
      </c>
      <c r="B269" s="115">
        <f>'Data Set'!F269</f>
        <v>18300</v>
      </c>
      <c r="C269" s="101">
        <f>'Data Set'!D269</f>
        <v>29</v>
      </c>
    </row>
    <row r="270" spans="1:3" x14ac:dyDescent="0.25">
      <c r="A270" s="101">
        <f>'Data Set'!B270</f>
        <v>126</v>
      </c>
      <c r="B270" s="115">
        <f>'Data Set'!F270</f>
        <v>79500</v>
      </c>
      <c r="C270" s="101">
        <f>'Data Set'!D270</f>
        <v>44</v>
      </c>
    </row>
    <row r="271" spans="1:3" x14ac:dyDescent="0.25">
      <c r="A271" s="101">
        <f>'Data Set'!B271</f>
        <v>214</v>
      </c>
      <c r="B271" s="115">
        <f>'Data Set'!F271</f>
        <v>71000</v>
      </c>
      <c r="C271" s="101">
        <f>'Data Set'!D271</f>
        <v>40</v>
      </c>
    </row>
    <row r="272" spans="1:3" x14ac:dyDescent="0.25">
      <c r="A272" s="101">
        <f>'Data Set'!B272</f>
        <v>954</v>
      </c>
      <c r="B272" s="115">
        <f>'Data Set'!F272</f>
        <v>344300</v>
      </c>
      <c r="C272" s="101">
        <f>'Data Set'!D272</f>
        <v>41</v>
      </c>
    </row>
    <row r="273" spans="1:3" x14ac:dyDescent="0.25">
      <c r="A273" s="101">
        <f>'Data Set'!B273</f>
        <v>485</v>
      </c>
      <c r="B273" s="115">
        <f>'Data Set'!F273</f>
        <v>125000</v>
      </c>
      <c r="C273" s="101">
        <f>'Data Set'!D273</f>
        <v>31</v>
      </c>
    </row>
    <row r="274" spans="1:3" x14ac:dyDescent="0.25">
      <c r="A274" s="101">
        <f>'Data Set'!B274</f>
        <v>40</v>
      </c>
      <c r="B274" s="115">
        <f>'Data Set'!F274</f>
        <v>40200</v>
      </c>
      <c r="C274" s="101">
        <f>'Data Set'!D274</f>
        <v>38</v>
      </c>
    </row>
    <row r="275" spans="1:3" x14ac:dyDescent="0.25">
      <c r="A275" s="101">
        <f>'Data Set'!B275</f>
        <v>39</v>
      </c>
      <c r="B275" s="115">
        <f>'Data Set'!F275</f>
        <v>67000</v>
      </c>
      <c r="C275" s="101">
        <f>'Data Set'!D275</f>
        <v>43</v>
      </c>
    </row>
    <row r="276" spans="1:3" x14ac:dyDescent="0.25">
      <c r="A276" s="101">
        <f>'Data Set'!B276</f>
        <v>96</v>
      </c>
      <c r="B276" s="115">
        <f>'Data Set'!F276</f>
        <v>65000</v>
      </c>
      <c r="C276" s="101">
        <f>'Data Set'!D276</f>
        <v>40</v>
      </c>
    </row>
    <row r="277" spans="1:3" x14ac:dyDescent="0.25">
      <c r="A277" s="101">
        <f>'Data Set'!B277</f>
        <v>40</v>
      </c>
      <c r="B277" s="115">
        <f>'Data Set'!F277</f>
        <v>22100</v>
      </c>
      <c r="C277" s="101">
        <f>'Data Set'!D277</f>
        <v>41</v>
      </c>
    </row>
    <row r="278" spans="1:3" x14ac:dyDescent="0.25">
      <c r="A278" s="101">
        <f>'Data Set'!B278</f>
        <v>341</v>
      </c>
      <c r="B278" s="115">
        <f>'Data Set'!F278</f>
        <v>22500</v>
      </c>
      <c r="C278" s="101">
        <f>'Data Set'!D278</f>
        <v>64</v>
      </c>
    </row>
    <row r="279" spans="1:3" x14ac:dyDescent="0.25">
      <c r="A279" s="101">
        <f>'Data Set'!B279</f>
        <v>33</v>
      </c>
      <c r="B279" s="115">
        <f>'Data Set'!F279</f>
        <v>37700</v>
      </c>
      <c r="C279" s="101">
        <f>'Data Set'!D279</f>
        <v>40</v>
      </c>
    </row>
    <row r="280" spans="1:3" x14ac:dyDescent="0.25">
      <c r="A280" s="101">
        <f>'Data Set'!B280</f>
        <v>130</v>
      </c>
      <c r="B280" s="115">
        <f>'Data Set'!F280</f>
        <v>110000</v>
      </c>
      <c r="C280" s="101">
        <f>'Data Set'!D280</f>
        <v>52</v>
      </c>
    </row>
    <row r="281" spans="1:3" x14ac:dyDescent="0.25">
      <c r="A281" s="101">
        <f>'Data Set'!B281</f>
        <v>230</v>
      </c>
      <c r="B281" s="115">
        <f>'Data Set'!F281</f>
        <v>55000</v>
      </c>
      <c r="C281" s="101">
        <f>'Data Set'!D281</f>
        <v>41</v>
      </c>
    </row>
    <row r="282" spans="1:3" x14ac:dyDescent="0.25">
      <c r="A282" s="101">
        <f>'Data Set'!B282</f>
        <v>98</v>
      </c>
      <c r="B282" s="115">
        <f>'Data Set'!F282</f>
        <v>12100</v>
      </c>
      <c r="C282" s="101">
        <f>'Data Set'!D282</f>
        <v>38</v>
      </c>
    </row>
    <row r="283" spans="1:3" x14ac:dyDescent="0.25">
      <c r="A283" s="101">
        <f>'Data Set'!B283</f>
        <v>51</v>
      </c>
      <c r="B283" s="115">
        <f>'Data Set'!F283</f>
        <v>29500</v>
      </c>
      <c r="C283" s="101">
        <f>'Data Set'!D283</f>
        <v>69</v>
      </c>
    </row>
    <row r="284" spans="1:3" x14ac:dyDescent="0.25">
      <c r="A284" s="101">
        <f>'Data Set'!B284</f>
        <v>100</v>
      </c>
      <c r="B284" s="115">
        <f>'Data Set'!F284</f>
        <v>19600</v>
      </c>
      <c r="C284" s="101">
        <f>'Data Set'!D284</f>
        <v>26</v>
      </c>
    </row>
    <row r="285" spans="1:3" x14ac:dyDescent="0.25">
      <c r="A285" s="101">
        <f>'Data Set'!B285</f>
        <v>407</v>
      </c>
      <c r="B285" s="115">
        <f>'Data Set'!F285</f>
        <v>80000</v>
      </c>
      <c r="C285" s="101">
        <f>'Data Set'!D285</f>
        <v>26</v>
      </c>
    </row>
    <row r="286" spans="1:3" x14ac:dyDescent="0.25">
      <c r="A286" s="101">
        <f>'Data Set'!B286</f>
        <v>575</v>
      </c>
      <c r="B286" s="115">
        <f>'Data Set'!F286</f>
        <v>92000</v>
      </c>
      <c r="C286" s="101">
        <f>'Data Set'!D286</f>
        <v>45</v>
      </c>
    </row>
    <row r="287" spans="1:3" x14ac:dyDescent="0.25">
      <c r="A287" s="101">
        <f>'Data Set'!B287</f>
        <v>19</v>
      </c>
      <c r="B287" s="115">
        <f>'Data Set'!F287</f>
        <v>28200</v>
      </c>
      <c r="C287" s="101">
        <f>'Data Set'!D287</f>
        <v>26</v>
      </c>
    </row>
    <row r="288" spans="1:3" x14ac:dyDescent="0.25">
      <c r="A288" s="101">
        <f>'Data Set'!B288</f>
        <v>10</v>
      </c>
      <c r="B288" s="115">
        <f>'Data Set'!F288</f>
        <v>57000</v>
      </c>
      <c r="C288" s="101">
        <f>'Data Set'!D288</f>
        <v>33</v>
      </c>
    </row>
    <row r="289" spans="1:3" x14ac:dyDescent="0.25">
      <c r="A289" s="101">
        <f>'Data Set'!B289</f>
        <v>96</v>
      </c>
      <c r="B289" s="115">
        <f>'Data Set'!F289</f>
        <v>71000</v>
      </c>
      <c r="C289" s="101">
        <f>'Data Set'!D289</f>
        <v>38</v>
      </c>
    </row>
    <row r="290" spans="1:3" x14ac:dyDescent="0.25">
      <c r="A290" s="101">
        <f>'Data Set'!B290</f>
        <v>0</v>
      </c>
      <c r="B290" s="115">
        <f>'Data Set'!F290</f>
        <v>63700</v>
      </c>
      <c r="C290" s="101">
        <f>'Data Set'!D290</f>
        <v>36</v>
      </c>
    </row>
    <row r="291" spans="1:3" x14ac:dyDescent="0.25">
      <c r="A291" s="101">
        <f>'Data Set'!B291</f>
        <v>72</v>
      </c>
      <c r="B291" s="115">
        <f>'Data Set'!F291</f>
        <v>13600</v>
      </c>
      <c r="C291" s="101">
        <f>'Data Set'!D291</f>
        <v>36</v>
      </c>
    </row>
    <row r="292" spans="1:3" x14ac:dyDescent="0.25">
      <c r="A292" s="101">
        <f>'Data Set'!B292</f>
        <v>31</v>
      </c>
      <c r="B292" s="115">
        <f>'Data Set'!F292</f>
        <v>20600</v>
      </c>
      <c r="C292" s="101">
        <f>'Data Set'!D292</f>
        <v>45</v>
      </c>
    </row>
    <row r="293" spans="1:3" x14ac:dyDescent="0.25">
      <c r="A293" s="101">
        <f>'Data Set'!B293</f>
        <v>873</v>
      </c>
      <c r="B293" s="115">
        <f>'Data Set'!F293</f>
        <v>69600</v>
      </c>
      <c r="C293" s="101">
        <f>'Data Set'!D293</f>
        <v>45</v>
      </c>
    </row>
    <row r="294" spans="1:3" x14ac:dyDescent="0.25">
      <c r="A294" s="101">
        <f>'Data Set'!B294</f>
        <v>17</v>
      </c>
      <c r="B294" s="115">
        <f>'Data Set'!F294</f>
        <v>13600</v>
      </c>
      <c r="C294" s="101">
        <f>'Data Set'!D294</f>
        <v>34</v>
      </c>
    </row>
    <row r="295" spans="1:3" x14ac:dyDescent="0.25">
      <c r="A295" s="101">
        <f>'Data Set'!B295</f>
        <v>24</v>
      </c>
      <c r="B295" s="115">
        <f>'Data Set'!F295</f>
        <v>28200</v>
      </c>
      <c r="C295" s="101">
        <f>'Data Set'!D295</f>
        <v>51</v>
      </c>
    </row>
    <row r="296" spans="1:3" x14ac:dyDescent="0.25">
      <c r="A296" s="101">
        <f>'Data Set'!B296</f>
        <v>143</v>
      </c>
      <c r="B296" s="115">
        <f>'Data Set'!F296</f>
        <v>13600</v>
      </c>
      <c r="C296" s="101">
        <f>'Data Set'!D296</f>
        <v>38</v>
      </c>
    </row>
    <row r="297" spans="1:3" x14ac:dyDescent="0.25">
      <c r="A297" s="101">
        <f>'Data Set'!B297</f>
        <v>203</v>
      </c>
      <c r="B297" s="115">
        <f>'Data Set'!F297</f>
        <v>26300</v>
      </c>
      <c r="C297" s="101">
        <f>'Data Set'!D297</f>
        <v>58</v>
      </c>
    </row>
    <row r="298" spans="1:3" x14ac:dyDescent="0.25">
      <c r="A298" s="101">
        <f>'Data Set'!B298</f>
        <v>0</v>
      </c>
      <c r="B298" s="115">
        <f>'Data Set'!F298</f>
        <v>13600</v>
      </c>
      <c r="C298" s="101">
        <f>'Data Set'!D298</f>
        <v>54</v>
      </c>
    </row>
    <row r="299" spans="1:3" x14ac:dyDescent="0.25">
      <c r="A299" s="101">
        <f>'Data Set'!B299</f>
        <v>122</v>
      </c>
      <c r="B299" s="115">
        <f>'Data Set'!F299</f>
        <v>23900</v>
      </c>
      <c r="C299" s="101">
        <f>'Data Set'!D299</f>
        <v>57</v>
      </c>
    </row>
    <row r="300" spans="1:3" x14ac:dyDescent="0.25">
      <c r="A300" s="101">
        <f>'Data Set'!B300</f>
        <v>676</v>
      </c>
      <c r="B300" s="115">
        <f>'Data Set'!F300</f>
        <v>90000</v>
      </c>
      <c r="C300" s="101">
        <f>'Data Set'!D300</f>
        <v>43</v>
      </c>
    </row>
    <row r="301" spans="1:3" x14ac:dyDescent="0.25">
      <c r="A301" s="101">
        <f>'Data Set'!B301</f>
        <v>0</v>
      </c>
      <c r="B301" s="115">
        <f>'Data Set'!F301</f>
        <v>43400</v>
      </c>
      <c r="C301" s="101">
        <f>'Data Set'!D301</f>
        <v>40</v>
      </c>
    </row>
    <row r="302" spans="1:3" x14ac:dyDescent="0.25">
      <c r="A302" s="101">
        <f>'Data Set'!B302</f>
        <v>627</v>
      </c>
      <c r="B302" s="115">
        <f>'Data Set'!F302</f>
        <v>44000</v>
      </c>
      <c r="C302" s="101">
        <f>'Data Set'!D302</f>
        <v>45</v>
      </c>
    </row>
    <row r="303" spans="1:3" x14ac:dyDescent="0.25">
      <c r="A303" s="101">
        <f>'Data Set'!B303</f>
        <v>242</v>
      </c>
      <c r="B303" s="115">
        <f>'Data Set'!F303</f>
        <v>58000</v>
      </c>
      <c r="C303" s="101">
        <f>'Data Set'!D303</f>
        <v>54</v>
      </c>
    </row>
    <row r="304" spans="1:3" x14ac:dyDescent="0.25">
      <c r="A304" s="101">
        <f>'Data Set'!B304</f>
        <v>298</v>
      </c>
      <c r="B304" s="115">
        <f>'Data Set'!F304</f>
        <v>42400</v>
      </c>
      <c r="C304" s="101">
        <f>'Data Set'!D304</f>
        <v>43</v>
      </c>
    </row>
    <row r="305" spans="1:3" x14ac:dyDescent="0.25">
      <c r="A305" s="101">
        <f>'Data Set'!B305</f>
        <v>247</v>
      </c>
      <c r="B305" s="115">
        <f>'Data Set'!F305</f>
        <v>68000</v>
      </c>
      <c r="C305" s="101">
        <f>'Data Set'!D305</f>
        <v>48</v>
      </c>
    </row>
    <row r="306" spans="1:3" x14ac:dyDescent="0.25">
      <c r="A306" s="101">
        <f>'Data Set'!B306</f>
        <v>156</v>
      </c>
      <c r="B306" s="115">
        <f>'Data Set'!F306</f>
        <v>29200</v>
      </c>
      <c r="C306" s="101">
        <f>'Data Set'!D306</f>
        <v>44</v>
      </c>
    </row>
    <row r="307" spans="1:3" x14ac:dyDescent="0.25">
      <c r="A307" s="101">
        <f>'Data Set'!B307</f>
        <v>108</v>
      </c>
      <c r="B307" s="115">
        <f>'Data Set'!F307</f>
        <v>44800</v>
      </c>
      <c r="C307" s="101">
        <f>'Data Set'!D307</f>
        <v>57</v>
      </c>
    </row>
    <row r="308" spans="1:3" x14ac:dyDescent="0.25">
      <c r="A308" s="101">
        <f>'Data Set'!B308</f>
        <v>429</v>
      </c>
      <c r="B308" s="115">
        <f>'Data Set'!F308</f>
        <v>125000</v>
      </c>
      <c r="C308" s="101">
        <f>'Data Set'!D308</f>
        <v>20</v>
      </c>
    </row>
    <row r="309" spans="1:3" x14ac:dyDescent="0.25">
      <c r="A309" s="101">
        <f>'Data Set'!B309</f>
        <v>29</v>
      </c>
      <c r="B309" s="115">
        <f>'Data Set'!F309</f>
        <v>18700</v>
      </c>
      <c r="C309" s="101">
        <f>'Data Set'!D309</f>
        <v>49</v>
      </c>
    </row>
    <row r="310" spans="1:3" x14ac:dyDescent="0.25">
      <c r="A310" s="101">
        <f>'Data Set'!B310</f>
        <v>0</v>
      </c>
      <c r="B310" s="115">
        <f>'Data Set'!F310</f>
        <v>63200</v>
      </c>
      <c r="C310" s="101">
        <f>'Data Set'!D310</f>
        <v>39</v>
      </c>
    </row>
    <row r="311" spans="1:3" x14ac:dyDescent="0.25">
      <c r="A311" s="101">
        <f>'Data Set'!B311</f>
        <v>924</v>
      </c>
      <c r="B311" s="115">
        <f>'Data Set'!F311</f>
        <v>213000</v>
      </c>
      <c r="C311" s="101">
        <f>'Data Set'!D311</f>
        <v>41</v>
      </c>
    </row>
    <row r="312" spans="1:3" x14ac:dyDescent="0.25">
      <c r="A312" s="101">
        <f>'Data Set'!B312</f>
        <v>12</v>
      </c>
      <c r="B312" s="115">
        <f>'Data Set'!F312</f>
        <v>8600</v>
      </c>
      <c r="C312" s="101">
        <f>'Data Set'!D312</f>
        <v>37</v>
      </c>
    </row>
    <row r="313" spans="1:3" x14ac:dyDescent="0.25">
      <c r="A313" s="101">
        <f>'Data Set'!B313</f>
        <v>30</v>
      </c>
      <c r="B313" s="115">
        <f>'Data Set'!F313</f>
        <v>38800</v>
      </c>
      <c r="C313" s="101">
        <f>'Data Set'!D313</f>
        <v>65</v>
      </c>
    </row>
    <row r="314" spans="1:3" x14ac:dyDescent="0.25">
      <c r="A314" s="101">
        <f>'Data Set'!B314</f>
        <v>496</v>
      </c>
      <c r="B314" s="115">
        <f>'Data Set'!F314</f>
        <v>90000</v>
      </c>
      <c r="C314" s="101">
        <f>'Data Set'!D314</f>
        <v>50</v>
      </c>
    </row>
    <row r="315" spans="1:3" x14ac:dyDescent="0.25">
      <c r="A315" s="101">
        <f>'Data Set'!B315</f>
        <v>50</v>
      </c>
      <c r="B315" s="115">
        <f>'Data Set'!F315</f>
        <v>48000</v>
      </c>
      <c r="C315" s="101">
        <f>'Data Set'!D315</f>
        <v>57</v>
      </c>
    </row>
    <row r="316" spans="1:3" x14ac:dyDescent="0.25">
      <c r="A316" s="101">
        <f>'Data Set'!B316</f>
        <v>47</v>
      </c>
      <c r="B316" s="115">
        <f>'Data Set'!F316</f>
        <v>10600</v>
      </c>
      <c r="C316" s="101">
        <f>'Data Set'!D316</f>
        <v>48</v>
      </c>
    </row>
    <row r="317" spans="1:3" x14ac:dyDescent="0.25">
      <c r="A317" s="101">
        <f>'Data Set'!B317</f>
        <v>161</v>
      </c>
      <c r="B317" s="115">
        <f>'Data Set'!F317</f>
        <v>21300</v>
      </c>
      <c r="C317" s="101">
        <f>'Data Set'!D317</f>
        <v>53</v>
      </c>
    </row>
    <row r="318" spans="1:3" x14ac:dyDescent="0.25">
      <c r="A318" s="101">
        <f>'Data Set'!B318</f>
        <v>76</v>
      </c>
      <c r="B318" s="115">
        <f>'Data Set'!F318</f>
        <v>71000</v>
      </c>
      <c r="C318" s="101">
        <f>'Data Set'!D318</f>
        <v>52</v>
      </c>
    </row>
    <row r="319" spans="1:3" x14ac:dyDescent="0.25">
      <c r="A319" s="101">
        <f>'Data Set'!B319</f>
        <v>424</v>
      </c>
      <c r="B319" s="115">
        <f>'Data Set'!F319</f>
        <v>41000</v>
      </c>
      <c r="C319" s="101">
        <f>'Data Set'!D319</f>
        <v>38</v>
      </c>
    </row>
    <row r="320" spans="1:3" x14ac:dyDescent="0.25">
      <c r="A320" s="101">
        <f>'Data Set'!B320</f>
        <v>50</v>
      </c>
      <c r="B320" s="115">
        <f>'Data Set'!F320</f>
        <v>13200</v>
      </c>
      <c r="C320" s="101">
        <f>'Data Set'!D320</f>
        <v>33</v>
      </c>
    </row>
    <row r="321" spans="1:3" x14ac:dyDescent="0.25">
      <c r="A321" s="101">
        <f>'Data Set'!B321</f>
        <v>42</v>
      </c>
      <c r="B321" s="115">
        <f>'Data Set'!F321</f>
        <v>18300</v>
      </c>
      <c r="C321" s="101">
        <f>'Data Set'!D321</f>
        <v>63</v>
      </c>
    </row>
    <row r="322" spans="1:3" x14ac:dyDescent="0.25">
      <c r="A322" s="101">
        <f>'Data Set'!B322</f>
        <v>453</v>
      </c>
      <c r="B322" s="115">
        <f>'Data Set'!F322</f>
        <v>83000</v>
      </c>
      <c r="C322" s="101">
        <f>'Data Set'!D322</f>
        <v>51</v>
      </c>
    </row>
    <row r="323" spans="1:3" x14ac:dyDescent="0.25">
      <c r="A323" s="101">
        <f>'Data Set'!B323</f>
        <v>21</v>
      </c>
      <c r="B323" s="115">
        <f>'Data Set'!F323</f>
        <v>75900</v>
      </c>
      <c r="C323" s="101">
        <f>'Data Set'!D323</f>
        <v>43</v>
      </c>
    </row>
    <row r="324" spans="1:3" x14ac:dyDescent="0.25">
      <c r="A324" s="101">
        <f>'Data Set'!B324</f>
        <v>920</v>
      </c>
      <c r="B324" s="115">
        <f>'Data Set'!F324</f>
        <v>265100</v>
      </c>
      <c r="C324" s="101">
        <f>'Data Set'!D324</f>
        <v>44</v>
      </c>
    </row>
    <row r="325" spans="1:3" x14ac:dyDescent="0.25">
      <c r="A325" s="101">
        <f>'Data Set'!B325</f>
        <v>92</v>
      </c>
      <c r="B325" s="115">
        <f>'Data Set'!F325</f>
        <v>16800</v>
      </c>
      <c r="C325" s="101">
        <f>'Data Set'!D325</f>
        <v>30</v>
      </c>
    </row>
    <row r="326" spans="1:3" x14ac:dyDescent="0.25">
      <c r="A326" s="101">
        <f>'Data Set'!B326</f>
        <v>338</v>
      </c>
      <c r="B326" s="115">
        <f>'Data Set'!F326</f>
        <v>46900</v>
      </c>
      <c r="C326" s="101">
        <f>'Data Set'!D326</f>
        <v>42</v>
      </c>
    </row>
    <row r="327" spans="1:3" x14ac:dyDescent="0.25">
      <c r="A327" s="101">
        <f>'Data Set'!B327</f>
        <v>74</v>
      </c>
      <c r="B327" s="115">
        <f>'Data Set'!F327</f>
        <v>16800</v>
      </c>
      <c r="C327" s="101">
        <f>'Data Set'!D327</f>
        <v>62</v>
      </c>
    </row>
    <row r="328" spans="1:3" x14ac:dyDescent="0.25">
      <c r="A328" s="101">
        <f>'Data Set'!B328</f>
        <v>0</v>
      </c>
      <c r="B328" s="115">
        <f>'Data Set'!F328</f>
        <v>13800</v>
      </c>
      <c r="C328" s="101">
        <f>'Data Set'!D328</f>
        <v>38</v>
      </c>
    </row>
    <row r="329" spans="1:3" x14ac:dyDescent="0.25">
      <c r="A329" s="101">
        <f>'Data Set'!B329</f>
        <v>372</v>
      </c>
      <c r="B329" s="115">
        <f>'Data Set'!F329</f>
        <v>24400</v>
      </c>
      <c r="C329" s="101">
        <f>'Data Set'!D329</f>
        <v>54</v>
      </c>
    </row>
    <row r="330" spans="1:3" x14ac:dyDescent="0.25">
      <c r="A330" s="101">
        <f>'Data Set'!B330</f>
        <v>60</v>
      </c>
      <c r="B330" s="115">
        <f>'Data Set'!F330</f>
        <v>70000</v>
      </c>
      <c r="C330" s="101">
        <f>'Data Set'!D330</f>
        <v>52</v>
      </c>
    </row>
    <row r="331" spans="1:3" x14ac:dyDescent="0.25">
      <c r="A331" s="101">
        <f>'Data Set'!B331</f>
        <v>54</v>
      </c>
      <c r="B331" s="115">
        <f>'Data Set'!F331</f>
        <v>16600</v>
      </c>
      <c r="C331" s="101">
        <f>'Data Set'!D331</f>
        <v>38</v>
      </c>
    </row>
    <row r="332" spans="1:3" x14ac:dyDescent="0.25">
      <c r="A332" s="101">
        <f>'Data Set'!B332</f>
        <v>145</v>
      </c>
      <c r="B332" s="115">
        <f>'Data Set'!F332</f>
        <v>40000</v>
      </c>
      <c r="C332" s="101">
        <f>'Data Set'!D332</f>
        <v>55</v>
      </c>
    </row>
    <row r="333" spans="1:3" x14ac:dyDescent="0.25">
      <c r="A333" s="101">
        <f>'Data Set'!B333</f>
        <v>165</v>
      </c>
      <c r="B333" s="115">
        <f>'Data Set'!F333</f>
        <v>24300</v>
      </c>
      <c r="C333" s="101">
        <f>'Data Set'!D333</f>
        <v>43</v>
      </c>
    </row>
    <row r="334" spans="1:3" x14ac:dyDescent="0.25">
      <c r="A334" s="101">
        <f>'Data Set'!B334</f>
        <v>18</v>
      </c>
      <c r="B334" s="115">
        <f>'Data Set'!F334</f>
        <v>13600</v>
      </c>
      <c r="C334" s="101">
        <f>'Data Set'!D334</f>
        <v>25</v>
      </c>
    </row>
    <row r="335" spans="1:3" x14ac:dyDescent="0.25">
      <c r="A335" s="101">
        <f>'Data Set'!B335</f>
        <v>65</v>
      </c>
      <c r="B335" s="115">
        <f>'Data Set'!F335</f>
        <v>16800</v>
      </c>
      <c r="C335" s="101">
        <f>'Data Set'!D335</f>
        <v>36</v>
      </c>
    </row>
    <row r="336" spans="1:3" x14ac:dyDescent="0.25">
      <c r="A336" s="101">
        <f>'Data Set'!B336</f>
        <v>193</v>
      </c>
      <c r="B336" s="115">
        <f>'Data Set'!F336</f>
        <v>13000</v>
      </c>
      <c r="C336" s="101">
        <f>'Data Set'!D336</f>
        <v>53</v>
      </c>
    </row>
    <row r="337" spans="1:3" x14ac:dyDescent="0.25">
      <c r="A337" s="101">
        <f>'Data Set'!B337</f>
        <v>0</v>
      </c>
      <c r="B337" s="115">
        <f>'Data Set'!F337</f>
        <v>18700</v>
      </c>
      <c r="C337" s="101">
        <f>'Data Set'!D337</f>
        <v>28</v>
      </c>
    </row>
    <row r="338" spans="1:3" x14ac:dyDescent="0.25">
      <c r="A338" s="101">
        <f>'Data Set'!B338</f>
        <v>143</v>
      </c>
      <c r="B338" s="115">
        <f>'Data Set'!F338</f>
        <v>8500</v>
      </c>
      <c r="C338" s="101">
        <f>'Data Set'!D338</f>
        <v>32</v>
      </c>
    </row>
    <row r="339" spans="1:3" x14ac:dyDescent="0.25">
      <c r="A339" s="101">
        <f>'Data Set'!B339</f>
        <v>39</v>
      </c>
      <c r="B339" s="115">
        <f>'Data Set'!F339</f>
        <v>15100</v>
      </c>
      <c r="C339" s="101">
        <f>'Data Set'!D339</f>
        <v>40</v>
      </c>
    </row>
    <row r="340" spans="1:3" x14ac:dyDescent="0.25">
      <c r="A340" s="101">
        <f>'Data Set'!B340</f>
        <v>128</v>
      </c>
      <c r="B340" s="115">
        <f>'Data Set'!F340</f>
        <v>24400</v>
      </c>
      <c r="C340" s="101">
        <f>'Data Set'!D340</f>
        <v>57</v>
      </c>
    </row>
    <row r="341" spans="1:3" x14ac:dyDescent="0.25">
      <c r="A341" s="101">
        <f>'Data Set'!B341</f>
        <v>86</v>
      </c>
      <c r="B341" s="115">
        <f>'Data Set'!F341</f>
        <v>26300</v>
      </c>
      <c r="C341" s="101">
        <f>'Data Set'!D341</f>
        <v>27</v>
      </c>
    </row>
    <row r="342" spans="1:3" x14ac:dyDescent="0.25">
      <c r="A342" s="101">
        <f>'Data Set'!B342</f>
        <v>0</v>
      </c>
      <c r="B342" s="115">
        <f>'Data Set'!F342</f>
        <v>58000</v>
      </c>
      <c r="C342" s="101">
        <f>'Data Set'!D342</f>
        <v>38</v>
      </c>
    </row>
    <row r="343" spans="1:3" x14ac:dyDescent="0.25">
      <c r="A343" s="101">
        <f>'Data Set'!B343</f>
        <v>0</v>
      </c>
      <c r="B343" s="115">
        <f>'Data Set'!F343</f>
        <v>26600</v>
      </c>
      <c r="C343" s="101">
        <f>'Data Set'!D343</f>
        <v>28</v>
      </c>
    </row>
    <row r="344" spans="1:3" x14ac:dyDescent="0.25">
      <c r="A344" s="101">
        <f>'Data Set'!B344</f>
        <v>73</v>
      </c>
      <c r="B344" s="115">
        <f>'Data Set'!F344</f>
        <v>37000</v>
      </c>
      <c r="C344" s="101">
        <f>'Data Set'!D344</f>
        <v>52</v>
      </c>
    </row>
    <row r="345" spans="1:3" x14ac:dyDescent="0.25">
      <c r="A345" s="101">
        <f>'Data Set'!B345</f>
        <v>307</v>
      </c>
      <c r="B345" s="115">
        <f>'Data Set'!F345</f>
        <v>39100</v>
      </c>
      <c r="C345" s="101">
        <f>'Data Set'!D345</f>
        <v>39</v>
      </c>
    </row>
    <row r="346" spans="1:3" x14ac:dyDescent="0.25">
      <c r="A346" s="101">
        <f>'Data Set'!B346</f>
        <v>425</v>
      </c>
      <c r="B346" s="115">
        <f>'Data Set'!F346</f>
        <v>92000</v>
      </c>
      <c r="C346" s="101">
        <f>'Data Set'!D346</f>
        <v>36</v>
      </c>
    </row>
    <row r="347" spans="1:3" x14ac:dyDescent="0.25">
      <c r="A347" s="101">
        <f>'Data Set'!B347</f>
        <v>167</v>
      </c>
      <c r="B347" s="115">
        <f>'Data Set'!F347</f>
        <v>62000</v>
      </c>
      <c r="C347" s="101">
        <f>'Data Set'!D347</f>
        <v>38</v>
      </c>
    </row>
    <row r="348" spans="1:3" x14ac:dyDescent="0.25">
      <c r="A348" s="101">
        <f>'Data Set'!B348</f>
        <v>728</v>
      </c>
      <c r="B348" s="115">
        <f>'Data Set'!F348</f>
        <v>176300</v>
      </c>
      <c r="C348" s="101">
        <f>'Data Set'!D348</f>
        <v>41</v>
      </c>
    </row>
    <row r="349" spans="1:3" x14ac:dyDescent="0.25">
      <c r="A349" s="101">
        <f>'Data Set'!B349</f>
        <v>851</v>
      </c>
      <c r="B349" s="115">
        <f>'Data Set'!F349</f>
        <v>95000</v>
      </c>
      <c r="C349" s="101">
        <f>'Data Set'!D349</f>
        <v>27</v>
      </c>
    </row>
    <row r="350" spans="1:3" x14ac:dyDescent="0.25">
      <c r="A350" s="101">
        <f>'Data Set'!B350</f>
        <v>283</v>
      </c>
      <c r="B350" s="115">
        <f>'Data Set'!F350</f>
        <v>9300</v>
      </c>
      <c r="C350" s="101">
        <f>'Data Set'!D350</f>
        <v>32</v>
      </c>
    </row>
    <row r="351" spans="1:3" x14ac:dyDescent="0.25">
      <c r="A351" s="101">
        <f>'Data Set'!B351</f>
        <v>163</v>
      </c>
      <c r="B351" s="115">
        <f>'Data Set'!F351</f>
        <v>43300</v>
      </c>
      <c r="C351" s="101">
        <f>'Data Set'!D351</f>
        <v>39</v>
      </c>
    </row>
    <row r="352" spans="1:3" x14ac:dyDescent="0.25">
      <c r="A352" s="101">
        <f>'Data Set'!B352</f>
        <v>692</v>
      </c>
      <c r="B352" s="115">
        <f>'Data Set'!F352</f>
        <v>95000</v>
      </c>
      <c r="C352" s="101">
        <f>'Data Set'!D352</f>
        <v>51</v>
      </c>
    </row>
    <row r="353" spans="1:3" x14ac:dyDescent="0.25">
      <c r="A353" s="101">
        <f>'Data Set'!B353</f>
        <v>87</v>
      </c>
      <c r="B353" s="115">
        <f>'Data Set'!F353</f>
        <v>18700</v>
      </c>
      <c r="C353" s="101">
        <f>'Data Set'!D353</f>
        <v>42</v>
      </c>
    </row>
    <row r="354" spans="1:3" x14ac:dyDescent="0.25">
      <c r="A354" s="101">
        <f>'Data Set'!B354</f>
        <v>0</v>
      </c>
      <c r="B354" s="115">
        <f>'Data Set'!F354</f>
        <v>8300</v>
      </c>
      <c r="C354" s="101">
        <f>'Data Set'!D354</f>
        <v>30</v>
      </c>
    </row>
    <row r="355" spans="1:3" x14ac:dyDescent="0.25">
      <c r="A355" s="101">
        <f>'Data Set'!B355</f>
        <v>149</v>
      </c>
      <c r="B355" s="115">
        <f>'Data Set'!F355</f>
        <v>49000</v>
      </c>
      <c r="C355" s="101">
        <f>'Data Set'!D355</f>
        <v>24</v>
      </c>
    </row>
    <row r="356" spans="1:3" x14ac:dyDescent="0.25">
      <c r="A356" s="101">
        <f>'Data Set'!B356</f>
        <v>154</v>
      </c>
      <c r="B356" s="115">
        <f>'Data Set'!F356</f>
        <v>18700</v>
      </c>
      <c r="C356" s="101">
        <f>'Data Set'!D356</f>
        <v>33</v>
      </c>
    </row>
    <row r="357" spans="1:3" x14ac:dyDescent="0.25">
      <c r="A357" s="101">
        <f>'Data Set'!B357</f>
        <v>50</v>
      </c>
      <c r="B357" s="115">
        <f>'Data Set'!F357</f>
        <v>13600</v>
      </c>
      <c r="C357" s="101">
        <f>'Data Set'!D357</f>
        <v>61</v>
      </c>
    </row>
    <row r="358" spans="1:3" x14ac:dyDescent="0.25">
      <c r="A358" s="101">
        <f>'Data Set'!B358</f>
        <v>21</v>
      </c>
      <c r="B358" s="115">
        <f>'Data Set'!F358</f>
        <v>35800</v>
      </c>
      <c r="C358" s="101">
        <f>'Data Set'!D358</f>
        <v>37</v>
      </c>
    </row>
    <row r="359" spans="1:3" x14ac:dyDescent="0.25">
      <c r="A359" s="101">
        <f>'Data Set'!B359</f>
        <v>345</v>
      </c>
      <c r="B359" s="115">
        <f>'Data Set'!F359</f>
        <v>10600</v>
      </c>
      <c r="C359" s="101">
        <f>'Data Set'!D359</f>
        <v>39</v>
      </c>
    </row>
    <row r="360" spans="1:3" x14ac:dyDescent="0.25">
      <c r="A360" s="101">
        <f>'Data Set'!B360</f>
        <v>52</v>
      </c>
      <c r="B360" s="115">
        <f>'Data Set'!F360</f>
        <v>24400</v>
      </c>
      <c r="C360" s="101">
        <f>'Data Set'!D360</f>
        <v>23</v>
      </c>
    </row>
    <row r="361" spans="1:3" x14ac:dyDescent="0.25">
      <c r="A361" s="101">
        <f>'Data Set'!B361</f>
        <v>209</v>
      </c>
      <c r="B361" s="115">
        <f>'Data Set'!F361</f>
        <v>52000</v>
      </c>
      <c r="C361" s="101">
        <f>'Data Set'!D361</f>
        <v>55</v>
      </c>
    </row>
    <row r="362" spans="1:3" x14ac:dyDescent="0.25">
      <c r="A362" s="101">
        <f>'Data Set'!B362</f>
        <v>136</v>
      </c>
      <c r="B362" s="115">
        <f>'Data Set'!F362</f>
        <v>13600</v>
      </c>
      <c r="C362" s="101">
        <f>'Data Set'!D362</f>
        <v>43</v>
      </c>
    </row>
    <row r="363" spans="1:3" x14ac:dyDescent="0.25">
      <c r="A363" s="101">
        <f>'Data Set'!B363</f>
        <v>39</v>
      </c>
      <c r="B363" s="115">
        <f>'Data Set'!F363</f>
        <v>16800</v>
      </c>
      <c r="C363" s="101">
        <f>'Data Set'!D363</f>
        <v>43</v>
      </c>
    </row>
    <row r="364" spans="1:3" x14ac:dyDescent="0.25">
      <c r="A364" s="101">
        <f>'Data Set'!B364</f>
        <v>357</v>
      </c>
      <c r="B364" s="115">
        <f>'Data Set'!F364</f>
        <v>110000</v>
      </c>
      <c r="C364" s="101">
        <f>'Data Set'!D364</f>
        <v>50</v>
      </c>
    </row>
    <row r="365" spans="1:3" x14ac:dyDescent="0.25">
      <c r="A365" s="101">
        <f>'Data Set'!B365</f>
        <v>141</v>
      </c>
      <c r="B365" s="115">
        <f>'Data Set'!F365</f>
        <v>64000</v>
      </c>
      <c r="C365" s="101">
        <f>'Data Set'!D365</f>
        <v>43</v>
      </c>
    </row>
    <row r="366" spans="1:3" x14ac:dyDescent="0.25">
      <c r="A366" s="101">
        <f>'Data Set'!B366</f>
        <v>40</v>
      </c>
      <c r="B366" s="115">
        <f>'Data Set'!F366</f>
        <v>55800</v>
      </c>
      <c r="C366" s="101">
        <f>'Data Set'!D366</f>
        <v>49</v>
      </c>
    </row>
    <row r="367" spans="1:3" x14ac:dyDescent="0.25">
      <c r="A367" s="101">
        <f>'Data Set'!B367</f>
        <v>38</v>
      </c>
      <c r="B367" s="115">
        <f>'Data Set'!F367</f>
        <v>19800</v>
      </c>
      <c r="C367" s="101">
        <f>'Data Set'!D367</f>
        <v>63</v>
      </c>
    </row>
    <row r="368" spans="1:3" x14ac:dyDescent="0.25">
      <c r="A368" s="101">
        <f>'Data Set'!B368</f>
        <v>31</v>
      </c>
      <c r="B368" s="115">
        <f>'Data Set'!F368</f>
        <v>31600</v>
      </c>
      <c r="C368" s="101">
        <f>'Data Set'!D368</f>
        <v>33</v>
      </c>
    </row>
    <row r="369" spans="1:3" x14ac:dyDescent="0.25">
      <c r="A369" s="101">
        <f>'Data Set'!B369</f>
        <v>116</v>
      </c>
      <c r="B369" s="115">
        <f>'Data Set'!F369</f>
        <v>76000</v>
      </c>
      <c r="C369" s="101">
        <f>'Data Set'!D369</f>
        <v>35</v>
      </c>
    </row>
    <row r="370" spans="1:3" x14ac:dyDescent="0.25">
      <c r="A370" s="101">
        <f>'Data Set'!B370</f>
        <v>505</v>
      </c>
      <c r="B370" s="115">
        <f>'Data Set'!F370</f>
        <v>63300</v>
      </c>
      <c r="C370" s="101">
        <f>'Data Set'!D370</f>
        <v>21</v>
      </c>
    </row>
    <row r="371" spans="1:3" x14ac:dyDescent="0.25">
      <c r="A371" s="101">
        <f>'Data Set'!B371</f>
        <v>488</v>
      </c>
      <c r="B371" s="115">
        <f>'Data Set'!F371</f>
        <v>20600</v>
      </c>
      <c r="C371" s="101">
        <f>'Data Set'!D371</f>
        <v>63</v>
      </c>
    </row>
    <row r="372" spans="1:3" x14ac:dyDescent="0.25">
      <c r="A372" s="101">
        <f>'Data Set'!B372</f>
        <v>41</v>
      </c>
      <c r="B372" s="115">
        <f>'Data Set'!F372</f>
        <v>70000</v>
      </c>
      <c r="C372" s="101">
        <f>'Data Set'!D372</f>
        <v>36</v>
      </c>
    </row>
    <row r="373" spans="1:3" x14ac:dyDescent="0.25">
      <c r="A373" s="101">
        <f>'Data Set'!B373</f>
        <v>40</v>
      </c>
      <c r="B373" s="115">
        <f>'Data Set'!F373</f>
        <v>33300</v>
      </c>
      <c r="C373" s="101">
        <f>'Data Set'!D373</f>
        <v>28</v>
      </c>
    </row>
    <row r="374" spans="1:3" x14ac:dyDescent="0.25">
      <c r="A374" s="101">
        <f>'Data Set'!B374</f>
        <v>198</v>
      </c>
      <c r="B374" s="115">
        <f>'Data Set'!F374</f>
        <v>24300</v>
      </c>
      <c r="C374" s="101">
        <f>'Data Set'!D374</f>
        <v>43</v>
      </c>
    </row>
    <row r="375" spans="1:3" x14ac:dyDescent="0.25">
      <c r="A375" s="101">
        <f>'Data Set'!B375</f>
        <v>37</v>
      </c>
      <c r="B375" s="115">
        <f>'Data Set'!F375</f>
        <v>22800</v>
      </c>
      <c r="C375" s="101">
        <f>'Data Set'!D375</f>
        <v>44</v>
      </c>
    </row>
    <row r="376" spans="1:3" x14ac:dyDescent="0.25">
      <c r="A376" s="101">
        <f>'Data Set'!B376</f>
        <v>33</v>
      </c>
      <c r="B376" s="115">
        <f>'Data Set'!F376</f>
        <v>63000</v>
      </c>
      <c r="C376" s="101">
        <f>'Data Set'!D376</f>
        <v>25</v>
      </c>
    </row>
    <row r="377" spans="1:3" x14ac:dyDescent="0.25">
      <c r="A377" s="101">
        <f>'Data Set'!B377</f>
        <v>383</v>
      </c>
      <c r="B377" s="115">
        <f>'Data Set'!F377</f>
        <v>153000</v>
      </c>
      <c r="C377" s="101">
        <f>'Data Set'!D377</f>
        <v>27</v>
      </c>
    </row>
    <row r="378" spans="1:3" x14ac:dyDescent="0.25">
      <c r="A378" s="101">
        <f>'Data Set'!B378</f>
        <v>0</v>
      </c>
      <c r="B378" s="115">
        <f>'Data Set'!F378</f>
        <v>60000</v>
      </c>
      <c r="C378" s="101">
        <f>'Data Set'!D378</f>
        <v>22</v>
      </c>
    </row>
    <row r="379" spans="1:3" x14ac:dyDescent="0.25">
      <c r="A379" s="101">
        <f>'Data Set'!B379</f>
        <v>128</v>
      </c>
      <c r="B379" s="115">
        <f>'Data Set'!F379</f>
        <v>28200</v>
      </c>
      <c r="C379" s="101">
        <f>'Data Set'!D379</f>
        <v>33</v>
      </c>
    </row>
    <row r="380" spans="1:3" x14ac:dyDescent="0.25">
      <c r="A380" s="101">
        <f>'Data Set'!B380</f>
        <v>169</v>
      </c>
      <c r="B380" s="115">
        <f>'Data Set'!F380</f>
        <v>26300</v>
      </c>
      <c r="C380" s="101">
        <f>'Data Set'!D380</f>
        <v>25</v>
      </c>
    </row>
    <row r="381" spans="1:3" x14ac:dyDescent="0.25">
      <c r="A381" s="101">
        <f>'Data Set'!B381</f>
        <v>78</v>
      </c>
      <c r="B381" s="115">
        <f>'Data Set'!F381</f>
        <v>18700</v>
      </c>
      <c r="C381" s="101">
        <f>'Data Set'!D381</f>
        <v>47</v>
      </c>
    </row>
    <row r="382" spans="1:3" x14ac:dyDescent="0.25">
      <c r="A382" s="101">
        <f>'Data Set'!B382</f>
        <v>30</v>
      </c>
      <c r="B382" s="115">
        <f>'Data Set'!F382</f>
        <v>16800</v>
      </c>
      <c r="C382" s="101">
        <f>'Data Set'!D382</f>
        <v>44</v>
      </c>
    </row>
    <row r="383" spans="1:3" x14ac:dyDescent="0.25">
      <c r="A383" s="101">
        <f>'Data Set'!B383</f>
        <v>416</v>
      </c>
      <c r="B383" s="115">
        <f>'Data Set'!F383</f>
        <v>71000</v>
      </c>
      <c r="C383" s="101">
        <f>'Data Set'!D383</f>
        <v>26</v>
      </c>
    </row>
    <row r="384" spans="1:3" x14ac:dyDescent="0.25">
      <c r="A384" s="101">
        <f>'Data Set'!B384</f>
        <v>202</v>
      </c>
      <c r="B384" s="115">
        <f>'Data Set'!F384</f>
        <v>12300</v>
      </c>
      <c r="C384" s="101">
        <f>'Data Set'!D384</f>
        <v>47</v>
      </c>
    </row>
    <row r="385" spans="1:3" x14ac:dyDescent="0.25">
      <c r="A385" s="101">
        <f>'Data Set'!B385</f>
        <v>37</v>
      </c>
      <c r="B385" s="115">
        <f>'Data Set'!F385</f>
        <v>18700</v>
      </c>
      <c r="C385" s="101">
        <f>'Data Set'!D385</f>
        <v>41</v>
      </c>
    </row>
    <row r="386" spans="1:3" x14ac:dyDescent="0.25">
      <c r="A386" s="101">
        <f>'Data Set'!B386</f>
        <v>307</v>
      </c>
      <c r="B386" s="115">
        <f>'Data Set'!F386</f>
        <v>63200</v>
      </c>
      <c r="C386" s="101">
        <f>'Data Set'!D386</f>
        <v>35</v>
      </c>
    </row>
    <row r="387" spans="1:3" x14ac:dyDescent="0.25">
      <c r="A387" s="101">
        <f>'Data Set'!B387</f>
        <v>43</v>
      </c>
      <c r="B387" s="115">
        <f>'Data Set'!F387</f>
        <v>39200</v>
      </c>
      <c r="C387" s="101">
        <f>'Data Set'!D387</f>
        <v>41</v>
      </c>
    </row>
    <row r="388" spans="1:3" x14ac:dyDescent="0.25">
      <c r="A388" s="101">
        <f>'Data Set'!B388</f>
        <v>51</v>
      </c>
      <c r="B388" s="115">
        <f>'Data Set'!F388</f>
        <v>77000</v>
      </c>
      <c r="C388" s="101">
        <f>'Data Set'!D388</f>
        <v>32</v>
      </c>
    </row>
    <row r="389" spans="1:3" x14ac:dyDescent="0.25">
      <c r="A389" s="101">
        <f>'Data Set'!B389</f>
        <v>700</v>
      </c>
      <c r="B389" s="115">
        <f>'Data Set'!F389</f>
        <v>122000</v>
      </c>
      <c r="C389" s="101">
        <f>'Data Set'!D389</f>
        <v>34</v>
      </c>
    </row>
    <row r="390" spans="1:3" x14ac:dyDescent="0.25">
      <c r="A390" s="101">
        <f>'Data Set'!B390</f>
        <v>0</v>
      </c>
      <c r="B390" s="115">
        <f>'Data Set'!F390</f>
        <v>36000</v>
      </c>
      <c r="C390" s="101">
        <f>'Data Set'!D390</f>
        <v>31</v>
      </c>
    </row>
    <row r="391" spans="1:3" x14ac:dyDescent="0.25">
      <c r="A391" s="101">
        <f>'Data Set'!B391</f>
        <v>562</v>
      </c>
      <c r="B391" s="115">
        <f>'Data Set'!F391</f>
        <v>58000</v>
      </c>
      <c r="C391" s="101">
        <f>'Data Set'!D391</f>
        <v>31</v>
      </c>
    </row>
    <row r="392" spans="1:3" x14ac:dyDescent="0.25">
      <c r="A392" s="101">
        <f>'Data Set'!B392</f>
        <v>411</v>
      </c>
      <c r="B392" s="115">
        <f>'Data Set'!F392</f>
        <v>44100</v>
      </c>
      <c r="C392" s="101">
        <f>'Data Set'!D392</f>
        <v>57</v>
      </c>
    </row>
    <row r="393" spans="1:3" x14ac:dyDescent="0.25">
      <c r="A393" s="101">
        <f>'Data Set'!B393</f>
        <v>10</v>
      </c>
      <c r="B393" s="115">
        <f>'Data Set'!F393</f>
        <v>10800</v>
      </c>
      <c r="C393" s="101">
        <f>'Data Set'!D393</f>
        <v>32</v>
      </c>
    </row>
    <row r="394" spans="1:3" x14ac:dyDescent="0.25">
      <c r="A394" s="101">
        <f>'Data Set'!B394</f>
        <v>1036</v>
      </c>
      <c r="B394" s="115">
        <f>'Data Set'!F394</f>
        <v>248000</v>
      </c>
      <c r="C394" s="101">
        <f>'Data Set'!D394</f>
        <v>44</v>
      </c>
    </row>
    <row r="395" spans="1:3" x14ac:dyDescent="0.25">
      <c r="A395" s="101">
        <f>'Data Set'!B395</f>
        <v>7</v>
      </c>
      <c r="B395" s="115">
        <f>'Data Set'!F395</f>
        <v>60000</v>
      </c>
      <c r="C395" s="101">
        <f>'Data Set'!D395</f>
        <v>29</v>
      </c>
    </row>
    <row r="396" spans="1:3" x14ac:dyDescent="0.25">
      <c r="A396" s="101">
        <f>'Data Set'!B396</f>
        <v>20</v>
      </c>
      <c r="B396" s="115">
        <f>'Data Set'!F396</f>
        <v>20600</v>
      </c>
      <c r="C396" s="101">
        <f>'Data Set'!D396</f>
        <v>56</v>
      </c>
    </row>
    <row r="397" spans="1:3" x14ac:dyDescent="0.25">
      <c r="A397" s="101">
        <f>'Data Set'!B397</f>
        <v>357</v>
      </c>
      <c r="B397" s="115">
        <f>'Data Set'!F397</f>
        <v>32000</v>
      </c>
      <c r="C397" s="101">
        <f>'Data Set'!D397</f>
        <v>28</v>
      </c>
    </row>
    <row r="398" spans="1:3" x14ac:dyDescent="0.25">
      <c r="A398" s="101">
        <f>'Data Set'!B398</f>
        <v>80</v>
      </c>
      <c r="B398" s="115">
        <f>'Data Set'!F398</f>
        <v>5000</v>
      </c>
      <c r="C398" s="101">
        <f>'Data Set'!D398</f>
        <v>42</v>
      </c>
    </row>
    <row r="399" spans="1:3" x14ac:dyDescent="0.25">
      <c r="A399" s="101">
        <f>'Data Set'!B399</f>
        <v>82</v>
      </c>
      <c r="B399" s="115">
        <f>'Data Set'!F399</f>
        <v>41500</v>
      </c>
      <c r="C399" s="101">
        <f>'Data Set'!D399</f>
        <v>22</v>
      </c>
    </row>
    <row r="400" spans="1:3" x14ac:dyDescent="0.25">
      <c r="A400" s="101">
        <f>'Data Set'!B400</f>
        <v>78</v>
      </c>
      <c r="B400" s="115">
        <f>'Data Set'!F400</f>
        <v>6300</v>
      </c>
      <c r="C400" s="101">
        <f>'Data Set'!D400</f>
        <v>35</v>
      </c>
    </row>
    <row r="401" spans="1:3" x14ac:dyDescent="0.25">
      <c r="A401" s="101">
        <f>'Data Set'!B401</f>
        <v>835</v>
      </c>
      <c r="B401" s="115">
        <f>'Data Set'!F401</f>
        <v>272000</v>
      </c>
      <c r="C401" s="101">
        <f>'Data Set'!D401</f>
        <v>52</v>
      </c>
    </row>
  </sheetData>
  <mergeCells count="7">
    <mergeCell ref="E46:J48"/>
    <mergeCell ref="E33:K33"/>
    <mergeCell ref="E34:K34"/>
    <mergeCell ref="E40:J42"/>
    <mergeCell ref="E43:J45"/>
    <mergeCell ref="F36:G36"/>
    <mergeCell ref="H36:I3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workbookViewId="0">
      <selection activeCell="E23" sqref="E23"/>
    </sheetView>
  </sheetViews>
  <sheetFormatPr defaultRowHeight="15" x14ac:dyDescent="0.25"/>
  <cols>
    <col min="1" max="1" width="22" bestFit="1" customWidth="1"/>
    <col min="2" max="2" width="19" bestFit="1" customWidth="1"/>
    <col min="3" max="3" width="16.140625" bestFit="1" customWidth="1"/>
    <col min="4" max="4" width="28.5703125" customWidth="1"/>
    <col min="5" max="5" width="11.28515625" bestFit="1" customWidth="1"/>
    <col min="6" max="6" width="1.7109375" customWidth="1"/>
    <col min="7" max="7" width="26" bestFit="1" customWidth="1"/>
    <col min="8" max="8" width="11.28515625" customWidth="1"/>
    <col min="9" max="9" width="1.28515625" customWidth="1"/>
    <col min="10" max="10" width="26" bestFit="1" customWidth="1"/>
    <col min="11" max="11" width="9.5703125" bestFit="1" customWidth="1"/>
  </cols>
  <sheetData>
    <row r="1" spans="1:11" ht="16.5" thickBot="1" x14ac:dyDescent="0.3">
      <c r="D1" s="160" t="s">
        <v>134</v>
      </c>
      <c r="E1" s="161"/>
      <c r="F1" s="161"/>
      <c r="G1" s="161"/>
      <c r="H1" s="161"/>
      <c r="I1" s="161"/>
      <c r="J1" s="161"/>
      <c r="K1" s="162"/>
    </row>
    <row r="2" spans="1:11" ht="15.75" thickBot="1" x14ac:dyDescent="0.3">
      <c r="D2" s="163">
        <v>0.95</v>
      </c>
      <c r="E2" s="164"/>
      <c r="G2" s="165">
        <v>0.9</v>
      </c>
      <c r="H2" s="166"/>
      <c r="J2" s="163">
        <v>0.99</v>
      </c>
      <c r="K2" s="164"/>
    </row>
    <row r="3" spans="1:11" ht="15.75" thickBot="1" x14ac:dyDescent="0.3"/>
    <row r="4" spans="1:11" x14ac:dyDescent="0.25">
      <c r="A4" s="106" t="s">
        <v>245</v>
      </c>
      <c r="B4" t="s">
        <v>260</v>
      </c>
      <c r="D4" s="128" t="s">
        <v>209</v>
      </c>
      <c r="E4" s="129"/>
      <c r="G4" s="128" t="s">
        <v>209</v>
      </c>
      <c r="H4" s="129"/>
      <c r="J4" s="128" t="s">
        <v>209</v>
      </c>
      <c r="K4" s="129"/>
    </row>
    <row r="5" spans="1:11" x14ac:dyDescent="0.25">
      <c r="A5" s="7" t="s">
        <v>68</v>
      </c>
      <c r="B5" s="108">
        <v>0.1575</v>
      </c>
      <c r="D5" s="21"/>
      <c r="E5" s="22"/>
      <c r="G5" s="21"/>
      <c r="H5" s="22"/>
      <c r="J5" s="21"/>
      <c r="K5" s="22"/>
    </row>
    <row r="6" spans="1:11" x14ac:dyDescent="0.25">
      <c r="A6" s="7" t="s">
        <v>25</v>
      </c>
      <c r="B6" s="108">
        <v>0.155</v>
      </c>
      <c r="D6" s="130" t="s">
        <v>128</v>
      </c>
      <c r="E6" s="131"/>
      <c r="G6" s="130" t="s">
        <v>128</v>
      </c>
      <c r="H6" s="131"/>
      <c r="J6" s="130" t="s">
        <v>128</v>
      </c>
      <c r="K6" s="131"/>
    </row>
    <row r="7" spans="1:11" x14ac:dyDescent="0.25">
      <c r="A7" s="7" t="s">
        <v>76</v>
      </c>
      <c r="B7" s="108">
        <v>0.1225</v>
      </c>
      <c r="D7" s="25" t="s">
        <v>211</v>
      </c>
      <c r="E7" s="77">
        <f>GETPIVOTDATA("Awareness",$A$4,"Awareness","Aware")+GETPIVOTDATA("Awareness",$A$4,"Awareness","Very Aware")</f>
        <v>0.72249999999999992</v>
      </c>
      <c r="G7" s="25" t="s">
        <v>211</v>
      </c>
      <c r="H7" s="77">
        <f>GETPIVOTDATA("Awareness",$A$4,"Awareness","Aware")+GETPIVOTDATA("Awareness",$A$4,"Awareness","Very Aware")</f>
        <v>0.72249999999999992</v>
      </c>
      <c r="J7" s="25" t="s">
        <v>211</v>
      </c>
      <c r="K7" s="77">
        <f>GETPIVOTDATA("Awareness",$A$4,"Awareness","Aware")+GETPIVOTDATA("Awareness",$A$4,"Awareness","Very Aware")</f>
        <v>0.72249999999999992</v>
      </c>
    </row>
    <row r="8" spans="1:11" x14ac:dyDescent="0.25">
      <c r="A8" s="7" t="s">
        <v>36</v>
      </c>
      <c r="B8" s="108">
        <v>0.56499999999999995</v>
      </c>
      <c r="D8" s="25" t="s">
        <v>212</v>
      </c>
      <c r="E8" s="94">
        <v>0.03</v>
      </c>
      <c r="G8" s="25" t="s">
        <v>212</v>
      </c>
      <c r="H8" s="94">
        <v>0.03</v>
      </c>
      <c r="J8" s="25" t="s">
        <v>212</v>
      </c>
      <c r="K8" s="94">
        <v>0.03</v>
      </c>
    </row>
    <row r="9" spans="1:11" x14ac:dyDescent="0.25">
      <c r="A9" s="7" t="s">
        <v>246</v>
      </c>
      <c r="B9" s="108">
        <v>1</v>
      </c>
      <c r="D9" s="121" t="s">
        <v>134</v>
      </c>
      <c r="E9" s="80">
        <v>0.95</v>
      </c>
      <c r="G9" s="121" t="s">
        <v>134</v>
      </c>
      <c r="H9" s="80">
        <v>0.9</v>
      </c>
      <c r="J9" s="121" t="s">
        <v>134</v>
      </c>
      <c r="K9" s="80">
        <v>0.99</v>
      </c>
    </row>
    <row r="10" spans="1:11" x14ac:dyDescent="0.25">
      <c r="D10" s="32"/>
      <c r="E10" s="33"/>
      <c r="G10" s="32"/>
      <c r="H10" s="33"/>
      <c r="J10" s="32"/>
      <c r="K10" s="33"/>
    </row>
    <row r="11" spans="1:11" x14ac:dyDescent="0.25">
      <c r="D11" s="130" t="s">
        <v>136</v>
      </c>
      <c r="E11" s="131"/>
      <c r="G11" s="130" t="s">
        <v>136</v>
      </c>
      <c r="H11" s="131"/>
      <c r="J11" s="130" t="s">
        <v>136</v>
      </c>
      <c r="K11" s="131"/>
    </row>
    <row r="12" spans="1:11" x14ac:dyDescent="0.25">
      <c r="D12" s="25" t="s">
        <v>213</v>
      </c>
      <c r="E12" s="35">
        <f>_xlfn.NORM.S.INV((1+E9)/2)</f>
        <v>1.9599639845400536</v>
      </c>
      <c r="G12" s="25" t="s">
        <v>213</v>
      </c>
      <c r="H12" s="35">
        <f>_xlfn.NORM.S.INV((1+H9)/2)</f>
        <v>1.6448536269514715</v>
      </c>
      <c r="J12" s="25" t="s">
        <v>213</v>
      </c>
      <c r="K12" s="35">
        <f>_xlfn.NORM.S.INV((1+K9)/2)</f>
        <v>2.5758293035488999</v>
      </c>
    </row>
    <row r="13" spans="1:11" x14ac:dyDescent="0.25">
      <c r="D13" s="25" t="s">
        <v>216</v>
      </c>
      <c r="E13" s="35">
        <f>(E12^2*E7*(1-E7))/E8^2</f>
        <v>855.76498270171396</v>
      </c>
      <c r="G13" s="25" t="s">
        <v>216</v>
      </c>
      <c r="H13" s="35">
        <f>(H12^2*H7*(1-H7))/H8^2</f>
        <v>602.71616988837991</v>
      </c>
      <c r="J13" s="25" t="s">
        <v>216</v>
      </c>
      <c r="K13" s="35">
        <f>(K12^2*K7*(1-K7))/K8^2</f>
        <v>1478.0614448899962</v>
      </c>
    </row>
    <row r="14" spans="1:11" x14ac:dyDescent="0.25">
      <c r="D14" s="44"/>
      <c r="E14" s="45"/>
      <c r="G14" s="44"/>
      <c r="H14" s="45"/>
      <c r="J14" s="44"/>
      <c r="K14" s="45"/>
    </row>
    <row r="15" spans="1:11" x14ac:dyDescent="0.25">
      <c r="D15" s="130" t="s">
        <v>219</v>
      </c>
      <c r="E15" s="131"/>
      <c r="G15" s="130" t="s">
        <v>219</v>
      </c>
      <c r="H15" s="131"/>
      <c r="J15" s="130" t="s">
        <v>219</v>
      </c>
      <c r="K15" s="131"/>
    </row>
    <row r="16" spans="1:11" ht="15.75" thickBot="1" x14ac:dyDescent="0.3">
      <c r="D16" s="88" t="s">
        <v>220</v>
      </c>
      <c r="E16" s="89">
        <f>ROUNDUP(E13,0)</f>
        <v>856</v>
      </c>
      <c r="G16" s="88" t="s">
        <v>220</v>
      </c>
      <c r="H16" s="89">
        <f>ROUNDUP(H13,0)</f>
        <v>603</v>
      </c>
      <c r="J16" s="88" t="s">
        <v>220</v>
      </c>
      <c r="K16" s="89">
        <f>ROUNDUP(K13,0)</f>
        <v>1479</v>
      </c>
    </row>
    <row r="18" spans="1:13" ht="15.75" thickBot="1" x14ac:dyDescent="0.3">
      <c r="A18" s="110"/>
      <c r="B18" s="110"/>
      <c r="C18" s="110"/>
      <c r="D18" s="110"/>
      <c r="E18" s="110"/>
      <c r="F18" s="110"/>
      <c r="G18" s="110"/>
      <c r="H18" s="110"/>
      <c r="I18" s="110"/>
      <c r="J18" s="110"/>
      <c r="K18" s="110"/>
      <c r="L18" s="110"/>
      <c r="M18" s="110"/>
    </row>
    <row r="19" spans="1:13" ht="15.75" thickBot="1" x14ac:dyDescent="0.3"/>
    <row r="20" spans="1:13" x14ac:dyDescent="0.25">
      <c r="A20" s="105" t="s">
        <v>229</v>
      </c>
      <c r="B20" s="105"/>
      <c r="D20" s="128" t="s">
        <v>208</v>
      </c>
      <c r="E20" s="129"/>
      <c r="G20" s="128" t="s">
        <v>208</v>
      </c>
      <c r="H20" s="129"/>
      <c r="J20" s="128" t="s">
        <v>208</v>
      </c>
      <c r="K20" s="129"/>
    </row>
    <row r="21" spans="1:13" x14ac:dyDescent="0.25">
      <c r="A21" s="103"/>
      <c r="B21" s="103"/>
      <c r="D21" s="21"/>
      <c r="E21" s="22"/>
      <c r="G21" s="21"/>
      <c r="H21" s="22"/>
      <c r="J21" s="21"/>
      <c r="K21" s="22"/>
    </row>
    <row r="22" spans="1:13" x14ac:dyDescent="0.25">
      <c r="A22" s="103" t="s">
        <v>234</v>
      </c>
      <c r="B22" s="103">
        <v>231.70500000000001</v>
      </c>
      <c r="D22" s="130" t="s">
        <v>128</v>
      </c>
      <c r="E22" s="131"/>
      <c r="G22" s="130" t="s">
        <v>128</v>
      </c>
      <c r="H22" s="131"/>
      <c r="J22" s="130" t="s">
        <v>128</v>
      </c>
      <c r="K22" s="131"/>
    </row>
    <row r="23" spans="1:13" x14ac:dyDescent="0.25">
      <c r="A23" s="103" t="s">
        <v>64</v>
      </c>
      <c r="B23" s="103">
        <v>13.319796352598141</v>
      </c>
      <c r="D23" s="25" t="s">
        <v>210</v>
      </c>
      <c r="E23" s="77">
        <f>B26</f>
        <v>266.39592705196281</v>
      </c>
      <c r="G23" s="25" t="s">
        <v>210</v>
      </c>
      <c r="H23" s="77">
        <f>B26</f>
        <v>266.39592705196281</v>
      </c>
      <c r="J23" s="25" t="s">
        <v>210</v>
      </c>
      <c r="K23" s="77">
        <f>B26</f>
        <v>266.39592705196281</v>
      </c>
    </row>
    <row r="24" spans="1:13" x14ac:dyDescent="0.25">
      <c r="A24" s="103" t="s">
        <v>235</v>
      </c>
      <c r="B24" s="103">
        <v>116.5</v>
      </c>
      <c r="D24" s="25" t="s">
        <v>212</v>
      </c>
      <c r="E24" s="59">
        <v>20</v>
      </c>
      <c r="G24" s="25" t="s">
        <v>212</v>
      </c>
      <c r="H24" s="59">
        <v>20</v>
      </c>
      <c r="J24" s="25" t="s">
        <v>212</v>
      </c>
      <c r="K24" s="59">
        <v>20</v>
      </c>
    </row>
    <row r="25" spans="1:13" x14ac:dyDescent="0.25">
      <c r="A25" s="103" t="s">
        <v>236</v>
      </c>
      <c r="B25" s="103">
        <v>0</v>
      </c>
      <c r="D25" s="121" t="s">
        <v>134</v>
      </c>
      <c r="E25" s="80">
        <v>0.95</v>
      </c>
      <c r="G25" s="121" t="s">
        <v>134</v>
      </c>
      <c r="H25" s="80">
        <v>0.9</v>
      </c>
      <c r="J25" s="121" t="s">
        <v>134</v>
      </c>
      <c r="K25" s="80">
        <v>0.99</v>
      </c>
    </row>
    <row r="26" spans="1:13" x14ac:dyDescent="0.25">
      <c r="A26" s="103" t="s">
        <v>237</v>
      </c>
      <c r="B26" s="103">
        <v>266.39592705196281</v>
      </c>
      <c r="D26" s="32"/>
      <c r="E26" s="33"/>
      <c r="G26" s="32"/>
      <c r="H26" s="33"/>
      <c r="J26" s="32"/>
      <c r="K26" s="33"/>
    </row>
    <row r="27" spans="1:13" x14ac:dyDescent="0.25">
      <c r="A27" s="103" t="s">
        <v>238</v>
      </c>
      <c r="B27" s="103">
        <v>70966.789949874685</v>
      </c>
      <c r="D27" s="130" t="s">
        <v>136</v>
      </c>
      <c r="E27" s="131"/>
      <c r="G27" s="130" t="s">
        <v>136</v>
      </c>
      <c r="H27" s="131"/>
      <c r="J27" s="130" t="s">
        <v>136</v>
      </c>
      <c r="K27" s="131"/>
    </row>
    <row r="28" spans="1:13" x14ac:dyDescent="0.25">
      <c r="A28" s="103" t="s">
        <v>239</v>
      </c>
      <c r="B28" s="103">
        <v>1.8844893893447283</v>
      </c>
      <c r="D28" s="25" t="s">
        <v>213</v>
      </c>
      <c r="E28" s="35">
        <f>_xlfn.NORM.S.INV((1+E25)/2)</f>
        <v>1.9599639845400536</v>
      </c>
      <c r="G28" s="25" t="s">
        <v>213</v>
      </c>
      <c r="H28" s="35">
        <f>_xlfn.NORM.S.INV((1+H25)/2)</f>
        <v>1.6448536269514715</v>
      </c>
      <c r="J28" s="25" t="s">
        <v>213</v>
      </c>
      <c r="K28" s="35">
        <f>_xlfn.NORM.S.INV((1+K25)/2)</f>
        <v>2.5758293035488999</v>
      </c>
    </row>
    <row r="29" spans="1:13" x14ac:dyDescent="0.25">
      <c r="A29" s="103" t="s">
        <v>240</v>
      </c>
      <c r="B29" s="103">
        <v>1.5428986682066388</v>
      </c>
      <c r="D29" s="25" t="s">
        <v>216</v>
      </c>
      <c r="E29" s="35">
        <f>((E28*E23)/E24)^2</f>
        <v>681.54000307323292</v>
      </c>
      <c r="G29" s="25" t="s">
        <v>216</v>
      </c>
      <c r="H29" s="35">
        <f>((H28*H23)/H24)^2</f>
        <v>480.00933501761864</v>
      </c>
      <c r="J29" s="25" t="s">
        <v>216</v>
      </c>
      <c r="K29" s="35">
        <f>((K28*K23)/K24)^2</f>
        <v>1177.1432835595242</v>
      </c>
    </row>
    <row r="30" spans="1:13" x14ac:dyDescent="0.25">
      <c r="A30" s="103" t="s">
        <v>241</v>
      </c>
      <c r="B30" s="103">
        <v>1349</v>
      </c>
      <c r="D30" s="44"/>
      <c r="E30" s="45"/>
      <c r="G30" s="44"/>
      <c r="H30" s="45"/>
      <c r="J30" s="44"/>
      <c r="K30" s="45"/>
    </row>
    <row r="31" spans="1:13" x14ac:dyDescent="0.25">
      <c r="A31" s="103" t="s">
        <v>242</v>
      </c>
      <c r="B31" s="103">
        <v>0</v>
      </c>
      <c r="D31" s="130" t="s">
        <v>219</v>
      </c>
      <c r="E31" s="131"/>
      <c r="G31" s="130" t="s">
        <v>219</v>
      </c>
      <c r="H31" s="131"/>
      <c r="J31" s="130" t="s">
        <v>219</v>
      </c>
      <c r="K31" s="131"/>
    </row>
    <row r="32" spans="1:13" ht="15.75" thickBot="1" x14ac:dyDescent="0.3">
      <c r="A32" s="103" t="s">
        <v>243</v>
      </c>
      <c r="B32" s="103">
        <v>1349</v>
      </c>
      <c r="D32" s="88" t="s">
        <v>220</v>
      </c>
      <c r="E32" s="89">
        <f>ROUNDUP(E29,0)</f>
        <v>682</v>
      </c>
      <c r="G32" s="88" t="s">
        <v>220</v>
      </c>
      <c r="H32" s="89">
        <f>ROUNDUP(H29,0)</f>
        <v>481</v>
      </c>
      <c r="J32" s="88" t="s">
        <v>220</v>
      </c>
      <c r="K32" s="89">
        <f>ROUNDUP(K29,0)</f>
        <v>1178</v>
      </c>
    </row>
    <row r="33" spans="1:2" x14ac:dyDescent="0.25">
      <c r="A33" s="103" t="s">
        <v>244</v>
      </c>
      <c r="B33" s="103">
        <v>92682</v>
      </c>
    </row>
    <row r="34" spans="1:2" ht="15.75" thickBot="1" x14ac:dyDescent="0.3">
      <c r="A34" s="104" t="s">
        <v>3</v>
      </c>
      <c r="B34" s="104">
        <v>400</v>
      </c>
    </row>
  </sheetData>
  <mergeCells count="28">
    <mergeCell ref="D1:K1"/>
    <mergeCell ref="D2:E2"/>
    <mergeCell ref="J2:K2"/>
    <mergeCell ref="G2:H2"/>
    <mergeCell ref="G22:H22"/>
    <mergeCell ref="G27:H27"/>
    <mergeCell ref="G31:H31"/>
    <mergeCell ref="J4:K4"/>
    <mergeCell ref="J6:K6"/>
    <mergeCell ref="J11:K11"/>
    <mergeCell ref="J15:K15"/>
    <mergeCell ref="J20:K20"/>
    <mergeCell ref="J22:K22"/>
    <mergeCell ref="J27:K27"/>
    <mergeCell ref="J31:K31"/>
    <mergeCell ref="G4:H4"/>
    <mergeCell ref="G6:H6"/>
    <mergeCell ref="G11:H11"/>
    <mergeCell ref="G15:H15"/>
    <mergeCell ref="G20:H20"/>
    <mergeCell ref="D27:E27"/>
    <mergeCell ref="D31:E31"/>
    <mergeCell ref="D4:E4"/>
    <mergeCell ref="D6:E6"/>
    <mergeCell ref="D11:E11"/>
    <mergeCell ref="D15:E15"/>
    <mergeCell ref="D20:E20"/>
    <mergeCell ref="D22:E22"/>
  </mergeCells>
  <pageMargins left="0.7" right="0.7" top="0.75" bottom="0.75" header="0.3" footer="0.3"/>
  <pageSetup paperSize="9"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Y26"/>
  <sheetViews>
    <sheetView zoomScaleNormal="100" workbookViewId="0">
      <selection activeCell="L7" sqref="L7:M23"/>
    </sheetView>
  </sheetViews>
  <sheetFormatPr defaultColWidth="8.85546875" defaultRowHeight="15" x14ac:dyDescent="0.25"/>
  <cols>
    <col min="1" max="1" width="0.42578125" style="19" customWidth="1"/>
    <col min="2" max="2" width="32.140625" style="13" customWidth="1"/>
    <col min="3" max="3" width="10" style="13" customWidth="1"/>
    <col min="4" max="4" width="0.42578125" style="19" customWidth="1"/>
    <col min="5" max="5" width="23.7109375" style="14" customWidth="1"/>
    <col min="6" max="6" width="0.42578125" style="19" customWidth="1"/>
    <col min="7" max="7" width="32.140625" style="13" customWidth="1"/>
    <col min="8" max="8" width="10" style="13" customWidth="1"/>
    <col min="9" max="9" width="0.42578125" style="19" customWidth="1"/>
    <col min="10" max="10" width="17" style="14" customWidth="1"/>
    <col min="11" max="11" width="0.42578125" style="19" customWidth="1"/>
    <col min="12" max="12" width="32.140625" style="13" customWidth="1"/>
    <col min="13" max="13" width="10" style="13" customWidth="1"/>
    <col min="14" max="14" width="0.42578125" style="19" customWidth="1"/>
    <col min="15" max="15" width="25.42578125" style="13" customWidth="1"/>
    <col min="16" max="25" width="8.85546875" style="14"/>
    <col min="26" max="260" width="8.85546875" style="13"/>
    <col min="261" max="261" width="30.5703125" style="13" customWidth="1"/>
    <col min="262" max="264" width="8.85546875" style="13"/>
    <col min="265" max="265" width="30.5703125" style="13" customWidth="1"/>
    <col min="266" max="516" width="8.85546875" style="13"/>
    <col min="517" max="517" width="30.5703125" style="13" customWidth="1"/>
    <col min="518" max="520" width="8.85546875" style="13"/>
    <col min="521" max="521" width="30.5703125" style="13" customWidth="1"/>
    <col min="522" max="772" width="8.85546875" style="13"/>
    <col min="773" max="773" width="30.5703125" style="13" customWidth="1"/>
    <col min="774" max="776" width="8.85546875" style="13"/>
    <col min="777" max="777" width="30.5703125" style="13" customWidth="1"/>
    <col min="778" max="1028" width="8.85546875" style="13"/>
    <col min="1029" max="1029" width="30.5703125" style="13" customWidth="1"/>
    <col min="1030" max="1032" width="8.85546875" style="13"/>
    <col min="1033" max="1033" width="30.5703125" style="13" customWidth="1"/>
    <col min="1034" max="1284" width="8.85546875" style="13"/>
    <col min="1285" max="1285" width="30.5703125" style="13" customWidth="1"/>
    <col min="1286" max="1288" width="8.85546875" style="13"/>
    <col min="1289" max="1289" width="30.5703125" style="13" customWidth="1"/>
    <col min="1290" max="1540" width="8.85546875" style="13"/>
    <col min="1541" max="1541" width="30.5703125" style="13" customWidth="1"/>
    <col min="1542" max="1544" width="8.85546875" style="13"/>
    <col min="1545" max="1545" width="30.5703125" style="13" customWidth="1"/>
    <col min="1546" max="1796" width="8.85546875" style="13"/>
    <col min="1797" max="1797" width="30.5703125" style="13" customWidth="1"/>
    <col min="1798" max="1800" width="8.85546875" style="13"/>
    <col min="1801" max="1801" width="30.5703125" style="13" customWidth="1"/>
    <col min="1802" max="2052" width="8.85546875" style="13"/>
    <col min="2053" max="2053" width="30.5703125" style="13" customWidth="1"/>
    <col min="2054" max="2056" width="8.85546875" style="13"/>
    <col min="2057" max="2057" width="30.5703125" style="13" customWidth="1"/>
    <col min="2058" max="2308" width="8.85546875" style="13"/>
    <col min="2309" max="2309" width="30.5703125" style="13" customWidth="1"/>
    <col min="2310" max="2312" width="8.85546875" style="13"/>
    <col min="2313" max="2313" width="30.5703125" style="13" customWidth="1"/>
    <col min="2314" max="2564" width="8.85546875" style="13"/>
    <col min="2565" max="2565" width="30.5703125" style="13" customWidth="1"/>
    <col min="2566" max="2568" width="8.85546875" style="13"/>
    <col min="2569" max="2569" width="30.5703125" style="13" customWidth="1"/>
    <col min="2570" max="2820" width="8.85546875" style="13"/>
    <col min="2821" max="2821" width="30.5703125" style="13" customWidth="1"/>
    <col min="2822" max="2824" width="8.85546875" style="13"/>
    <col min="2825" max="2825" width="30.5703125" style="13" customWidth="1"/>
    <col min="2826" max="3076" width="8.85546875" style="13"/>
    <col min="3077" max="3077" width="30.5703125" style="13" customWidth="1"/>
    <col min="3078" max="3080" width="8.85546875" style="13"/>
    <col min="3081" max="3081" width="30.5703125" style="13" customWidth="1"/>
    <col min="3082" max="3332" width="8.85546875" style="13"/>
    <col min="3333" max="3333" width="30.5703125" style="13" customWidth="1"/>
    <col min="3334" max="3336" width="8.85546875" style="13"/>
    <col min="3337" max="3337" width="30.5703125" style="13" customWidth="1"/>
    <col min="3338" max="3588" width="8.85546875" style="13"/>
    <col min="3589" max="3589" width="30.5703125" style="13" customWidth="1"/>
    <col min="3590" max="3592" width="8.85546875" style="13"/>
    <col min="3593" max="3593" width="30.5703125" style="13" customWidth="1"/>
    <col min="3594" max="3844" width="8.85546875" style="13"/>
    <col min="3845" max="3845" width="30.5703125" style="13" customWidth="1"/>
    <col min="3846" max="3848" width="8.85546875" style="13"/>
    <col min="3849" max="3849" width="30.5703125" style="13" customWidth="1"/>
    <col min="3850" max="4100" width="8.85546875" style="13"/>
    <col min="4101" max="4101" width="30.5703125" style="13" customWidth="1"/>
    <col min="4102" max="4104" width="8.85546875" style="13"/>
    <col min="4105" max="4105" width="30.5703125" style="13" customWidth="1"/>
    <col min="4106" max="4356" width="8.85546875" style="13"/>
    <col min="4357" max="4357" width="30.5703125" style="13" customWidth="1"/>
    <col min="4358" max="4360" width="8.85546875" style="13"/>
    <col min="4361" max="4361" width="30.5703125" style="13" customWidth="1"/>
    <col min="4362" max="4612" width="8.85546875" style="13"/>
    <col min="4613" max="4613" width="30.5703125" style="13" customWidth="1"/>
    <col min="4614" max="4616" width="8.85546875" style="13"/>
    <col min="4617" max="4617" width="30.5703125" style="13" customWidth="1"/>
    <col min="4618" max="4868" width="8.85546875" style="13"/>
    <col min="4869" max="4869" width="30.5703125" style="13" customWidth="1"/>
    <col min="4870" max="4872" width="8.85546875" style="13"/>
    <col min="4873" max="4873" width="30.5703125" style="13" customWidth="1"/>
    <col min="4874" max="5124" width="8.85546875" style="13"/>
    <col min="5125" max="5125" width="30.5703125" style="13" customWidth="1"/>
    <col min="5126" max="5128" width="8.85546875" style="13"/>
    <col min="5129" max="5129" width="30.5703125" style="13" customWidth="1"/>
    <col min="5130" max="5380" width="8.85546875" style="13"/>
    <col min="5381" max="5381" width="30.5703125" style="13" customWidth="1"/>
    <col min="5382" max="5384" width="8.85546875" style="13"/>
    <col min="5385" max="5385" width="30.5703125" style="13" customWidth="1"/>
    <col min="5386" max="5636" width="8.85546875" style="13"/>
    <col min="5637" max="5637" width="30.5703125" style="13" customWidth="1"/>
    <col min="5638" max="5640" width="8.85546875" style="13"/>
    <col min="5641" max="5641" width="30.5703125" style="13" customWidth="1"/>
    <col min="5642" max="5892" width="8.85546875" style="13"/>
    <col min="5893" max="5893" width="30.5703125" style="13" customWidth="1"/>
    <col min="5894" max="5896" width="8.85546875" style="13"/>
    <col min="5897" max="5897" width="30.5703125" style="13" customWidth="1"/>
    <col min="5898" max="6148" width="8.85546875" style="13"/>
    <col min="6149" max="6149" width="30.5703125" style="13" customWidth="1"/>
    <col min="6150" max="6152" width="8.85546875" style="13"/>
    <col min="6153" max="6153" width="30.5703125" style="13" customWidth="1"/>
    <col min="6154" max="6404" width="8.85546875" style="13"/>
    <col min="6405" max="6405" width="30.5703125" style="13" customWidth="1"/>
    <col min="6406" max="6408" width="8.85546875" style="13"/>
    <col min="6409" max="6409" width="30.5703125" style="13" customWidth="1"/>
    <col min="6410" max="6660" width="8.85546875" style="13"/>
    <col min="6661" max="6661" width="30.5703125" style="13" customWidth="1"/>
    <col min="6662" max="6664" width="8.85546875" style="13"/>
    <col min="6665" max="6665" width="30.5703125" style="13" customWidth="1"/>
    <col min="6666" max="6916" width="8.85546875" style="13"/>
    <col min="6917" max="6917" width="30.5703125" style="13" customWidth="1"/>
    <col min="6918" max="6920" width="8.85546875" style="13"/>
    <col min="6921" max="6921" width="30.5703125" style="13" customWidth="1"/>
    <col min="6922" max="7172" width="8.85546875" style="13"/>
    <col min="7173" max="7173" width="30.5703125" style="13" customWidth="1"/>
    <col min="7174" max="7176" width="8.85546875" style="13"/>
    <col min="7177" max="7177" width="30.5703125" style="13" customWidth="1"/>
    <col min="7178" max="7428" width="8.85546875" style="13"/>
    <col min="7429" max="7429" width="30.5703125" style="13" customWidth="1"/>
    <col min="7430" max="7432" width="8.85546875" style="13"/>
    <col min="7433" max="7433" width="30.5703125" style="13" customWidth="1"/>
    <col min="7434" max="7684" width="8.85546875" style="13"/>
    <col min="7685" max="7685" width="30.5703125" style="13" customWidth="1"/>
    <col min="7686" max="7688" width="8.85546875" style="13"/>
    <col min="7689" max="7689" width="30.5703125" style="13" customWidth="1"/>
    <col min="7690" max="7940" width="8.85546875" style="13"/>
    <col min="7941" max="7941" width="30.5703125" style="13" customWidth="1"/>
    <col min="7942" max="7944" width="8.85546875" style="13"/>
    <col min="7945" max="7945" width="30.5703125" style="13" customWidth="1"/>
    <col min="7946" max="8196" width="8.85546875" style="13"/>
    <col min="8197" max="8197" width="30.5703125" style="13" customWidth="1"/>
    <col min="8198" max="8200" width="8.85546875" style="13"/>
    <col min="8201" max="8201" width="30.5703125" style="13" customWidth="1"/>
    <col min="8202" max="8452" width="8.85546875" style="13"/>
    <col min="8453" max="8453" width="30.5703125" style="13" customWidth="1"/>
    <col min="8454" max="8456" width="8.85546875" style="13"/>
    <col min="8457" max="8457" width="30.5703125" style="13" customWidth="1"/>
    <col min="8458" max="8708" width="8.85546875" style="13"/>
    <col min="8709" max="8709" width="30.5703125" style="13" customWidth="1"/>
    <col min="8710" max="8712" width="8.85546875" style="13"/>
    <col min="8713" max="8713" width="30.5703125" style="13" customWidth="1"/>
    <col min="8714" max="8964" width="8.85546875" style="13"/>
    <col min="8965" max="8965" width="30.5703125" style="13" customWidth="1"/>
    <col min="8966" max="8968" width="8.85546875" style="13"/>
    <col min="8969" max="8969" width="30.5703125" style="13" customWidth="1"/>
    <col min="8970" max="9220" width="8.85546875" style="13"/>
    <col min="9221" max="9221" width="30.5703125" style="13" customWidth="1"/>
    <col min="9222" max="9224" width="8.85546875" style="13"/>
    <col min="9225" max="9225" width="30.5703125" style="13" customWidth="1"/>
    <col min="9226" max="9476" width="8.85546875" style="13"/>
    <col min="9477" max="9477" width="30.5703125" style="13" customWidth="1"/>
    <col min="9478" max="9480" width="8.85546875" style="13"/>
    <col min="9481" max="9481" width="30.5703125" style="13" customWidth="1"/>
    <col min="9482" max="9732" width="8.85546875" style="13"/>
    <col min="9733" max="9733" width="30.5703125" style="13" customWidth="1"/>
    <col min="9734" max="9736" width="8.85546875" style="13"/>
    <col min="9737" max="9737" width="30.5703125" style="13" customWidth="1"/>
    <col min="9738" max="9988" width="8.85546875" style="13"/>
    <col min="9989" max="9989" width="30.5703125" style="13" customWidth="1"/>
    <col min="9990" max="9992" width="8.85546875" style="13"/>
    <col min="9993" max="9993" width="30.5703125" style="13" customWidth="1"/>
    <col min="9994" max="10244" width="8.85546875" style="13"/>
    <col min="10245" max="10245" width="30.5703125" style="13" customWidth="1"/>
    <col min="10246" max="10248" width="8.85546875" style="13"/>
    <col min="10249" max="10249" width="30.5703125" style="13" customWidth="1"/>
    <col min="10250" max="10500" width="8.85546875" style="13"/>
    <col min="10501" max="10501" width="30.5703125" style="13" customWidth="1"/>
    <col min="10502" max="10504" width="8.85546875" style="13"/>
    <col min="10505" max="10505" width="30.5703125" style="13" customWidth="1"/>
    <col min="10506" max="10756" width="8.85546875" style="13"/>
    <col min="10757" max="10757" width="30.5703125" style="13" customWidth="1"/>
    <col min="10758" max="10760" width="8.85546875" style="13"/>
    <col min="10761" max="10761" width="30.5703125" style="13" customWidth="1"/>
    <col min="10762" max="11012" width="8.85546875" style="13"/>
    <col min="11013" max="11013" width="30.5703125" style="13" customWidth="1"/>
    <col min="11014" max="11016" width="8.85546875" style="13"/>
    <col min="11017" max="11017" width="30.5703125" style="13" customWidth="1"/>
    <col min="11018" max="11268" width="8.85546875" style="13"/>
    <col min="11269" max="11269" width="30.5703125" style="13" customWidth="1"/>
    <col min="11270" max="11272" width="8.85546875" style="13"/>
    <col min="11273" max="11273" width="30.5703125" style="13" customWidth="1"/>
    <col min="11274" max="11524" width="8.85546875" style="13"/>
    <col min="11525" max="11525" width="30.5703125" style="13" customWidth="1"/>
    <col min="11526" max="11528" width="8.85546875" style="13"/>
    <col min="11529" max="11529" width="30.5703125" style="13" customWidth="1"/>
    <col min="11530" max="11780" width="8.85546875" style="13"/>
    <col min="11781" max="11781" width="30.5703125" style="13" customWidth="1"/>
    <col min="11782" max="11784" width="8.85546875" style="13"/>
    <col min="11785" max="11785" width="30.5703125" style="13" customWidth="1"/>
    <col min="11786" max="12036" width="8.85546875" style="13"/>
    <col min="12037" max="12037" width="30.5703125" style="13" customWidth="1"/>
    <col min="12038" max="12040" width="8.85546875" style="13"/>
    <col min="12041" max="12041" width="30.5703125" style="13" customWidth="1"/>
    <col min="12042" max="12292" width="8.85546875" style="13"/>
    <col min="12293" max="12293" width="30.5703125" style="13" customWidth="1"/>
    <col min="12294" max="12296" width="8.85546875" style="13"/>
    <col min="12297" max="12297" width="30.5703125" style="13" customWidth="1"/>
    <col min="12298" max="12548" width="8.85546875" style="13"/>
    <col min="12549" max="12549" width="30.5703125" style="13" customWidth="1"/>
    <col min="12550" max="12552" width="8.85546875" style="13"/>
    <col min="12553" max="12553" width="30.5703125" style="13" customWidth="1"/>
    <col min="12554" max="12804" width="8.85546875" style="13"/>
    <col min="12805" max="12805" width="30.5703125" style="13" customWidth="1"/>
    <col min="12806" max="12808" width="8.85546875" style="13"/>
    <col min="12809" max="12809" width="30.5703125" style="13" customWidth="1"/>
    <col min="12810" max="13060" width="8.85546875" style="13"/>
    <col min="13061" max="13061" width="30.5703125" style="13" customWidth="1"/>
    <col min="13062" max="13064" width="8.85546875" style="13"/>
    <col min="13065" max="13065" width="30.5703125" style="13" customWidth="1"/>
    <col min="13066" max="13316" width="8.85546875" style="13"/>
    <col min="13317" max="13317" width="30.5703125" style="13" customWidth="1"/>
    <col min="13318" max="13320" width="8.85546875" style="13"/>
    <col min="13321" max="13321" width="30.5703125" style="13" customWidth="1"/>
    <col min="13322" max="13572" width="8.85546875" style="13"/>
    <col min="13573" max="13573" width="30.5703125" style="13" customWidth="1"/>
    <col min="13574" max="13576" width="8.85546875" style="13"/>
    <col min="13577" max="13577" width="30.5703125" style="13" customWidth="1"/>
    <col min="13578" max="13828" width="8.85546875" style="13"/>
    <col min="13829" max="13829" width="30.5703125" style="13" customWidth="1"/>
    <col min="13830" max="13832" width="8.85546875" style="13"/>
    <col min="13833" max="13833" width="30.5703125" style="13" customWidth="1"/>
    <col min="13834" max="14084" width="8.85546875" style="13"/>
    <col min="14085" max="14085" width="30.5703125" style="13" customWidth="1"/>
    <col min="14086" max="14088" width="8.85546875" style="13"/>
    <col min="14089" max="14089" width="30.5703125" style="13" customWidth="1"/>
    <col min="14090" max="14340" width="8.85546875" style="13"/>
    <col min="14341" max="14341" width="30.5703125" style="13" customWidth="1"/>
    <col min="14342" max="14344" width="8.85546875" style="13"/>
    <col min="14345" max="14345" width="30.5703125" style="13" customWidth="1"/>
    <col min="14346" max="14596" width="8.85546875" style="13"/>
    <col min="14597" max="14597" width="30.5703125" style="13" customWidth="1"/>
    <col min="14598" max="14600" width="8.85546875" style="13"/>
    <col min="14601" max="14601" width="30.5703125" style="13" customWidth="1"/>
    <col min="14602" max="14852" width="8.85546875" style="13"/>
    <col min="14853" max="14853" width="30.5703125" style="13" customWidth="1"/>
    <col min="14854" max="14856" width="8.85546875" style="13"/>
    <col min="14857" max="14857" width="30.5703125" style="13" customWidth="1"/>
    <col min="14858" max="15108" width="8.85546875" style="13"/>
    <col min="15109" max="15109" width="30.5703125" style="13" customWidth="1"/>
    <col min="15110" max="15112" width="8.85546875" style="13"/>
    <col min="15113" max="15113" width="30.5703125" style="13" customWidth="1"/>
    <col min="15114" max="15364" width="8.85546875" style="13"/>
    <col min="15365" max="15365" width="30.5703125" style="13" customWidth="1"/>
    <col min="15366" max="15368" width="8.85546875" style="13"/>
    <col min="15369" max="15369" width="30.5703125" style="13" customWidth="1"/>
    <col min="15370" max="15620" width="8.85546875" style="13"/>
    <col min="15621" max="15621" width="30.5703125" style="13" customWidth="1"/>
    <col min="15622" max="15624" width="8.85546875" style="13"/>
    <col min="15625" max="15625" width="30.5703125" style="13" customWidth="1"/>
    <col min="15626" max="15876" width="8.85546875" style="13"/>
    <col min="15877" max="15877" width="30.5703125" style="13" customWidth="1"/>
    <col min="15878" max="15880" width="8.85546875" style="13"/>
    <col min="15881" max="15881" width="30.5703125" style="13" customWidth="1"/>
    <col min="15882" max="16132" width="8.85546875" style="13"/>
    <col min="16133" max="16133" width="30.5703125" style="13" customWidth="1"/>
    <col min="16134" max="16136" width="8.85546875" style="13"/>
    <col min="16137" max="16137" width="30.5703125" style="13" customWidth="1"/>
    <col min="16138" max="16384" width="8.85546875" style="13"/>
  </cols>
  <sheetData>
    <row r="1" spans="1:25" s="10" customFormat="1" ht="21" x14ac:dyDescent="0.35">
      <c r="A1" s="10" t="s">
        <v>120</v>
      </c>
      <c r="B1" s="11" t="s">
        <v>121</v>
      </c>
      <c r="E1" s="12"/>
      <c r="J1" s="12"/>
      <c r="P1" s="12"/>
      <c r="Q1" s="12"/>
      <c r="R1" s="12"/>
      <c r="S1" s="12"/>
      <c r="T1" s="12"/>
      <c r="U1" s="12"/>
      <c r="V1" s="12"/>
      <c r="W1" s="12"/>
      <c r="X1" s="12"/>
      <c r="Y1" s="12"/>
    </row>
    <row r="2" spans="1:25" x14ac:dyDescent="0.25">
      <c r="A2" s="13"/>
      <c r="B2" s="13" t="s">
        <v>122</v>
      </c>
      <c r="D2" s="13"/>
      <c r="F2" s="13"/>
      <c r="I2" s="13"/>
      <c r="K2" s="13"/>
      <c r="N2" s="13"/>
    </row>
    <row r="3" spans="1:25" x14ac:dyDescent="0.25">
      <c r="A3" s="13"/>
      <c r="B3" s="13" t="s">
        <v>123</v>
      </c>
      <c r="D3" s="13"/>
      <c r="F3" s="13"/>
      <c r="I3" s="13"/>
      <c r="K3" s="13"/>
      <c r="N3" s="13"/>
    </row>
    <row r="4" spans="1:25" s="14" customFormat="1" x14ac:dyDescent="0.25">
      <c r="A4" s="15"/>
      <c r="B4" s="14" t="s">
        <v>124</v>
      </c>
      <c r="D4" s="15"/>
      <c r="F4" s="15"/>
      <c r="I4" s="15"/>
      <c r="K4" s="15"/>
      <c r="N4" s="15"/>
    </row>
    <row r="5" spans="1:25" s="15" customFormat="1" ht="2.25" customHeight="1" x14ac:dyDescent="0.25">
      <c r="A5" s="16"/>
      <c r="B5" s="16"/>
      <c r="C5" s="16"/>
      <c r="D5" s="16"/>
      <c r="E5" s="16"/>
      <c r="F5" s="16"/>
      <c r="G5" s="16"/>
      <c r="H5" s="16"/>
      <c r="I5" s="16"/>
      <c r="J5" s="16"/>
      <c r="K5" s="16"/>
      <c r="L5" s="16"/>
      <c r="M5" s="16"/>
      <c r="N5" s="16"/>
      <c r="O5" s="16"/>
      <c r="P5" s="17"/>
      <c r="Q5" s="18"/>
    </row>
    <row r="6" spans="1:25" ht="15.75" thickBot="1" x14ac:dyDescent="0.3"/>
    <row r="7" spans="1:25" x14ac:dyDescent="0.25">
      <c r="B7" s="128" t="s">
        <v>125</v>
      </c>
      <c r="C7" s="129"/>
      <c r="E7" s="20"/>
      <c r="G7" s="128" t="s">
        <v>126</v>
      </c>
      <c r="H7" s="129"/>
      <c r="J7" s="20"/>
      <c r="L7" s="132" t="s">
        <v>127</v>
      </c>
      <c r="M7" s="133"/>
    </row>
    <row r="8" spans="1:25" x14ac:dyDescent="0.25">
      <c r="B8" s="21"/>
      <c r="C8" s="22"/>
      <c r="E8" s="20"/>
      <c r="G8" s="21"/>
      <c r="H8" s="22"/>
      <c r="J8" s="20"/>
      <c r="L8" s="23"/>
      <c r="M8" s="24"/>
    </row>
    <row r="9" spans="1:25" x14ac:dyDescent="0.25">
      <c r="B9" s="130" t="s">
        <v>128</v>
      </c>
      <c r="C9" s="131"/>
      <c r="E9" s="20"/>
      <c r="G9" s="130" t="s">
        <v>128</v>
      </c>
      <c r="H9" s="131"/>
      <c r="J9" s="20"/>
      <c r="L9" s="130" t="s">
        <v>128</v>
      </c>
      <c r="M9" s="131"/>
    </row>
    <row r="10" spans="1:25" x14ac:dyDescent="0.25">
      <c r="B10" s="25" t="s">
        <v>129</v>
      </c>
      <c r="C10" s="26"/>
      <c r="E10" s="27"/>
      <c r="G10" s="25" t="s">
        <v>130</v>
      </c>
      <c r="H10" s="26"/>
      <c r="J10" s="27"/>
      <c r="L10" s="25" t="s">
        <v>131</v>
      </c>
      <c r="M10" s="26"/>
    </row>
    <row r="11" spans="1:25" x14ac:dyDescent="0.25">
      <c r="B11" s="25" t="s">
        <v>132</v>
      </c>
      <c r="C11" s="26"/>
      <c r="E11" s="27"/>
      <c r="G11" s="25" t="s">
        <v>132</v>
      </c>
      <c r="H11" s="26"/>
      <c r="J11" s="27"/>
      <c r="L11" s="25" t="s">
        <v>133</v>
      </c>
      <c r="M11" s="26"/>
    </row>
    <row r="12" spans="1:25" x14ac:dyDescent="0.25">
      <c r="B12" s="25" t="s">
        <v>131</v>
      </c>
      <c r="C12" s="26"/>
      <c r="E12" s="27"/>
      <c r="G12" s="25" t="s">
        <v>131</v>
      </c>
      <c r="H12" s="26"/>
      <c r="J12" s="27"/>
      <c r="L12" s="25" t="s">
        <v>134</v>
      </c>
      <c r="M12" s="28"/>
      <c r="O12" s="29" t="s">
        <v>135</v>
      </c>
    </row>
    <row r="13" spans="1:25" x14ac:dyDescent="0.25">
      <c r="B13" s="25" t="s">
        <v>134</v>
      </c>
      <c r="C13" s="30"/>
      <c r="E13" s="29" t="s">
        <v>135</v>
      </c>
      <c r="G13" s="25" t="s">
        <v>134</v>
      </c>
      <c r="H13" s="30"/>
      <c r="J13" s="29" t="s">
        <v>135</v>
      </c>
      <c r="L13" s="25"/>
      <c r="M13" s="31"/>
    </row>
    <row r="14" spans="1:25" x14ac:dyDescent="0.25">
      <c r="B14" s="32"/>
      <c r="C14" s="33"/>
      <c r="E14" s="29"/>
      <c r="G14" s="32"/>
      <c r="H14" s="33"/>
      <c r="J14" s="29"/>
      <c r="L14" s="25"/>
      <c r="M14" s="34"/>
    </row>
    <row r="15" spans="1:25" x14ac:dyDescent="0.25">
      <c r="B15" s="130" t="s">
        <v>136</v>
      </c>
      <c r="C15" s="131"/>
      <c r="E15" s="20"/>
      <c r="G15" s="130" t="s">
        <v>136</v>
      </c>
      <c r="H15" s="131"/>
      <c r="J15" s="20"/>
      <c r="L15" s="134" t="s">
        <v>136</v>
      </c>
      <c r="M15" s="135"/>
    </row>
    <row r="16" spans="1:25" x14ac:dyDescent="0.25">
      <c r="A16" s="15"/>
      <c r="B16" s="25" t="s">
        <v>137</v>
      </c>
      <c r="C16" s="35" t="e">
        <f>C10/SQRT(C12)</f>
        <v>#DIV/0!</v>
      </c>
      <c r="D16" s="15"/>
      <c r="E16" s="36" t="s">
        <v>138</v>
      </c>
      <c r="F16" s="15"/>
      <c r="G16" s="25" t="s">
        <v>137</v>
      </c>
      <c r="H16" s="35" t="e">
        <f>H10/SQRT(H12)</f>
        <v>#DIV/0!</v>
      </c>
      <c r="I16" s="15"/>
      <c r="J16" s="36" t="s">
        <v>139</v>
      </c>
      <c r="K16" s="15"/>
      <c r="L16" s="25" t="s">
        <v>140</v>
      </c>
      <c r="M16" s="37" t="e">
        <f>M11/M10</f>
        <v>#DIV/0!</v>
      </c>
      <c r="N16" s="15"/>
      <c r="O16" s="38" t="s">
        <v>141</v>
      </c>
    </row>
    <row r="17" spans="1:15" s="14" customFormat="1" x14ac:dyDescent="0.25">
      <c r="A17" s="15"/>
      <c r="B17" s="25"/>
      <c r="C17" s="34"/>
      <c r="D17" s="15"/>
      <c r="E17" s="17"/>
      <c r="F17" s="15"/>
      <c r="G17" s="25" t="s">
        <v>142</v>
      </c>
      <c r="H17" s="34">
        <f>H12-1</f>
        <v>-1</v>
      </c>
      <c r="I17" s="15"/>
      <c r="J17" s="39" t="s">
        <v>143</v>
      </c>
      <c r="K17" s="15"/>
      <c r="L17" s="25" t="s">
        <v>144</v>
      </c>
      <c r="M17" s="40">
        <f>NORMSINV(1-(1-M12)/2)</f>
        <v>0</v>
      </c>
      <c r="N17" s="15"/>
      <c r="O17" s="41" t="s">
        <v>145</v>
      </c>
    </row>
    <row r="18" spans="1:15" x14ac:dyDescent="0.25">
      <c r="B18" s="25" t="s">
        <v>144</v>
      </c>
      <c r="C18" s="40">
        <f>NORMSINV(1-(1-C13)/2)</f>
        <v>0</v>
      </c>
      <c r="E18" s="42" t="s">
        <v>146</v>
      </c>
      <c r="G18" s="43" t="s">
        <v>147</v>
      </c>
      <c r="H18" s="35" t="e">
        <f>TINV(1-H13,H17)</f>
        <v>#NUM!</v>
      </c>
      <c r="J18" s="36" t="s">
        <v>148</v>
      </c>
      <c r="L18" s="25" t="s">
        <v>149</v>
      </c>
      <c r="M18" s="35" t="e">
        <f>SQRT(M16*(1-M16)/M10)</f>
        <v>#DIV/0!</v>
      </c>
      <c r="O18" s="38" t="s">
        <v>150</v>
      </c>
    </row>
    <row r="19" spans="1:15" x14ac:dyDescent="0.25">
      <c r="B19" s="25" t="s">
        <v>151</v>
      </c>
      <c r="C19" s="35" t="e">
        <f>ABS(C18*C16)</f>
        <v>#DIV/0!</v>
      </c>
      <c r="E19" s="36" t="s">
        <v>152</v>
      </c>
      <c r="G19" s="25" t="s">
        <v>151</v>
      </c>
      <c r="H19" s="35" t="e">
        <f>ABS(H18*H16)</f>
        <v>#NUM!</v>
      </c>
      <c r="J19" s="36" t="s">
        <v>153</v>
      </c>
      <c r="L19" s="25" t="s">
        <v>151</v>
      </c>
      <c r="M19" s="35" t="e">
        <f>ABS(M17*M18)</f>
        <v>#DIV/0!</v>
      </c>
      <c r="O19" s="38" t="s">
        <v>154</v>
      </c>
    </row>
    <row r="20" spans="1:15" x14ac:dyDescent="0.25">
      <c r="B20" s="44"/>
      <c r="C20" s="45"/>
      <c r="E20" s="17"/>
      <c r="G20" s="44"/>
      <c r="H20" s="45"/>
      <c r="J20" s="17"/>
      <c r="L20" s="25"/>
      <c r="M20" s="34"/>
    </row>
    <row r="21" spans="1:15" x14ac:dyDescent="0.25">
      <c r="B21" s="130" t="s">
        <v>155</v>
      </c>
      <c r="C21" s="131"/>
      <c r="E21" s="20"/>
      <c r="G21" s="130" t="s">
        <v>155</v>
      </c>
      <c r="H21" s="131"/>
      <c r="J21" s="20"/>
      <c r="L21" s="134" t="s">
        <v>155</v>
      </c>
      <c r="M21" s="135"/>
    </row>
    <row r="22" spans="1:15" x14ac:dyDescent="0.25">
      <c r="B22" s="25" t="s">
        <v>156</v>
      </c>
      <c r="C22" s="46" t="e">
        <f>C11-C19</f>
        <v>#DIV/0!</v>
      </c>
      <c r="E22" s="47" t="s">
        <v>157</v>
      </c>
      <c r="G22" s="25" t="s">
        <v>156</v>
      </c>
      <c r="H22" s="46" t="e">
        <f>H11-H19</f>
        <v>#NUM!</v>
      </c>
      <c r="J22" s="47" t="s">
        <v>158</v>
      </c>
      <c r="L22" s="25" t="s">
        <v>156</v>
      </c>
      <c r="M22" s="48" t="e">
        <f>M16-M19</f>
        <v>#DIV/0!</v>
      </c>
      <c r="O22" s="38" t="s">
        <v>159</v>
      </c>
    </row>
    <row r="23" spans="1:15" ht="15.75" thickBot="1" x14ac:dyDescent="0.3">
      <c r="B23" s="49" t="s">
        <v>160</v>
      </c>
      <c r="C23" s="50" t="e">
        <f>C11+C19</f>
        <v>#DIV/0!</v>
      </c>
      <c r="E23" s="47" t="s">
        <v>161</v>
      </c>
      <c r="G23" s="49" t="s">
        <v>160</v>
      </c>
      <c r="H23" s="50" t="e">
        <f>H11+H19</f>
        <v>#NUM!</v>
      </c>
      <c r="J23" s="47" t="s">
        <v>162</v>
      </c>
      <c r="L23" s="49" t="s">
        <v>160</v>
      </c>
      <c r="M23" s="51" t="e">
        <f>M16+M19</f>
        <v>#DIV/0!</v>
      </c>
      <c r="O23" s="38" t="s">
        <v>163</v>
      </c>
    </row>
    <row r="24" spans="1:15" x14ac:dyDescent="0.25">
      <c r="A24" s="15"/>
      <c r="D24" s="15"/>
      <c r="F24" s="15"/>
      <c r="I24" s="15"/>
      <c r="K24" s="15"/>
      <c r="N24" s="15"/>
    </row>
    <row r="25" spans="1:15" x14ac:dyDescent="0.25">
      <c r="A25" s="15"/>
      <c r="D25" s="15"/>
      <c r="F25" s="15"/>
      <c r="I25" s="15"/>
      <c r="K25" s="15"/>
      <c r="N25" s="15"/>
    </row>
    <row r="26" spans="1:15" x14ac:dyDescent="0.25">
      <c r="A26" s="15"/>
      <c r="D26" s="15"/>
      <c r="F26" s="15"/>
      <c r="I26" s="15"/>
      <c r="K26" s="15"/>
      <c r="N26" s="15"/>
    </row>
  </sheetData>
  <mergeCells count="12">
    <mergeCell ref="B15:C15"/>
    <mergeCell ref="G15:H15"/>
    <mergeCell ref="L15:M15"/>
    <mergeCell ref="B21:C21"/>
    <mergeCell ref="G21:H21"/>
    <mergeCell ref="L21:M21"/>
    <mergeCell ref="B7:C7"/>
    <mergeCell ref="G7:H7"/>
    <mergeCell ref="L7:M7"/>
    <mergeCell ref="B9:C9"/>
    <mergeCell ref="G9:H9"/>
    <mergeCell ref="L9:M9"/>
  </mergeCells>
  <printOptions headings="1"/>
  <pageMargins left="0.23622047244094491" right="0.23622047244094491" top="0.74803149606299213" bottom="0.74803149606299213" header="0.31496062992125984" footer="0.31496062992125984"/>
  <pageSetup paperSize="9" orientation="landscape" r:id="rId1"/>
  <headerFooter>
    <oddHeader>&amp;A</oddHeader>
    <oddFooter>&amp;Z&amp;F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Variables</vt:lpstr>
      <vt:lpstr>Data Set</vt:lpstr>
      <vt:lpstr>Q1</vt:lpstr>
      <vt:lpstr>Q2</vt:lpstr>
      <vt:lpstr>Q3</vt:lpstr>
      <vt:lpstr>Q4</vt:lpstr>
      <vt:lpstr>Q5</vt:lpstr>
      <vt:lpstr>Q6</vt:lpstr>
      <vt:lpstr>CI - Template</vt:lpstr>
      <vt:lpstr>HT - Template</vt:lpstr>
      <vt:lpstr>SS - Template</vt:lpstr>
      <vt:lpstr>'CI - Template'!Print_Area</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Brookes</dc:creator>
  <cp:lastModifiedBy>Tithra</cp:lastModifiedBy>
  <dcterms:created xsi:type="dcterms:W3CDTF">2020-04-22T12:34:56Z</dcterms:created>
  <dcterms:modified xsi:type="dcterms:W3CDTF">2020-05-17T05:22:30Z</dcterms:modified>
</cp:coreProperties>
</file>