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F420BCB7-4CAE-4235-A73A-CAE34A3CADE8}" xr6:coauthVersionLast="47" xr6:coauthVersionMax="47" xr10:uidLastSave="{00000000-0000-0000-0000-000000000000}"/>
  <bookViews>
    <workbookView xWindow="-28920" yWindow="-120" windowWidth="29040" windowHeight="16440" xr2:uid="{66A0D9DA-883C-49D2-9DD6-027FB25048C8}"/>
  </bookViews>
  <sheets>
    <sheet name="Introduction" sheetId="1" r:id="rId1"/>
    <sheet name="Income Statement" sheetId="2" r:id="rId2"/>
    <sheet name="Capex and Depreciation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C38" i="2"/>
  <c r="D38" i="2"/>
  <c r="E38" i="2"/>
  <c r="B38" i="2"/>
  <c r="C36" i="2"/>
  <c r="D36" i="2"/>
  <c r="E36" i="2"/>
  <c r="C35" i="2"/>
  <c r="D35" i="2"/>
  <c r="E35" i="2"/>
  <c r="B35" i="2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C31" i="2" s="1"/>
  <c r="C33" i="2" s="1"/>
  <c r="D18" i="2"/>
  <c r="D27" i="2"/>
  <c r="D31" i="2" s="1"/>
  <c r="D33" i="2" s="1"/>
  <c r="E18" i="2"/>
  <c r="E27" i="2"/>
  <c r="E31" i="2" s="1"/>
  <c r="E33" i="2" s="1"/>
  <c r="B18" i="2"/>
  <c r="B27" i="2"/>
  <c r="B31" i="2" s="1"/>
  <c r="B33" i="2" s="1"/>
</calcChain>
</file>

<file path=xl/sharedStrings.xml><?xml version="1.0" encoding="utf-8"?>
<sst xmlns="http://schemas.openxmlformats.org/spreadsheetml/2006/main" count="61" uniqueCount="50">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</sst>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/>
    <xf numFmtId="9" fontId="0" fillId="0" borderId="0" xfId="2" applyFont="1"/>
    <xf numFmtId="0" fontId="0" fillId="3" borderId="2" xfId="0" applyFill="1" applyBorder="1"/>
    <xf numFmtId="0" fontId="13" fillId="0" borderId="0" xfId="0" applyFont="1"/>
    <xf numFmtId="0" fontId="0" fillId="0" borderId="0" xfId="0" applyFont="1"/>
    <xf numFmtId="165" fontId="3" fillId="0" borderId="0" xfId="0" applyNumberFormat="1" applyFont="1"/>
    <xf numFmtId="0" fontId="0" fillId="3" borderId="0" xfId="0" applyFill="1" applyBorder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tabSelected="1"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ht="15.75" thickTop="1" x14ac:dyDescent="0.25"/>
    <row r="3" spans="1:9" ht="18.75" x14ac:dyDescent="0.3">
      <c r="A3" s="21" t="s">
        <v>2</v>
      </c>
      <c r="B3" s="21"/>
      <c r="C3" s="21"/>
      <c r="D3" s="21"/>
      <c r="E3" s="21"/>
      <c r="F3" s="21"/>
      <c r="G3" s="21"/>
      <c r="H3" s="21"/>
    </row>
    <row r="4" spans="1:9" ht="18.75" x14ac:dyDescent="0.3">
      <c r="A4" s="21" t="s">
        <v>11</v>
      </c>
      <c r="B4" s="21"/>
      <c r="C4" s="21"/>
      <c r="D4" s="21"/>
      <c r="E4" s="21"/>
      <c r="F4" s="21"/>
      <c r="G4" s="21"/>
      <c r="H4" s="21"/>
    </row>
    <row r="5" spans="1:9" ht="18.75" x14ac:dyDescent="0.3">
      <c r="A5" s="21" t="s">
        <v>1</v>
      </c>
      <c r="B5" s="21"/>
      <c r="C5" s="21"/>
      <c r="D5" s="21"/>
      <c r="E5" s="21"/>
      <c r="F5" s="21"/>
      <c r="G5" s="21"/>
      <c r="H5" s="21"/>
    </row>
    <row r="6" spans="1:9" ht="18.75" x14ac:dyDescent="0.3">
      <c r="A6" s="21" t="s">
        <v>12</v>
      </c>
      <c r="B6" s="21"/>
      <c r="C6" s="21"/>
      <c r="D6" s="21"/>
      <c r="E6" s="21"/>
      <c r="F6" s="21"/>
      <c r="G6" s="21"/>
      <c r="H6" s="21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1" zoomScale="120" zoomScaleNormal="120" workbookViewId="0">
      <selection activeCell="B38" sqref="B38:E38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-B$6*B46</f>
        <v>-87500</v>
      </c>
      <c r="C7" s="15">
        <f>-C$6*C46</f>
        <v>-137500</v>
      </c>
      <c r="D7" s="15">
        <f>-D$6*D46</f>
        <v>-275000</v>
      </c>
      <c r="E7" s="15">
        <f>-E$6*E46</f>
        <v>-562500</v>
      </c>
    </row>
    <row r="8" spans="1:5" ht="15.75" x14ac:dyDescent="0.25">
      <c r="A8" s="1" t="s">
        <v>22</v>
      </c>
      <c r="B8" s="15">
        <f>-B$6*B47</f>
        <v>-140000</v>
      </c>
      <c r="C8" s="15">
        <f>-C$6*C47</f>
        <v>-220000</v>
      </c>
      <c r="D8" s="15">
        <f>-D$6*D47</f>
        <v>-440000</v>
      </c>
      <c r="E8" s="15">
        <f>-E$6*E47</f>
        <v>-900000</v>
      </c>
    </row>
    <row r="9" spans="1:5" ht="15.75" x14ac:dyDescent="0.25">
      <c r="A9" s="12" t="s">
        <v>38</v>
      </c>
      <c r="B9" s="30">
        <f>SUM(B6:B8)</f>
        <v>1522500</v>
      </c>
      <c r="C9" s="30">
        <f t="shared" ref="C9:E9" si="1">SUM(C6:C8)</f>
        <v>2392500</v>
      </c>
      <c r="D9" s="30">
        <f t="shared" si="1"/>
        <v>4785000</v>
      </c>
      <c r="E9" s="30">
        <f t="shared" si="1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2">C$9*C50</f>
        <v>717750</v>
      </c>
      <c r="D12" s="16">
        <f t="shared" si="2"/>
        <v>1435500</v>
      </c>
      <c r="E12" s="16">
        <f t="shared" si="2"/>
        <v>2936250</v>
      </c>
    </row>
    <row r="13" spans="1:5" ht="15.75" x14ac:dyDescent="0.25">
      <c r="A13" s="1" t="s">
        <v>24</v>
      </c>
      <c r="B13" s="16">
        <f t="shared" ref="B13:E13" si="3">B$9*B51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ht="15.75" x14ac:dyDescent="0.25">
      <c r="A14" s="1" t="s">
        <v>26</v>
      </c>
      <c r="B14" s="18">
        <f t="shared" ref="B14:E14" si="4">B$9*B52</f>
        <v>152250</v>
      </c>
      <c r="C14" s="18">
        <f t="shared" si="4"/>
        <v>239250</v>
      </c>
      <c r="D14" s="18">
        <f t="shared" si="4"/>
        <v>478500</v>
      </c>
      <c r="E14" s="18">
        <f t="shared" si="4"/>
        <v>978750</v>
      </c>
    </row>
    <row r="15" spans="1:5" ht="15.75" x14ac:dyDescent="0.25">
      <c r="A15" s="12" t="s">
        <v>39</v>
      </c>
      <c r="B15" s="27">
        <f>SUM(B12:B14)</f>
        <v>715575</v>
      </c>
      <c r="C15" s="27">
        <f t="shared" ref="C15:E15" si="5">SUM(C12:C14)</f>
        <v>1124475</v>
      </c>
      <c r="D15" s="27">
        <f t="shared" si="5"/>
        <v>2248950</v>
      </c>
      <c r="E15" s="27">
        <f t="shared" si="5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9">
        <f>B9-B15</f>
        <v>806925</v>
      </c>
      <c r="C17" s="29">
        <f t="shared" ref="C17:E17" si="6">C9-C15</f>
        <v>1268025</v>
      </c>
      <c r="D17" s="29">
        <f t="shared" si="6"/>
        <v>2536050</v>
      </c>
      <c r="E17" s="29">
        <f t="shared" si="6"/>
        <v>5187375</v>
      </c>
    </row>
    <row r="18" spans="1:5" ht="16.5" thickTop="1" x14ac:dyDescent="0.25">
      <c r="A18" s="25" t="s">
        <v>41</v>
      </c>
      <c r="B18" s="23">
        <f>B17/B9</f>
        <v>0.53</v>
      </c>
      <c r="C18" s="23">
        <f t="shared" ref="C18:E18" si="7">C17/C9</f>
        <v>0.53</v>
      </c>
      <c r="D18" s="23">
        <f t="shared" si="7"/>
        <v>0.53</v>
      </c>
      <c r="E18" s="23">
        <f t="shared" si="7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8">C$9*C55</f>
        <v>598125</v>
      </c>
      <c r="D21" s="16">
        <f t="shared" si="8"/>
        <v>1196250</v>
      </c>
      <c r="E21" s="16">
        <f t="shared" si="8"/>
        <v>2446875</v>
      </c>
    </row>
    <row r="22" spans="1:5" ht="15.75" x14ac:dyDescent="0.25">
      <c r="A22" s="1" t="s">
        <v>29</v>
      </c>
      <c r="B22" s="16">
        <f t="shared" ref="B22:E22" si="9">B$9*B56</f>
        <v>152250</v>
      </c>
      <c r="C22" s="16">
        <f t="shared" si="9"/>
        <v>239250</v>
      </c>
      <c r="D22" s="16">
        <f t="shared" si="9"/>
        <v>478500</v>
      </c>
      <c r="E22" s="16">
        <f t="shared" si="9"/>
        <v>978750</v>
      </c>
    </row>
    <row r="23" spans="1:5" ht="15.75" x14ac:dyDescent="0.25">
      <c r="A23" s="1" t="s">
        <v>35</v>
      </c>
      <c r="B23" s="16">
        <f t="shared" ref="B23:E23" si="10">B$9*B57</f>
        <v>76125</v>
      </c>
      <c r="C23" s="16">
        <f t="shared" si="10"/>
        <v>119625</v>
      </c>
      <c r="D23" s="16">
        <f t="shared" si="10"/>
        <v>239250</v>
      </c>
      <c r="E23" s="16">
        <f t="shared" si="10"/>
        <v>489375</v>
      </c>
    </row>
    <row r="24" spans="1:5" ht="15.75" x14ac:dyDescent="0.25">
      <c r="A24" s="1" t="s">
        <v>30</v>
      </c>
      <c r="B24" s="24"/>
      <c r="C24" s="24"/>
      <c r="D24" s="24"/>
      <c r="E24" s="24"/>
    </row>
    <row r="25" spans="1:5" ht="15.75" x14ac:dyDescent="0.25">
      <c r="A25" s="12" t="s">
        <v>42</v>
      </c>
      <c r="B25" s="27">
        <f>SUM(B21:B24)</f>
        <v>609000</v>
      </c>
      <c r="C25" s="27">
        <f t="shared" ref="C25:E25" si="11">SUM(C21:C24)</f>
        <v>957000</v>
      </c>
      <c r="D25" s="27">
        <f t="shared" si="11"/>
        <v>1914000</v>
      </c>
      <c r="E25" s="27">
        <f t="shared" si="11"/>
        <v>3915000</v>
      </c>
    </row>
    <row r="26" spans="1:5" ht="15.75" x14ac:dyDescent="0.25">
      <c r="A26" s="12"/>
    </row>
    <row r="27" spans="1:5" ht="15.75" x14ac:dyDescent="0.25">
      <c r="A27" s="12" t="s">
        <v>43</v>
      </c>
      <c r="B27" s="27">
        <f>B17-B25</f>
        <v>197925</v>
      </c>
      <c r="C27" s="27">
        <f t="shared" ref="C27:E27" si="12">C17-C25</f>
        <v>311025</v>
      </c>
      <c r="D27" s="27">
        <f t="shared" si="12"/>
        <v>622050</v>
      </c>
      <c r="E27" s="27">
        <f t="shared" si="12"/>
        <v>1272375</v>
      </c>
    </row>
    <row r="28" spans="1:5" x14ac:dyDescent="0.25">
      <c r="A28" s="19"/>
    </row>
    <row r="29" spans="1:5" ht="15.75" x14ac:dyDescent="0.25">
      <c r="A29" s="12" t="s">
        <v>44</v>
      </c>
      <c r="B29" s="28"/>
      <c r="C29" s="28"/>
      <c r="D29" s="28"/>
      <c r="E29" s="28"/>
    </row>
    <row r="30" spans="1:5" x14ac:dyDescent="0.25">
      <c r="A30" s="19"/>
    </row>
    <row r="31" spans="1:5" x14ac:dyDescent="0.25">
      <c r="A31" s="19" t="s">
        <v>45</v>
      </c>
      <c r="B31" s="27">
        <f>B27-B29</f>
        <v>197925</v>
      </c>
      <c r="C31" s="27">
        <f t="shared" ref="C31:E31" si="13">C27-C29</f>
        <v>311025</v>
      </c>
      <c r="D31" s="27">
        <f t="shared" si="13"/>
        <v>622050</v>
      </c>
      <c r="E31" s="27">
        <f t="shared" si="13"/>
        <v>1272375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s="26" t="s">
        <v>46</v>
      </c>
      <c r="B33" s="16">
        <f>B31*B62</f>
        <v>43543.5</v>
      </c>
      <c r="C33" s="16">
        <f t="shared" ref="C33:E33" si="14">C31*C62</f>
        <v>68425.5</v>
      </c>
      <c r="D33" s="16">
        <f t="shared" si="14"/>
        <v>136851</v>
      </c>
      <c r="E33" s="16">
        <f t="shared" si="14"/>
        <v>279922.5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7">
        <f>B31-B33</f>
        <v>154381.5</v>
      </c>
      <c r="C35" s="27">
        <f t="shared" ref="C35:E35" si="15">C31-C33</f>
        <v>242599.5</v>
      </c>
      <c r="D35" s="27">
        <f t="shared" si="15"/>
        <v>485199</v>
      </c>
      <c r="E35" s="27">
        <f t="shared" si="15"/>
        <v>992452.5</v>
      </c>
    </row>
    <row r="36" spans="1:7" x14ac:dyDescent="0.25">
      <c r="A36" s="22" t="s">
        <v>48</v>
      </c>
      <c r="B36" s="31">
        <f>B35/B9</f>
        <v>0.1014</v>
      </c>
      <c r="C36" s="31">
        <f t="shared" ref="C36:E36" si="16">C35/C9</f>
        <v>0.1014</v>
      </c>
      <c r="D36" s="31">
        <f t="shared" si="16"/>
        <v>0.1014</v>
      </c>
      <c r="E36" s="31">
        <f t="shared" si="16"/>
        <v>0.1014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7">
        <f>B27+B24</f>
        <v>197925</v>
      </c>
      <c r="C38" s="27">
        <f t="shared" ref="C38:E38" si="17">C27+C24</f>
        <v>311025</v>
      </c>
      <c r="D38" s="27">
        <f t="shared" si="17"/>
        <v>622050</v>
      </c>
      <c r="E38" s="27">
        <f t="shared" si="17"/>
        <v>1272375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"/>
  <sheetViews>
    <sheetView workbookViewId="0">
      <selection activeCell="C2" sqref="C2:H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Income Statement</vt:lpstr>
      <vt:lpstr>Capex and 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2023-11-29T17:25:54Z</dcterms:modified>
</cp:coreProperties>
</file>