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13_ncr:1_{0A589D2F-1BE9-419F-BFE3-B443B410CA53}" xr6:coauthVersionLast="47" xr6:coauthVersionMax="47" xr10:uidLastSave="{00000000-0000-0000-0000-000000000000}"/>
  <bookViews>
    <workbookView xWindow="-28920" yWindow="-120" windowWidth="29040" windowHeight="16440" activeTab="3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 s="1"/>
  <c r="C10" i="4"/>
  <c r="D10" i="4" s="1"/>
  <c r="E10" i="4" s="1"/>
  <c r="F10" i="4" s="1"/>
  <c r="C11" i="4"/>
  <c r="C13" i="4" s="1"/>
  <c r="C19" i="4"/>
  <c r="D19" i="4"/>
  <c r="E19" i="4"/>
  <c r="F19" i="4"/>
  <c r="D18" i="4"/>
  <c r="E18" i="4"/>
  <c r="F18" i="4"/>
  <c r="C18" i="4"/>
  <c r="D17" i="4"/>
  <c r="E17" i="4"/>
  <c r="F17" i="4"/>
  <c r="C17" i="4"/>
  <c r="C7" i="4"/>
  <c r="D7" i="4"/>
  <c r="E7" i="4"/>
  <c r="F7" i="4"/>
  <c r="D6" i="4"/>
  <c r="E6" i="4"/>
  <c r="F6" i="4"/>
  <c r="C6" i="4"/>
  <c r="D37" i="4"/>
  <c r="E37" i="4"/>
  <c r="F37" i="4"/>
  <c r="C37" i="4"/>
  <c r="B9" i="2"/>
  <c r="B33" i="4"/>
  <c r="B31" i="4"/>
  <c r="B29" i="4"/>
  <c r="B23" i="4"/>
  <c r="B19" i="4"/>
  <c r="B11" i="4"/>
  <c r="B7" i="4"/>
  <c r="B13" i="4" s="1"/>
  <c r="E9" i="4" l="1"/>
  <c r="D11" i="4"/>
  <c r="D13" i="4" s="1"/>
  <c r="C24" i="2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F9" i="4" l="1"/>
  <c r="F11" i="4" s="1"/>
  <c r="F13" i="4" s="1"/>
  <c r="E11" i="4"/>
  <c r="E13" i="4" s="1"/>
  <c r="C6" i="2"/>
  <c r="D6" i="2"/>
  <c r="E6" i="2"/>
  <c r="E8" i="2" s="1"/>
  <c r="B6" i="2"/>
  <c r="B7" i="2" s="1"/>
  <c r="E7" i="2" l="1"/>
  <c r="E9" i="2" s="1"/>
  <c r="C7" i="2"/>
  <c r="D7" i="2"/>
  <c r="D8" i="2"/>
  <c r="C8" i="2"/>
  <c r="B8" i="2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/>
  <c r="E36" i="2" s="1"/>
  <c r="B33" i="2"/>
  <c r="B35" i="2" s="1"/>
  <c r="B36" i="2" s="1"/>
</calcChain>
</file>

<file path=xl/sharedStrings.xml><?xml version="1.0" encoding="utf-8"?>
<sst xmlns="http://schemas.openxmlformats.org/spreadsheetml/2006/main" count="113" uniqueCount="92">
  <si>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</si>
  <si>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</si>
  <si>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</si>
  <si>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</si>
  <si>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</si>
  <si>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</si>
  <si>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</si>
  <si>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</si>
  <si>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</si>
  <si>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</si>
  <si>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</si>
  <si>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</si>
  <si>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</si>
  <si>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</si>
  <si>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</si>
  <si>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</si>
  <si>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</si>
  <si>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</si>
  <si>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</si>
  <si>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</si>
  <si>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</si>
  <si>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</si>
  <si>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</si>
  <si>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</si>
  <si>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</si>
  <si>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</si>
  <si>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</si>
  <si>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</si>
  <si>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</si>
  <si>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</si>
  <si>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</si>
  <si>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</si>
  <si>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</si>
  <si>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</si>
  <si>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</si>
  <si>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</si>
  <si>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</si>
  <si>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</si>
  <si>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</si>
  <si>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</si>
  <si>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</si>
  <si>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</si>
  <si>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</si>
  <si>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</si>
  <si>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</si>
  <si>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</si>
  <si>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</si>
  <si>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</si>
  <si>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</si>
  <si>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</si>
  <si>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</si>
  <si>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</si>
  <si>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</si>
  <si>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</si>
  <si>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</si>
  <si>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</si>
  <si>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</si>
  <si>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</si>
  <si>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</si>
  <si>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</si>
  <si>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</si>
  <si>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</si>
  <si>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</si>
  <si>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</si>
  <si>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</si>
  <si>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</si>
  <si>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</si>
  <si>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</si>
  <si>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</si>
  <si>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</si>
  <si>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</si>
  <si>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</si>
  <si>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</si>
  <si>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</si>
  <si>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</si>
  <si>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</si>
  <si>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</si>
  <si>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</si>
  <si>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</si>
  <si>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</si>
  <si>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</si>
  <si>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</si>
  <si>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</si>
  <si>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</si>
  <si>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</si>
  <si>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</si>
  <si>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Accounts Receivable (% of revenue)</t>
  </si>
  <si>
    <t>Accounts Payable (% of revenue)</t>
  </si>
  <si>
    <t>Debt Payments</t>
  </si>
  <si>
    <t>Net Borrowing (New Debt Taken On)</t>
  </si>
  <si>
    <t>Interest Rate</t>
  </si>
  <si>
    <t>Interest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</si>
</sst>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0" fontId="0" fillId="3" borderId="0" xfId="0" applyFill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165" fontId="4" fillId="0" borderId="4" xfId="4" applyNumberFormat="1" applyFont="1" applyBorder="1"/>
    <xf numFmtId="44" fontId="19" fillId="0" borderId="0" xfId="4" applyFont="1" applyAlignment="1">
      <alignment horizontal="center"/>
    </xf>
    <xf numFmtId="165" fontId="4" fillId="4" borderId="4" xfId="4" applyNumberFormat="1" applyFont="1" applyFill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20" fillId="0" borderId="0" xfId="0" applyNumberFormat="1" applyFont="1"/>
    <xf numFmtId="165" fontId="4" fillId="0" borderId="0" xfId="4" applyNumberFormat="1" applyFont="1" applyBorder="1"/>
    <xf numFmtId="165" fontId="18" fillId="0" borderId="2" xfId="4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5" fontId="4" fillId="5" borderId="4" xfId="4" applyNumberFormat="1" applyFont="1" applyFill="1" applyBorder="1"/>
    <xf numFmtId="0" fontId="21" fillId="4" borderId="0" xfId="0" applyFont="1" applyFill="1"/>
    <xf numFmtId="165" fontId="20" fillId="0" borderId="0" xfId="4" applyNumberFormat="1" applyFont="1"/>
    <xf numFmtId="165" fontId="8" fillId="0" borderId="5" xfId="4" applyNumberFormat="1" applyFont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D00E585-0532-4FDC-B6B5-9D0ED464471D}"/>
  </tableStyles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ht="15.75" thickTop="1" x14ac:dyDescent="0.25"/>
    <row r="3" spans="1:9" ht="18.75" x14ac:dyDescent="0.3">
      <c r="A3" s="41" t="s">
        <v>2</v>
      </c>
      <c r="B3" s="41"/>
      <c r="C3" s="41"/>
      <c r="D3" s="41"/>
      <c r="E3" s="41"/>
      <c r="F3" s="41"/>
      <c r="G3" s="41"/>
      <c r="H3" s="41"/>
    </row>
    <row r="4" spans="1:9" ht="18.75" x14ac:dyDescent="0.3">
      <c r="A4" s="41" t="s">
        <v>11</v>
      </c>
      <c r="B4" s="41"/>
      <c r="C4" s="41"/>
      <c r="D4" s="41"/>
      <c r="E4" s="41"/>
      <c r="F4" s="41"/>
      <c r="G4" s="41"/>
      <c r="H4" s="41"/>
    </row>
    <row r="5" spans="1:9" ht="18.75" x14ac:dyDescent="0.3">
      <c r="A5" s="41" t="s">
        <v>1</v>
      </c>
      <c r="B5" s="41"/>
      <c r="C5" s="41"/>
      <c r="D5" s="41"/>
      <c r="E5" s="41"/>
      <c r="F5" s="41"/>
      <c r="G5" s="41"/>
      <c r="H5" s="41"/>
    </row>
    <row r="6" spans="1:9" ht="18.75" x14ac:dyDescent="0.3">
      <c r="A6" s="41" t="s">
        <v>12</v>
      </c>
      <c r="B6" s="41"/>
      <c r="C6" s="41"/>
      <c r="D6" s="41"/>
      <c r="E6" s="41"/>
      <c r="F6" s="41"/>
      <c r="G6" s="41"/>
      <c r="H6" s="41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zoomScale="120" zoomScaleNormal="120" workbookViewId="0">
      <selection activeCell="B9" sqref="B9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6">
        <f>SUM(B6:B8)</f>
        <v>1522500</v>
      </c>
      <c r="C9" s="26">
        <f t="shared" ref="C9:E9" si="2">SUM(C6:C8)</f>
        <v>2392500</v>
      </c>
      <c r="D9" s="26">
        <f t="shared" si="2"/>
        <v>4785000</v>
      </c>
      <c r="E9" s="26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5">
        <f>B9-B15</f>
        <v>806925</v>
      </c>
      <c r="C17" s="25">
        <f t="shared" ref="C17:E17" si="7">C9-C15</f>
        <v>1268025</v>
      </c>
      <c r="D17" s="25">
        <f t="shared" si="7"/>
        <v>2536050</v>
      </c>
      <c r="E17" s="25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24"/>
      <c r="C29" s="24"/>
      <c r="D29" s="24"/>
      <c r="E29" s="24"/>
    </row>
    <row r="30" spans="1:5" x14ac:dyDescent="0.25">
      <c r="A30" s="19"/>
    </row>
    <row r="31" spans="1:5" x14ac:dyDescent="0.25">
      <c r="A31" s="19" t="s">
        <v>45</v>
      </c>
      <c r="B31" s="23">
        <f>B27-B29</f>
        <v>171258.33333333337</v>
      </c>
      <c r="C31" s="23">
        <f t="shared" ref="C31:E31" si="14">C27-C29</f>
        <v>251025</v>
      </c>
      <c r="D31" s="23">
        <f t="shared" si="14"/>
        <v>522716.66666666674</v>
      </c>
      <c r="E31" s="23">
        <f t="shared" si="14"/>
        <v>1189708.3333333335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37676.833333333343</v>
      </c>
      <c r="C33" s="16">
        <f t="shared" ref="C33:E33" si="15">C31*C62</f>
        <v>55225.5</v>
      </c>
      <c r="D33" s="16">
        <f t="shared" si="15"/>
        <v>114997.66666666669</v>
      </c>
      <c r="E33" s="16">
        <f t="shared" si="15"/>
        <v>261735.83333333337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133581.50000000003</v>
      </c>
      <c r="C35" s="23">
        <f t="shared" ref="C35:E35" si="16">C31-C33</f>
        <v>195799.5</v>
      </c>
      <c r="D35" s="23">
        <f t="shared" si="16"/>
        <v>407719.00000000006</v>
      </c>
      <c r="E35" s="23">
        <f t="shared" si="16"/>
        <v>927972.50000000012</v>
      </c>
    </row>
    <row r="36" spans="1:7" x14ac:dyDescent="0.25">
      <c r="A36" s="20" t="s">
        <v>48</v>
      </c>
      <c r="B36" s="27">
        <f>B35/B9</f>
        <v>8.7738259441707739E-2</v>
      </c>
      <c r="C36" s="27">
        <f t="shared" ref="C36:E36" si="17">C35/C9</f>
        <v>8.1838871473354238E-2</v>
      </c>
      <c r="D36" s="27">
        <f t="shared" si="17"/>
        <v>8.5207732497387681E-2</v>
      </c>
      <c r="E36" s="27">
        <f t="shared" si="17"/>
        <v>9.4812005108556849E-2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" sqref="C1:F1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8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9" t="s">
        <v>56</v>
      </c>
    </row>
    <row r="4" spans="1:6" ht="15.75" x14ac:dyDescent="0.25">
      <c r="A4" s="30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30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30" t="s">
        <v>59</v>
      </c>
      <c r="B6" s="6">
        <v>5</v>
      </c>
      <c r="C6" s="32"/>
      <c r="D6" s="32"/>
      <c r="E6" s="32">
        <v>30000</v>
      </c>
      <c r="F6" s="32"/>
    </row>
    <row r="7" spans="1:6" x14ac:dyDescent="0.25">
      <c r="A7" s="31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9" t="s">
        <v>61</v>
      </c>
    </row>
    <row r="10" spans="1:6" x14ac:dyDescent="0.25">
      <c r="A10" s="30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30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30" t="s">
        <v>59</v>
      </c>
      <c r="C12" s="32"/>
      <c r="D12" s="32"/>
      <c r="E12" s="32">
        <f>$E$6/$B$6</f>
        <v>6000</v>
      </c>
      <c r="F12" s="32">
        <f>$E$6/$B$6</f>
        <v>6000</v>
      </c>
    </row>
    <row r="13" spans="1:6" x14ac:dyDescent="0.25">
      <c r="A13" s="31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7"/>
  <sheetViews>
    <sheetView tabSelected="1" zoomScale="118" zoomScaleNormal="118" workbookViewId="0">
      <pane ySplit="1" topLeftCell="A15" activePane="bottomLeft" state="frozen"/>
      <selection pane="bottomLeft" activeCell="D43" sqref="D43:F43"/>
    </sheetView>
  </sheetViews>
  <sheetFormatPr defaultRowHeight="15.75" x14ac:dyDescent="0.25"/>
  <cols>
    <col min="1" max="1" width="34.140625" bestFit="1" customWidth="1"/>
    <col min="2" max="2" width="18" style="33" customWidth="1"/>
    <col min="3" max="3" width="13.42578125" bestFit="1" customWidth="1"/>
    <col min="4" max="6" width="14.85546875" bestFit="1" customWidth="1"/>
  </cols>
  <sheetData>
    <row r="1" spans="1:6" x14ac:dyDescent="0.25">
      <c r="A1" s="12" t="s">
        <v>63</v>
      </c>
      <c r="B1" s="34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38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5">
        <v>4250000</v>
      </c>
      <c r="C5" s="48"/>
      <c r="D5" s="48"/>
      <c r="E5" s="48"/>
      <c r="F5" s="48"/>
    </row>
    <row r="6" spans="1:6" x14ac:dyDescent="0.25">
      <c r="A6" s="1" t="s">
        <v>67</v>
      </c>
      <c r="B6" s="44">
        <v>120000</v>
      </c>
      <c r="C6" s="46">
        <f>C37*C38</f>
        <v>76125</v>
      </c>
      <c r="D6" s="46">
        <f t="shared" ref="D6:F6" si="0">D37*D38</f>
        <v>119625</v>
      </c>
      <c r="E6" s="46">
        <f t="shared" si="0"/>
        <v>239250</v>
      </c>
      <c r="F6" s="46">
        <f t="shared" si="0"/>
        <v>489375</v>
      </c>
    </row>
    <row r="7" spans="1:6" x14ac:dyDescent="0.25">
      <c r="A7" s="12" t="s">
        <v>68</v>
      </c>
      <c r="B7" s="43">
        <f>SUM(B5:B6)</f>
        <v>4370000</v>
      </c>
      <c r="C7" s="45">
        <f t="shared" ref="C7:F7" si="1">SUM(C5:C6)</f>
        <v>76125</v>
      </c>
      <c r="D7" s="45">
        <f t="shared" si="1"/>
        <v>119625</v>
      </c>
      <c r="E7" s="45">
        <f t="shared" si="1"/>
        <v>239250</v>
      </c>
      <c r="F7" s="45">
        <f t="shared" si="1"/>
        <v>489375</v>
      </c>
    </row>
    <row r="8" spans="1:6" x14ac:dyDescent="0.25">
      <c r="A8" s="1"/>
    </row>
    <row r="9" spans="1:6" x14ac:dyDescent="0.25">
      <c r="A9" s="1" t="s">
        <v>69</v>
      </c>
      <c r="B9" s="35">
        <v>40000</v>
      </c>
      <c r="C9" s="46">
        <f>B9+'Capex and Depreciation Schedule'!C7</f>
        <v>140000</v>
      </c>
      <c r="D9" s="46">
        <f>C9+'Capex and Depreciation Schedule'!D7</f>
        <v>240000</v>
      </c>
      <c r="E9" s="46">
        <f>D9+'Capex and Depreciation Schedule'!E7</f>
        <v>370000</v>
      </c>
      <c r="F9" s="46">
        <f>E9+'Capex and Depreciation Schedule'!F7</f>
        <v>370000</v>
      </c>
    </row>
    <row r="10" spans="1:6" x14ac:dyDescent="0.25">
      <c r="A10" s="1" t="s">
        <v>70</v>
      </c>
      <c r="B10" s="35">
        <v>-10000</v>
      </c>
      <c r="C10" s="46">
        <f>B10-'Capex and Depreciation Schedule'!C13</f>
        <v>-36666.666666666672</v>
      </c>
      <c r="D10" s="46">
        <f>C10-'Capex and Depreciation Schedule'!D13</f>
        <v>-96666.666666666672</v>
      </c>
      <c r="E10" s="46">
        <f>D10-'Capex and Depreciation Schedule'!E13</f>
        <v>-196000</v>
      </c>
      <c r="F10" s="46">
        <f>E10-'Capex and Depreciation Schedule'!F13</f>
        <v>-278666.66666666669</v>
      </c>
    </row>
    <row r="11" spans="1:6" x14ac:dyDescent="0.25">
      <c r="A11" s="12" t="s">
        <v>71</v>
      </c>
      <c r="B11" s="36">
        <f>SUM(B9:B10)</f>
        <v>30000</v>
      </c>
      <c r="C11" s="46">
        <f t="shared" ref="C11:F11" si="2">SUM(C9:C10)</f>
        <v>103333.33333333333</v>
      </c>
      <c r="D11" s="46">
        <f t="shared" si="2"/>
        <v>143333.33333333331</v>
      </c>
      <c r="E11" s="46">
        <f t="shared" si="2"/>
        <v>174000</v>
      </c>
      <c r="F11" s="46">
        <f t="shared" si="2"/>
        <v>91333.333333333314</v>
      </c>
    </row>
    <row r="12" spans="1:6" x14ac:dyDescent="0.25">
      <c r="A12" s="1"/>
    </row>
    <row r="13" spans="1:6" ht="16.5" thickBot="1" x14ac:dyDescent="0.3">
      <c r="A13" s="12" t="s">
        <v>72</v>
      </c>
      <c r="B13" s="47">
        <f>SUM(B7,B11)</f>
        <v>4400000</v>
      </c>
      <c r="C13" s="46">
        <f t="shared" ref="C13:F13" si="3">SUM(C7,C11)</f>
        <v>179458.33333333331</v>
      </c>
      <c r="D13" s="46">
        <f t="shared" si="3"/>
        <v>262958.33333333331</v>
      </c>
      <c r="E13" s="46">
        <f t="shared" si="3"/>
        <v>413250</v>
      </c>
      <c r="F13" s="46">
        <f t="shared" si="3"/>
        <v>580708.33333333326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6" x14ac:dyDescent="0.25">
      <c r="A17" s="1" t="s">
        <v>77</v>
      </c>
      <c r="B17" s="35">
        <v>75000</v>
      </c>
      <c r="C17" s="45">
        <f>C37*C39</f>
        <v>91350</v>
      </c>
      <c r="D17" s="45">
        <f t="shared" ref="D17:F17" si="4">D37*D39</f>
        <v>143550</v>
      </c>
      <c r="E17" s="45">
        <f t="shared" si="4"/>
        <v>287100</v>
      </c>
      <c r="F17" s="45">
        <f t="shared" si="4"/>
        <v>587250</v>
      </c>
    </row>
    <row r="18" spans="1:6" x14ac:dyDescent="0.25">
      <c r="A18" s="1" t="s">
        <v>74</v>
      </c>
      <c r="B18" s="35">
        <v>25000</v>
      </c>
      <c r="C18" s="46">
        <f>C37*C40</f>
        <v>45675</v>
      </c>
      <c r="D18" s="46">
        <f t="shared" ref="D18:F18" si="5">D37*D40</f>
        <v>95700</v>
      </c>
      <c r="E18" s="46">
        <f t="shared" si="5"/>
        <v>239250</v>
      </c>
      <c r="F18" s="46">
        <f t="shared" si="5"/>
        <v>783000</v>
      </c>
    </row>
    <row r="19" spans="1:6" x14ac:dyDescent="0.25">
      <c r="A19" s="12" t="s">
        <v>68</v>
      </c>
      <c r="B19" s="50">
        <f>SUM(B17:B18)</f>
        <v>100000</v>
      </c>
      <c r="C19" s="46">
        <f t="shared" ref="C19:F19" si="6">SUM(C17:C18)</f>
        <v>137025</v>
      </c>
      <c r="D19" s="46">
        <f t="shared" si="6"/>
        <v>239250</v>
      </c>
      <c r="E19" s="46">
        <f t="shared" si="6"/>
        <v>526350</v>
      </c>
      <c r="F19" s="46">
        <f t="shared" si="6"/>
        <v>1370250</v>
      </c>
    </row>
    <row r="20" spans="1:6" x14ac:dyDescent="0.25">
      <c r="A20" s="1"/>
    </row>
    <row r="21" spans="1:6" x14ac:dyDescent="0.25">
      <c r="A21" s="1" t="s">
        <v>75</v>
      </c>
      <c r="B21" s="35">
        <v>3000000</v>
      </c>
      <c r="C21" s="16"/>
      <c r="D21" s="16"/>
      <c r="E21" s="16"/>
      <c r="F21" s="16"/>
    </row>
    <row r="22" spans="1:6" x14ac:dyDescent="0.25">
      <c r="A22" s="1"/>
    </row>
    <row r="23" spans="1:6" ht="16.5" thickBot="1" x14ac:dyDescent="0.3">
      <c r="A23" s="12" t="s">
        <v>76</v>
      </c>
      <c r="B23" s="37">
        <f>SUM(B19,B21)</f>
        <v>3100000</v>
      </c>
    </row>
    <row r="24" spans="1:6" ht="16.5" thickTop="1" x14ac:dyDescent="0.25"/>
    <row r="25" spans="1:6" x14ac:dyDescent="0.25">
      <c r="A25" s="17" t="s">
        <v>78</v>
      </c>
    </row>
    <row r="27" spans="1:6" x14ac:dyDescent="0.25">
      <c r="A27" t="s">
        <v>79</v>
      </c>
      <c r="B27" s="35">
        <v>50000</v>
      </c>
    </row>
    <row r="28" spans="1:6" x14ac:dyDescent="0.25">
      <c r="A28" t="s">
        <v>80</v>
      </c>
      <c r="B28" s="35">
        <v>1250000</v>
      </c>
    </row>
    <row r="29" spans="1:6" x14ac:dyDescent="0.25">
      <c r="A29" t="s">
        <v>81</v>
      </c>
      <c r="B29" s="36">
        <f>SUM(B27:B28)</f>
        <v>1300000</v>
      </c>
    </row>
    <row r="31" spans="1:6" ht="16.5" thickBot="1" x14ac:dyDescent="0.3">
      <c r="A31" s="19" t="s">
        <v>82</v>
      </c>
      <c r="B31" s="39">
        <f>B23+B29</f>
        <v>4400000</v>
      </c>
    </row>
    <row r="32" spans="1:6" ht="16.5" thickTop="1" x14ac:dyDescent="0.25"/>
    <row r="33" spans="1:6" x14ac:dyDescent="0.25">
      <c r="A33" t="s">
        <v>85</v>
      </c>
      <c r="B33" s="33">
        <f>B13-B31</f>
        <v>0</v>
      </c>
    </row>
    <row r="35" spans="1:6" s="4" customFormat="1" x14ac:dyDescent="0.25">
      <c r="A35" s="4" t="s">
        <v>83</v>
      </c>
    </row>
    <row r="37" spans="1:6" x14ac:dyDescent="0.25">
      <c r="A37" t="s">
        <v>38</v>
      </c>
      <c r="C37" s="14">
        <f>'Income Statement'!B9</f>
        <v>1522500</v>
      </c>
      <c r="D37" s="14">
        <f>'Income Statement'!C9</f>
        <v>2392500</v>
      </c>
      <c r="E37" s="14">
        <f>'Income Statement'!D9</f>
        <v>4785000</v>
      </c>
      <c r="F37" s="14">
        <f>'Income Statement'!E9</f>
        <v>9787500</v>
      </c>
    </row>
    <row r="38" spans="1:6" x14ac:dyDescent="0.25">
      <c r="A38" t="s">
        <v>86</v>
      </c>
      <c r="C38" s="42">
        <v>0.05</v>
      </c>
      <c r="D38" s="42">
        <v>0.05</v>
      </c>
      <c r="E38" s="42">
        <v>0.05</v>
      </c>
      <c r="F38" s="42">
        <v>0.05</v>
      </c>
    </row>
    <row r="39" spans="1:6" x14ac:dyDescent="0.25">
      <c r="A39" t="s">
        <v>87</v>
      </c>
      <c r="C39" s="42">
        <v>0.06</v>
      </c>
      <c r="D39" s="42">
        <v>0.06</v>
      </c>
      <c r="E39" s="42">
        <v>0.06</v>
      </c>
      <c r="F39" s="42">
        <v>0.06</v>
      </c>
    </row>
    <row r="40" spans="1:6" x14ac:dyDescent="0.25">
      <c r="A40" t="s">
        <v>74</v>
      </c>
      <c r="C40" s="42">
        <v>0.03</v>
      </c>
      <c r="D40" s="42">
        <v>0.04</v>
      </c>
      <c r="E40" s="42">
        <v>0.05</v>
      </c>
      <c r="F40" s="42">
        <v>0.08</v>
      </c>
    </row>
    <row r="42" spans="1:6" ht="15" x14ac:dyDescent="0.25">
      <c r="A42" t="s">
        <v>89</v>
      </c>
      <c r="B42" s="42"/>
      <c r="C42" s="49"/>
      <c r="D42" s="49">
        <v>1000000</v>
      </c>
      <c r="E42" s="49"/>
      <c r="F42" s="49"/>
    </row>
    <row r="43" spans="1:6" ht="15" x14ac:dyDescent="0.25">
      <c r="A43" t="s">
        <v>88</v>
      </c>
      <c r="B43" s="42"/>
      <c r="C43" s="49">
        <v>500000</v>
      </c>
      <c r="D43" s="49"/>
      <c r="E43" s="49"/>
      <c r="F43" s="49"/>
    </row>
    <row r="44" spans="1:6" ht="15" x14ac:dyDescent="0.25">
      <c r="A44" t="s">
        <v>90</v>
      </c>
      <c r="B44" s="42"/>
      <c r="C44" s="49"/>
      <c r="D44" s="49"/>
      <c r="E44" s="49"/>
      <c r="F44" s="49"/>
    </row>
    <row r="45" spans="1:6" ht="15" x14ac:dyDescent="0.25">
      <c r="A45" t="s">
        <v>91</v>
      </c>
      <c r="B45" s="42"/>
      <c r="C45" s="49"/>
      <c r="D45" s="49"/>
      <c r="E45" s="49"/>
      <c r="F45" s="49"/>
    </row>
    <row r="46" spans="1:6" ht="15" x14ac:dyDescent="0.25">
      <c r="B46" s="42"/>
      <c r="C46" s="42"/>
      <c r="D46" s="42"/>
      <c r="E46" s="42"/>
      <c r="F46" s="42"/>
    </row>
    <row r="47" spans="1:6" ht="15" x14ac:dyDescent="0.25">
      <c r="B47" s="42"/>
      <c r="C47" s="42"/>
      <c r="D47" s="42"/>
      <c r="E47" s="42"/>
      <c r="F47" s="4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8" ma:contentTypeDescription="Create a new document." ma:contentTypeScope="" ma:versionID="4e3dc343c550e5ebf1f4b70f4f06363a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ae8baf354bee2421099a58415a50a503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9858A-7871-4D7A-AC6D-2B6A3CF720F8}">
  <ds:schemaRefs>
    <ds:schemaRef ds:uri="http://schemas.microsoft.com/office/2006/documentManagement/types"/>
    <ds:schemaRef ds:uri="c9700d81-5e02-44ff-8ca3-a9c741dfab96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a69606e6-110c-407d-89a5-8e8ee39370a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7F89092-BA3E-4D3A-AE1F-BE581C45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Income Statement</vt:lpstr>
      <vt:lpstr>Capex and Depreciation Schedule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2024-02-01T19:04:45Z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