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Oscar Carpio\Desktop\AVYM\"/>
    </mc:Choice>
  </mc:AlternateContent>
  <xr:revisionPtr revIDLastSave="0" documentId="13_ncr:1_{C4CB6722-EE7C-4DC7-9EA9-E810E59D65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4" i="1"/>
  <c r="H23" i="1"/>
  <c r="D24" i="2" l="1"/>
  <c r="E6" i="3"/>
  <c r="D23" i="2"/>
  <c r="H20" i="1"/>
  <c r="D70" i="2" s="1"/>
  <c r="B75" i="2" s="1"/>
  <c r="M79" i="2" s="1"/>
  <c r="H19" i="1"/>
  <c r="H18" i="1"/>
  <c r="H17" i="1"/>
  <c r="D11" i="2" s="1"/>
  <c r="B15" i="2" s="1"/>
  <c r="H16" i="1"/>
  <c r="D10" i="2" s="1"/>
  <c r="B14" i="2" s="1"/>
  <c r="G16" i="1"/>
  <c r="C10" i="2" s="1"/>
  <c r="F16" i="1"/>
  <c r="B10" i="2" s="1"/>
  <c r="D19" i="1"/>
  <c r="D75" i="2" s="1"/>
  <c r="D18" i="1"/>
  <c r="D17" i="1"/>
  <c r="D51" i="2" s="1"/>
  <c r="D16" i="1"/>
  <c r="B16" i="1"/>
  <c r="C16" i="1"/>
  <c r="B17" i="1" l="1"/>
  <c r="D46" i="2"/>
  <c r="B51" i="2" s="1"/>
  <c r="M55" i="2" s="1"/>
  <c r="D12" i="2"/>
  <c r="B16" i="2" s="1"/>
  <c r="F23" i="1"/>
  <c r="C5" i="3" s="1"/>
  <c r="G23" i="1"/>
  <c r="D5" i="3" s="1"/>
  <c r="G24" i="1"/>
  <c r="G17" i="1"/>
  <c r="C11" i="2" s="1"/>
  <c r="F17" i="1"/>
  <c r="B11" i="2" s="1"/>
  <c r="F24" i="1" s="1"/>
  <c r="C17" i="1"/>
  <c r="D50" i="2" s="1"/>
  <c r="I55" i="2" s="1"/>
  <c r="B18" i="1" l="1"/>
  <c r="D6" i="3"/>
  <c r="D8" i="3"/>
  <c r="F18" i="1"/>
  <c r="B46" i="2" s="1"/>
  <c r="B49" i="2" s="1"/>
  <c r="D49" i="2"/>
  <c r="D55" i="2" s="1"/>
  <c r="B23" i="2"/>
  <c r="C6" i="3"/>
  <c r="C8" i="3"/>
  <c r="C23" i="2"/>
  <c r="F19" i="1"/>
  <c r="B12" i="2" s="1"/>
  <c r="F26" i="1" s="1"/>
  <c r="C14" i="3" s="1"/>
  <c r="G18" i="1"/>
  <c r="C46" i="2" s="1"/>
  <c r="B50" i="2" s="1"/>
  <c r="C18" i="1"/>
  <c r="G19" i="1" s="1"/>
  <c r="C12" i="2" s="1"/>
  <c r="G26" i="1" s="1"/>
  <c r="B19" i="1" l="1"/>
  <c r="E21" i="3"/>
  <c r="G55" i="2"/>
  <c r="B24" i="2"/>
  <c r="B28" i="2" s="1"/>
  <c r="F32" i="2" s="1"/>
  <c r="F33" i="2" s="1"/>
  <c r="B55" i="2"/>
  <c r="C24" i="2"/>
  <c r="D14" i="3"/>
  <c r="C19" i="1"/>
  <c r="C28" i="2" l="1"/>
  <c r="I32" i="2" s="1"/>
  <c r="I33" i="2" s="1"/>
  <c r="D32" i="2"/>
  <c r="C34" i="2" s="1"/>
  <c r="A28" i="2"/>
  <c r="C32" i="2" s="1"/>
  <c r="C33" i="2" s="1"/>
  <c r="F20" i="1"/>
  <c r="B70" i="2" s="1"/>
  <c r="B73" i="2" s="1"/>
  <c r="D73" i="2"/>
  <c r="D79" i="2" s="1"/>
  <c r="G20" i="1"/>
  <c r="C70" i="2" s="1"/>
  <c r="B74" i="2" s="1"/>
  <c r="D74" i="2"/>
  <c r="I79" i="2" s="1"/>
  <c r="G32" i="2" l="1"/>
  <c r="E34" i="2" s="1"/>
  <c r="A32" i="2"/>
  <c r="A34" i="2" s="1"/>
  <c r="A38" i="2" s="1"/>
  <c r="H34" i="2"/>
  <c r="B79" i="2"/>
  <c r="G79" i="2"/>
  <c r="E38" i="2" l="1"/>
  <c r="K16" i="1" s="1"/>
  <c r="K79" i="2" s="1"/>
  <c r="C38" i="2"/>
  <c r="K15" i="1" s="1"/>
  <c r="E55" i="2" s="1"/>
  <c r="G38" i="2"/>
  <c r="K17" i="1" s="1"/>
  <c r="P55" i="2" s="1"/>
  <c r="H4" i="3"/>
  <c r="K55" i="2" l="1"/>
  <c r="P79" i="2"/>
  <c r="E56" i="2"/>
  <c r="E79" i="2"/>
  <c r="B80" i="2" s="1"/>
  <c r="B56" i="2"/>
  <c r="E8" i="3"/>
  <c r="E14" i="3"/>
  <c r="E5" i="3"/>
  <c r="E57" i="2" l="1"/>
  <c r="C63" i="2" s="1"/>
  <c r="H25" i="1" s="1"/>
  <c r="E11" i="3" s="1"/>
  <c r="E80" i="2"/>
  <c r="E81" i="2" s="1"/>
  <c r="C85" i="2" s="1"/>
  <c r="F27" i="1" s="1"/>
  <c r="C18" i="3" s="1"/>
  <c r="C21" i="3"/>
  <c r="D21" i="3"/>
  <c r="C62" i="2"/>
  <c r="G25" i="1" s="1"/>
  <c r="C61" i="2"/>
  <c r="F25" i="1" s="1"/>
  <c r="C17" i="3" l="1"/>
  <c r="C87" i="2"/>
  <c r="H27" i="1" s="1"/>
  <c r="E15" i="3" s="1"/>
  <c r="C15" i="3"/>
  <c r="C86" i="2"/>
  <c r="G27" i="1" s="1"/>
  <c r="D15" i="3" s="1"/>
  <c r="G21" i="3"/>
  <c r="I21" i="3" s="1"/>
  <c r="C11" i="3"/>
  <c r="C9" i="3"/>
  <c r="C12" i="3"/>
  <c r="D9" i="3"/>
  <c r="D11" i="3"/>
  <c r="D12" i="3"/>
  <c r="E9" i="3"/>
  <c r="E12" i="3"/>
  <c r="E24" i="3" l="1"/>
  <c r="E17" i="3"/>
  <c r="D24" i="3"/>
  <c r="C24" i="3"/>
  <c r="G24" i="3" s="1"/>
  <c r="I24" i="3" s="1"/>
  <c r="E18" i="3"/>
  <c r="D17" i="3"/>
  <c r="D18" i="3"/>
  <c r="C22" i="3"/>
  <c r="D23" i="3"/>
  <c r="D22" i="3"/>
  <c r="C23" i="3"/>
  <c r="E22" i="3"/>
  <c r="E23" i="3"/>
  <c r="D25" i="3" l="1"/>
  <c r="C25" i="3"/>
  <c r="E25" i="3"/>
  <c r="G25" i="3" s="1"/>
  <c r="I25" i="3" s="1"/>
  <c r="G23" i="3"/>
  <c r="I23" i="3" s="1"/>
  <c r="G22" i="3"/>
  <c r="I22" i="3" s="1"/>
  <c r="N20" i="3" l="1"/>
  <c r="K19" i="1" s="1"/>
</calcChain>
</file>

<file path=xl/sharedStrings.xml><?xml version="1.0" encoding="utf-8"?>
<sst xmlns="http://schemas.openxmlformats.org/spreadsheetml/2006/main" count="154" uniqueCount="82">
  <si>
    <t>PUNTO A</t>
  </si>
  <si>
    <t>X</t>
  </si>
  <si>
    <t>Y</t>
  </si>
  <si>
    <t>Z</t>
  </si>
  <si>
    <t>B</t>
  </si>
  <si>
    <t xml:space="preserve">C </t>
  </si>
  <si>
    <t>D</t>
  </si>
  <si>
    <t>E</t>
  </si>
  <si>
    <t>A1</t>
  </si>
  <si>
    <t>F</t>
  </si>
  <si>
    <t>G</t>
  </si>
  <si>
    <t>H</t>
  </si>
  <si>
    <t>I</t>
  </si>
  <si>
    <t>Ecuacion</t>
  </si>
  <si>
    <t>del plano:</t>
  </si>
  <si>
    <t>S=</t>
  </si>
  <si>
    <t>T=</t>
  </si>
  <si>
    <t>U=</t>
  </si>
  <si>
    <t>Area de corte</t>
  </si>
  <si>
    <t>del plano "w":</t>
  </si>
  <si>
    <t>Area=</t>
  </si>
  <si>
    <t>L</t>
  </si>
  <si>
    <t>M</t>
  </si>
  <si>
    <t>N</t>
  </si>
  <si>
    <t>P</t>
  </si>
  <si>
    <t>O</t>
  </si>
  <si>
    <t>x</t>
  </si>
  <si>
    <t>y</t>
  </si>
  <si>
    <t>z</t>
  </si>
  <si>
    <t>Vector A1A=</t>
  </si>
  <si>
    <t>Vector FB=</t>
  </si>
  <si>
    <t>Vector ID=</t>
  </si>
  <si>
    <t>z1-zA/zA1A=</t>
  </si>
  <si>
    <t>z2-zB/zFB=</t>
  </si>
  <si>
    <t>z3-zD/zID=</t>
  </si>
  <si>
    <t>ECUACION DEL PLANO</t>
  </si>
  <si>
    <t>LM</t>
  </si>
  <si>
    <t>LN</t>
  </si>
  <si>
    <t>Plano normal</t>
  </si>
  <si>
    <t>ecuacion del pano</t>
  </si>
  <si>
    <t>=</t>
  </si>
  <si>
    <t>Ecuacion dividida entre el componente de X</t>
  </si>
  <si>
    <t>CG</t>
  </si>
  <si>
    <t>x=</t>
  </si>
  <si>
    <t>λ</t>
  </si>
  <si>
    <t>Forma parametrica de la recta</t>
  </si>
  <si>
    <t>y=</t>
  </si>
  <si>
    <t>z=</t>
  </si>
  <si>
    <t>Reemplazando en la ecuacion del plano</t>
  </si>
  <si>
    <t>(</t>
  </si>
  <si>
    <t>)</t>
  </si>
  <si>
    <t>Encontrando punto P</t>
  </si>
  <si>
    <t>Encontrando punto O</t>
  </si>
  <si>
    <t>EI</t>
  </si>
  <si>
    <t>0L</t>
  </si>
  <si>
    <t>0M</t>
  </si>
  <si>
    <t>MP</t>
  </si>
  <si>
    <t>0P</t>
  </si>
  <si>
    <t>PN</t>
  </si>
  <si>
    <t>0N</t>
  </si>
  <si>
    <t>NO</t>
  </si>
  <si>
    <t>0O</t>
  </si>
  <si>
    <t>OL</t>
  </si>
  <si>
    <t>area del triangulo</t>
  </si>
  <si>
    <t>AREA DE CORTE =</t>
  </si>
  <si>
    <t>0L X LM</t>
  </si>
  <si>
    <t>0M X MP</t>
  </si>
  <si>
    <t>0P X PN</t>
  </si>
  <si>
    <t>0N X NO</t>
  </si>
  <si>
    <t>0O X OL</t>
  </si>
  <si>
    <t>coseno 72</t>
  </si>
  <si>
    <t>seno 72</t>
  </si>
  <si>
    <t>Encontrando los puntos LMN</t>
  </si>
  <si>
    <t>i(x)</t>
  </si>
  <si>
    <t>j(y)</t>
  </si>
  <si>
    <t>k(z)</t>
  </si>
  <si>
    <t>u</t>
  </si>
  <si>
    <t>Encontrando los puntos PO</t>
  </si>
  <si>
    <t>Sustituyendo lambda en  la ecuacion parametria de la recta</t>
  </si>
  <si>
    <t>Sustituyendo lambda en la ecuacion parametrica de la recta</t>
  </si>
  <si>
    <t>AREA DE CORTE DEL PLANO</t>
  </si>
  <si>
    <t>Inte.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</si>
</sst>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 applyAlignment="1" applyProtection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1" xfId="0" applyBorder="1" applyProtection="1">
      <protection locked="0"/>
    </xf>
    <xf numFmtId="0" fontId="0" fillId="0" borderId="0" xfId="0" applyFont="1"/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4" borderId="5" xfId="0" applyFont="1" applyFill="1" applyBorder="1" applyAlignment="1" applyProtection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ont="1" applyFill="1" applyBorder="1" applyAlignment="1" applyProtection="1">
      <alignment horizontal="right"/>
    </xf>
    <xf numFmtId="0" fontId="0" fillId="7" borderId="1" xfId="0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3" borderId="0" xfId="0" applyFill="1"/>
    <xf numFmtId="0" fontId="2" fillId="0" borderId="0" xfId="0" applyFont="1" applyProtection="1"/>
    <xf numFmtId="0" fontId="2" fillId="0" borderId="0" xfId="0" applyNumberFormat="1" applyFont="1" applyProtection="1"/>
    <xf numFmtId="0" fontId="0" fillId="9" borderId="0" xfId="0" applyFill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8" borderId="0" xfId="0" applyFill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00FFFF"/>
      <color rgb="FF00CC00"/>
      <color rgb="FFFF9900"/>
      <color rgb="FFFF33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0</xdr:rowOff>
    </xdr:from>
    <xdr:to>
      <xdr:col>5</xdr:col>
      <xdr:colOff>361950</xdr:colOff>
      <xdr:row>1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AB75917-0D2C-47C0-950C-CFC197E6D125}"/>
            </a:ext>
          </a:extLst>
        </xdr:cNvPr>
        <xdr:cNvSpPr txBox="1"/>
      </xdr:nvSpPr>
      <xdr:spPr>
        <a:xfrm>
          <a:off x="828675" y="0"/>
          <a:ext cx="3143250" cy="209550"/>
        </a:xfrm>
        <a:prstGeom prst="round2DiagRect">
          <a:avLst/>
        </a:prstGeom>
        <a:solidFill>
          <a:srgbClr val="00FF00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ENTRADA DE DATOS</a:t>
          </a:r>
        </a:p>
      </xdr:txBody>
    </xdr:sp>
    <xdr:clientData/>
  </xdr:twoCellAnchor>
  <xdr:twoCellAnchor>
    <xdr:from>
      <xdr:col>0</xdr:col>
      <xdr:colOff>180975</xdr:colOff>
      <xdr:row>2</xdr:row>
      <xdr:rowOff>0</xdr:rowOff>
    </xdr:from>
    <xdr:to>
      <xdr:col>3</xdr:col>
      <xdr:colOff>0</xdr:colOff>
      <xdr:row>2</xdr:row>
      <xdr:rowOff>180975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F26C14B-3095-47DC-B3EE-75BF4CDFEF7C}"/>
            </a:ext>
          </a:extLst>
        </xdr:cNvPr>
        <xdr:cNvSpPr txBox="1"/>
      </xdr:nvSpPr>
      <xdr:spPr>
        <a:xfrm>
          <a:off x="180975" y="381000"/>
          <a:ext cx="2381250" cy="18097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COORDENADA X=</a:t>
          </a:r>
        </a:p>
      </xdr:txBody>
    </xdr:sp>
    <xdr:clientData/>
  </xdr:twoCellAnchor>
  <xdr:twoCellAnchor>
    <xdr:from>
      <xdr:col>0</xdr:col>
      <xdr:colOff>180975</xdr:colOff>
      <xdr:row>3</xdr:row>
      <xdr:rowOff>9525</xdr:rowOff>
    </xdr:from>
    <xdr:to>
      <xdr:col>3</xdr:col>
      <xdr:colOff>0</xdr:colOff>
      <xdr:row>4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69AAA1F-03A7-459B-989B-DF967DFBD689}"/>
            </a:ext>
          </a:extLst>
        </xdr:cNvPr>
        <xdr:cNvSpPr txBox="1"/>
      </xdr:nvSpPr>
      <xdr:spPr>
        <a:xfrm>
          <a:off x="180975" y="581025"/>
          <a:ext cx="1724025" cy="18097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COORDENADA Y=</a:t>
          </a:r>
        </a:p>
      </xdr:txBody>
    </xdr:sp>
    <xdr:clientData/>
  </xdr:twoCellAnchor>
  <xdr:twoCellAnchor>
    <xdr:from>
      <xdr:col>0</xdr:col>
      <xdr:colOff>171450</xdr:colOff>
      <xdr:row>4</xdr:row>
      <xdr:rowOff>0</xdr:rowOff>
    </xdr:from>
    <xdr:to>
      <xdr:col>2</xdr:col>
      <xdr:colOff>733425</xdr:colOff>
      <xdr:row>4</xdr:row>
      <xdr:rowOff>180975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19C54D2-13CC-492B-8506-3BE9D9CB7B57}"/>
            </a:ext>
          </a:extLst>
        </xdr:cNvPr>
        <xdr:cNvSpPr txBox="1"/>
      </xdr:nvSpPr>
      <xdr:spPr>
        <a:xfrm>
          <a:off x="171450" y="762000"/>
          <a:ext cx="1724025" cy="18097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COORDENADA Z=</a:t>
          </a:r>
        </a:p>
      </xdr:txBody>
    </xdr:sp>
    <xdr:clientData/>
  </xdr:twoCellAnchor>
  <xdr:twoCellAnchor>
    <xdr:from>
      <xdr:col>0</xdr:col>
      <xdr:colOff>304799</xdr:colOff>
      <xdr:row>5</xdr:row>
      <xdr:rowOff>180975</xdr:rowOff>
    </xdr:from>
    <xdr:to>
      <xdr:col>4</xdr:col>
      <xdr:colOff>590549</xdr:colOff>
      <xdr:row>6</xdr:row>
      <xdr:rowOff>180975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CC2423A-C79C-4D6C-A828-0C5A3F96E036}"/>
            </a:ext>
          </a:extLst>
        </xdr:cNvPr>
        <xdr:cNvSpPr txBox="1"/>
      </xdr:nvSpPr>
      <xdr:spPr>
        <a:xfrm>
          <a:off x="304799" y="1133475"/>
          <a:ext cx="2905125" cy="1905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ALTURA DE LA PIRAMIDE TRUNCADA: H=</a:t>
          </a:r>
        </a:p>
      </xdr:txBody>
    </xdr:sp>
    <xdr:clientData/>
  </xdr:twoCellAnchor>
  <xdr:twoCellAnchor>
    <xdr:from>
      <xdr:col>0</xdr:col>
      <xdr:colOff>1</xdr:colOff>
      <xdr:row>12</xdr:row>
      <xdr:rowOff>47624</xdr:rowOff>
    </xdr:from>
    <xdr:to>
      <xdr:col>11</xdr:col>
      <xdr:colOff>19050</xdr:colOff>
      <xdr:row>13</xdr:row>
      <xdr:rowOff>114299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B32EBDA3-B750-4FB7-B496-87EE0BF08E5C}"/>
            </a:ext>
          </a:extLst>
        </xdr:cNvPr>
        <xdr:cNvSpPr txBox="1"/>
      </xdr:nvSpPr>
      <xdr:spPr>
        <a:xfrm>
          <a:off x="1" y="2428874"/>
          <a:ext cx="7419974" cy="257175"/>
        </a:xfrm>
        <a:prstGeom prst="round2DiagRect">
          <a:avLst/>
        </a:prstGeom>
        <a:solidFill>
          <a:srgbClr val="FFFF00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SALIDA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DE DATOS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333374</xdr:colOff>
      <xdr:row>7</xdr:row>
      <xdr:rowOff>171450</xdr:rowOff>
    </xdr:from>
    <xdr:to>
      <xdr:col>5</xdr:col>
      <xdr:colOff>9524</xdr:colOff>
      <xdr:row>8</xdr:row>
      <xdr:rowOff>171450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50757F7E-D70C-44AC-B966-7A41DDAF4216}"/>
            </a:ext>
          </a:extLst>
        </xdr:cNvPr>
        <xdr:cNvSpPr txBox="1"/>
      </xdr:nvSpPr>
      <xdr:spPr>
        <a:xfrm>
          <a:off x="333374" y="1504950"/>
          <a:ext cx="2905125" cy="1905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COORDENADA Z DEL PUNTO "L":   ZL=</a:t>
          </a:r>
        </a:p>
      </xdr:txBody>
    </xdr:sp>
    <xdr:clientData/>
  </xdr:twoCellAnchor>
  <xdr:twoCellAnchor>
    <xdr:from>
      <xdr:col>0</xdr:col>
      <xdr:colOff>333374</xdr:colOff>
      <xdr:row>8</xdr:row>
      <xdr:rowOff>180975</xdr:rowOff>
    </xdr:from>
    <xdr:to>
      <xdr:col>5</xdr:col>
      <xdr:colOff>9524</xdr:colOff>
      <xdr:row>9</xdr:row>
      <xdr:rowOff>180975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63F403-0839-4E9A-984C-A4DDF77F58A8}"/>
            </a:ext>
          </a:extLst>
        </xdr:cNvPr>
        <xdr:cNvSpPr txBox="1"/>
      </xdr:nvSpPr>
      <xdr:spPr>
        <a:xfrm>
          <a:off x="333374" y="1704975"/>
          <a:ext cx="2905125" cy="1905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COORDENADA Z DEL PUNTO "M":  ZM=</a:t>
          </a:r>
        </a:p>
      </xdr:txBody>
    </xdr:sp>
    <xdr:clientData/>
  </xdr:twoCellAnchor>
  <xdr:twoCellAnchor>
    <xdr:from>
      <xdr:col>0</xdr:col>
      <xdr:colOff>333374</xdr:colOff>
      <xdr:row>9</xdr:row>
      <xdr:rowOff>180975</xdr:rowOff>
    </xdr:from>
    <xdr:to>
      <xdr:col>5</xdr:col>
      <xdr:colOff>9524</xdr:colOff>
      <xdr:row>10</xdr:row>
      <xdr:rowOff>180975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CADA8D02-58CF-4A23-B072-E24B4338C96C}"/>
            </a:ext>
          </a:extLst>
        </xdr:cNvPr>
        <xdr:cNvSpPr txBox="1"/>
      </xdr:nvSpPr>
      <xdr:spPr>
        <a:xfrm>
          <a:off x="333374" y="1895475"/>
          <a:ext cx="2905125" cy="1905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COORDENADA Z DEL PUNTO "N":  ZN=</a:t>
          </a:r>
        </a:p>
      </xdr:txBody>
    </xdr:sp>
    <xdr:clientData/>
  </xdr:twoCellAnchor>
  <xdr:twoCellAnchor>
    <xdr:from>
      <xdr:col>0</xdr:col>
      <xdr:colOff>38100</xdr:colOff>
      <xdr:row>0</xdr:row>
      <xdr:rowOff>0</xdr:rowOff>
    </xdr:from>
    <xdr:to>
      <xdr:col>6</xdr:col>
      <xdr:colOff>428625</xdr:colOff>
      <xdr:row>11</xdr:row>
      <xdr:rowOff>85725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AB95ACD1-8675-466F-BD08-ECD4513A1A33}"/>
            </a:ext>
          </a:extLst>
        </xdr:cNvPr>
        <xdr:cNvSpPr/>
      </xdr:nvSpPr>
      <xdr:spPr>
        <a:xfrm>
          <a:off x="38100" y="0"/>
          <a:ext cx="4229100" cy="2276475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574676</xdr:colOff>
      <xdr:row>0</xdr:row>
      <xdr:rowOff>39157</xdr:rowOff>
    </xdr:from>
    <xdr:to>
      <xdr:col>17</xdr:col>
      <xdr:colOff>226484</xdr:colOff>
      <xdr:row>25</xdr:row>
      <xdr:rowOff>125940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C742A10-61C0-4609-9A91-D504BB840BB1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82" b="10358"/>
        <a:stretch/>
      </xdr:blipFill>
      <xdr:spPr bwMode="auto">
        <a:xfrm>
          <a:off x="8004176" y="39157"/>
          <a:ext cx="3609975" cy="5082116"/>
        </a:xfrm>
        <a:prstGeom prst="roundRect">
          <a:avLst>
            <a:gd name="adj" fmla="val 20135"/>
          </a:avLst>
        </a:prstGeom>
        <a:noFill/>
        <a:ln w="38100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95250</xdr:rowOff>
    </xdr:from>
    <xdr:to>
      <xdr:col>5</xdr:col>
      <xdr:colOff>438150</xdr:colOff>
      <xdr:row>3</xdr:row>
      <xdr:rowOff>171450</xdr:rowOff>
    </xdr:to>
    <xdr:sp macro="" textlink="">
      <xdr:nvSpPr>
        <xdr:cNvPr id="2" name="Bocadillo: rectángulo 1">
          <a:extLst>
            <a:ext uri="{FF2B5EF4-FFF2-40B4-BE49-F238E27FC236}">
              <a16:creationId xmlns:a16="http://schemas.microsoft.com/office/drawing/2014/main" id="{233DE52D-5B57-4F72-A992-75604DFFF9B5}"/>
            </a:ext>
          </a:extLst>
        </xdr:cNvPr>
        <xdr:cNvSpPr/>
      </xdr:nvSpPr>
      <xdr:spPr>
        <a:xfrm>
          <a:off x="2133600" y="95250"/>
          <a:ext cx="2114550" cy="647700"/>
        </a:xfrm>
        <a:prstGeom prst="wedgeRectCallout">
          <a:avLst>
            <a:gd name="adj1" fmla="val -68130"/>
            <a:gd name="adj2" fmla="val -27206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valores de seno y coseno de 72 utilizados en la matriz de rotacion, que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se utilizo para encontrar los puntos de la base.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7</xdr:col>
      <xdr:colOff>590550</xdr:colOff>
      <xdr:row>12</xdr:row>
      <xdr:rowOff>0</xdr:rowOff>
    </xdr:to>
    <xdr:sp macro="" textlink="">
      <xdr:nvSpPr>
        <xdr:cNvPr id="3" name="Bocadillo: rectángulo 2">
          <a:extLst>
            <a:ext uri="{FF2B5EF4-FFF2-40B4-BE49-F238E27FC236}">
              <a16:creationId xmlns:a16="http://schemas.microsoft.com/office/drawing/2014/main" id="{B16D6397-C456-4538-A012-43C53DDF41C1}"/>
            </a:ext>
          </a:extLst>
        </xdr:cNvPr>
        <xdr:cNvSpPr/>
      </xdr:nvSpPr>
      <xdr:spPr>
        <a:xfrm>
          <a:off x="3810000" y="1524000"/>
          <a:ext cx="2114550" cy="762000"/>
        </a:xfrm>
        <a:prstGeom prst="wedgeRectCallout">
          <a:avLst>
            <a:gd name="adj1" fmla="val -68130"/>
            <a:gd name="adj2" fmla="val -27206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Formando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vectores con los puntos de la base y la tapa, que seran pararelos a nuestra linea recta y poderutilizarlo en nuestra ecuacion de la linea recta.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85725</xdr:colOff>
      <xdr:row>12</xdr:row>
      <xdr:rowOff>180975</xdr:rowOff>
    </xdr:from>
    <xdr:to>
      <xdr:col>6</xdr:col>
      <xdr:colOff>657225</xdr:colOff>
      <xdr:row>16</xdr:row>
      <xdr:rowOff>180975</xdr:rowOff>
    </xdr:to>
    <xdr:sp macro="" textlink="">
      <xdr:nvSpPr>
        <xdr:cNvPr id="4" name="Bocadillo: rectángulo 3">
          <a:extLst>
            <a:ext uri="{FF2B5EF4-FFF2-40B4-BE49-F238E27FC236}">
              <a16:creationId xmlns:a16="http://schemas.microsoft.com/office/drawing/2014/main" id="{56D2D191-154A-489D-A2E2-3ACCE2CD2B8C}"/>
            </a:ext>
          </a:extLst>
        </xdr:cNvPr>
        <xdr:cNvSpPr/>
      </xdr:nvSpPr>
      <xdr:spPr>
        <a:xfrm>
          <a:off x="2371725" y="2466975"/>
          <a:ext cx="2857500" cy="762000"/>
        </a:xfrm>
        <a:prstGeom prst="wedgeRectCallout">
          <a:avLst>
            <a:gd name="adj1" fmla="val -68130"/>
            <a:gd name="adj2" fmla="val -27206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encontrando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los valores de la parte que tiene la coordenada z de cada una de las ecuaciones de las rectas de cada punto, para poder hacer el simultaneo con las otras coordenadas y asi poder determinar su valor.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619124</xdr:colOff>
      <xdr:row>20</xdr:row>
      <xdr:rowOff>104775</xdr:rowOff>
    </xdr:from>
    <xdr:to>
      <xdr:col>8</xdr:col>
      <xdr:colOff>228599</xdr:colOff>
      <xdr:row>24</xdr:row>
      <xdr:rowOff>9525</xdr:rowOff>
    </xdr:to>
    <xdr:sp macro="" textlink="">
      <xdr:nvSpPr>
        <xdr:cNvPr id="5" name="Bocadillo: rectángulo 4">
          <a:extLst>
            <a:ext uri="{FF2B5EF4-FFF2-40B4-BE49-F238E27FC236}">
              <a16:creationId xmlns:a16="http://schemas.microsoft.com/office/drawing/2014/main" id="{4B856171-501B-4A54-AAA0-089908CA5BC4}"/>
            </a:ext>
          </a:extLst>
        </xdr:cNvPr>
        <xdr:cNvSpPr/>
      </xdr:nvSpPr>
      <xdr:spPr>
        <a:xfrm>
          <a:off x="3667124" y="3914775"/>
          <a:ext cx="2657475" cy="666750"/>
        </a:xfrm>
        <a:prstGeom prst="wedgeRectCallout">
          <a:avLst>
            <a:gd name="adj1" fmla="val -68130"/>
            <a:gd name="adj2" fmla="val -27206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con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los puntos LMN ya encontrados podemos encontrar la ecuacion del plano. Trazamos dos vectores con los puntos LMN, estos vectores pertenecen al plano.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66674</xdr:colOff>
      <xdr:row>25</xdr:row>
      <xdr:rowOff>123825</xdr:rowOff>
    </xdr:from>
    <xdr:to>
      <xdr:col>7</xdr:col>
      <xdr:colOff>438149</xdr:colOff>
      <xdr:row>29</xdr:row>
      <xdr:rowOff>28575</xdr:rowOff>
    </xdr:to>
    <xdr:sp macro="" textlink="">
      <xdr:nvSpPr>
        <xdr:cNvPr id="6" name="Bocadillo: rectángulo 5">
          <a:extLst>
            <a:ext uri="{FF2B5EF4-FFF2-40B4-BE49-F238E27FC236}">
              <a16:creationId xmlns:a16="http://schemas.microsoft.com/office/drawing/2014/main" id="{C0E8C58F-B6C6-4B4A-9223-92C74DCD77B0}"/>
            </a:ext>
          </a:extLst>
        </xdr:cNvPr>
        <xdr:cNvSpPr/>
      </xdr:nvSpPr>
      <xdr:spPr>
        <a:xfrm>
          <a:off x="3114674" y="4886325"/>
          <a:ext cx="2657475" cy="666750"/>
        </a:xfrm>
        <a:prstGeom prst="wedgeRectCallout">
          <a:avLst>
            <a:gd name="adj1" fmla="val -68130"/>
            <a:gd name="adj2" fmla="val -27206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El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vector normal se encuentra mediante el producto cruz de los dos vectores anteriormente encontrados los cuales pertenecen al plano.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133349</xdr:colOff>
      <xdr:row>30</xdr:row>
      <xdr:rowOff>57150</xdr:rowOff>
    </xdr:from>
    <xdr:to>
      <xdr:col>13</xdr:col>
      <xdr:colOff>504824</xdr:colOff>
      <xdr:row>33</xdr:row>
      <xdr:rowOff>152400</xdr:rowOff>
    </xdr:to>
    <xdr:sp macro="" textlink="">
      <xdr:nvSpPr>
        <xdr:cNvPr id="7" name="Bocadillo: rectángulo 6">
          <a:extLst>
            <a:ext uri="{FF2B5EF4-FFF2-40B4-BE49-F238E27FC236}">
              <a16:creationId xmlns:a16="http://schemas.microsoft.com/office/drawing/2014/main" id="{D8CC4279-B7FD-4A99-BA82-E4B8E014AAC8}"/>
            </a:ext>
          </a:extLst>
        </xdr:cNvPr>
        <xdr:cNvSpPr/>
      </xdr:nvSpPr>
      <xdr:spPr>
        <a:xfrm>
          <a:off x="7753349" y="5772150"/>
          <a:ext cx="2657475" cy="666750"/>
        </a:xfrm>
        <a:prstGeom prst="wedgeRectCallout">
          <a:avLst>
            <a:gd name="adj1" fmla="val -68130"/>
            <a:gd name="adj2" fmla="val -27206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aca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se utiliza la ecuacion del plano en R3. se utiliza las componentes del vector normal y un punto que pertenezca al pano (LMN) cualquiera de estos nos servira.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561974</xdr:colOff>
      <xdr:row>36</xdr:row>
      <xdr:rowOff>142875</xdr:rowOff>
    </xdr:from>
    <xdr:to>
      <xdr:col>12</xdr:col>
      <xdr:colOff>171449</xdr:colOff>
      <xdr:row>39</xdr:row>
      <xdr:rowOff>123825</xdr:rowOff>
    </xdr:to>
    <xdr:sp macro="" textlink="">
      <xdr:nvSpPr>
        <xdr:cNvPr id="8" name="Bocadillo: rectángulo 7">
          <a:extLst>
            <a:ext uri="{FF2B5EF4-FFF2-40B4-BE49-F238E27FC236}">
              <a16:creationId xmlns:a16="http://schemas.microsoft.com/office/drawing/2014/main" id="{2D5DB2A8-8AAC-4281-9139-EA3F561EE286}"/>
            </a:ext>
          </a:extLst>
        </xdr:cNvPr>
        <xdr:cNvSpPr/>
      </xdr:nvSpPr>
      <xdr:spPr>
        <a:xfrm>
          <a:off x="6657974" y="7000875"/>
          <a:ext cx="2657475" cy="552450"/>
        </a:xfrm>
        <a:prstGeom prst="wedgeRectCallout">
          <a:avLst>
            <a:gd name="adj1" fmla="val -68130"/>
            <a:gd name="adj2" fmla="val -27206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esta es la ecuacion del plano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dividida entre el valor que acompaña a X, esto queda expresado de la forma X+SY+TZ+U=0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66674</xdr:colOff>
      <xdr:row>43</xdr:row>
      <xdr:rowOff>95250</xdr:rowOff>
    </xdr:from>
    <xdr:to>
      <xdr:col>8</xdr:col>
      <xdr:colOff>438149</xdr:colOff>
      <xdr:row>45</xdr:row>
      <xdr:rowOff>123825</xdr:rowOff>
    </xdr:to>
    <xdr:sp macro="" textlink="">
      <xdr:nvSpPr>
        <xdr:cNvPr id="9" name="Bocadillo: rectángulo 8">
          <a:extLst>
            <a:ext uri="{FF2B5EF4-FFF2-40B4-BE49-F238E27FC236}">
              <a16:creationId xmlns:a16="http://schemas.microsoft.com/office/drawing/2014/main" id="{1C1968E9-B999-4544-B96D-4B82323FE1DE}"/>
            </a:ext>
          </a:extLst>
        </xdr:cNvPr>
        <xdr:cNvSpPr/>
      </xdr:nvSpPr>
      <xdr:spPr>
        <a:xfrm>
          <a:off x="3876674" y="8286750"/>
          <a:ext cx="2657475" cy="409575"/>
        </a:xfrm>
        <a:prstGeom prst="wedgeRectCallout">
          <a:avLst>
            <a:gd name="adj1" fmla="val -68130"/>
            <a:gd name="adj2" fmla="val -27206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trazamos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un vector entre los punto CG, para utilizar la ecuacion de la linea recta.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152399</xdr:colOff>
      <xdr:row>47</xdr:row>
      <xdr:rowOff>28575</xdr:rowOff>
    </xdr:from>
    <xdr:to>
      <xdr:col>9</xdr:col>
      <xdr:colOff>276225</xdr:colOff>
      <xdr:row>50</xdr:row>
      <xdr:rowOff>0</xdr:rowOff>
    </xdr:to>
    <xdr:sp macro="" textlink="">
      <xdr:nvSpPr>
        <xdr:cNvPr id="10" name="Bocadillo: rectángulo 9">
          <a:extLst>
            <a:ext uri="{FF2B5EF4-FFF2-40B4-BE49-F238E27FC236}">
              <a16:creationId xmlns:a16="http://schemas.microsoft.com/office/drawing/2014/main" id="{5613A465-97C4-4F09-ACB4-C61B6B84F494}"/>
            </a:ext>
          </a:extLst>
        </xdr:cNvPr>
        <xdr:cNvSpPr/>
      </xdr:nvSpPr>
      <xdr:spPr>
        <a:xfrm>
          <a:off x="3962399" y="8982075"/>
          <a:ext cx="3171826" cy="542925"/>
        </a:xfrm>
        <a:prstGeom prst="wedgeRectCallout">
          <a:avLst>
            <a:gd name="adj1" fmla="val -68130"/>
            <a:gd name="adj2" fmla="val -27206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pasamos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la ecuacion de la recta de su forma general a la forma parametrica, para poder utilizarla en la ecuacion del plano y poder encontrar el valor de </a:t>
          </a:r>
          <a:r>
            <a:rPr lang="el-GR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λ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.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561974</xdr:colOff>
      <xdr:row>56</xdr:row>
      <xdr:rowOff>114300</xdr:rowOff>
    </xdr:from>
    <xdr:to>
      <xdr:col>10</xdr:col>
      <xdr:colOff>685800</xdr:colOff>
      <xdr:row>59</xdr:row>
      <xdr:rowOff>95250</xdr:rowOff>
    </xdr:to>
    <xdr:sp macro="" textlink="">
      <xdr:nvSpPr>
        <xdr:cNvPr id="11" name="Bocadillo: rectángulo 10">
          <a:extLst>
            <a:ext uri="{FF2B5EF4-FFF2-40B4-BE49-F238E27FC236}">
              <a16:creationId xmlns:a16="http://schemas.microsoft.com/office/drawing/2014/main" id="{EFC29864-1D57-4760-9FAA-941792984FFA}"/>
            </a:ext>
          </a:extLst>
        </xdr:cNvPr>
        <xdr:cNvSpPr/>
      </xdr:nvSpPr>
      <xdr:spPr>
        <a:xfrm>
          <a:off x="5133974" y="10963275"/>
          <a:ext cx="3171826" cy="552450"/>
        </a:xfrm>
        <a:prstGeom prst="wedgeRectCallout">
          <a:avLst>
            <a:gd name="adj1" fmla="val -65127"/>
            <a:gd name="adj2" fmla="val -58241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Reemplezamos los valores de x,y,z de nuestra ecuacion parametrica de la recta en la ecuacion del plano, operamos y despejamos </a:t>
          </a:r>
          <a:r>
            <a:rPr lang="el-GR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λ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.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28574</xdr:colOff>
      <xdr:row>60</xdr:row>
      <xdr:rowOff>85725</xdr:rowOff>
    </xdr:from>
    <xdr:to>
      <xdr:col>8</xdr:col>
      <xdr:colOff>152400</xdr:colOff>
      <xdr:row>63</xdr:row>
      <xdr:rowOff>66675</xdr:rowOff>
    </xdr:to>
    <xdr:sp macro="" textlink="">
      <xdr:nvSpPr>
        <xdr:cNvPr id="12" name="Bocadillo: rectángulo 11">
          <a:extLst>
            <a:ext uri="{FF2B5EF4-FFF2-40B4-BE49-F238E27FC236}">
              <a16:creationId xmlns:a16="http://schemas.microsoft.com/office/drawing/2014/main" id="{E2E0CCE0-B9B0-45EC-8C27-28FC07AA3690}"/>
            </a:ext>
          </a:extLst>
        </xdr:cNvPr>
        <xdr:cNvSpPr/>
      </xdr:nvSpPr>
      <xdr:spPr>
        <a:xfrm>
          <a:off x="3076574" y="11696700"/>
          <a:ext cx="3171826" cy="552450"/>
        </a:xfrm>
        <a:prstGeom prst="wedgeRectCallout">
          <a:avLst>
            <a:gd name="adj1" fmla="val -63926"/>
            <a:gd name="adj2" fmla="val -20310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Reemplazamos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el valor de lambda en la ecuacion parametrica de la recta y operamos para encontrar asi los valores de x, y, z del punto P.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95249</xdr:colOff>
      <xdr:row>68</xdr:row>
      <xdr:rowOff>76200</xdr:rowOff>
    </xdr:from>
    <xdr:to>
      <xdr:col>8</xdr:col>
      <xdr:colOff>466724</xdr:colOff>
      <xdr:row>70</xdr:row>
      <xdr:rowOff>114300</xdr:rowOff>
    </xdr:to>
    <xdr:sp macro="" textlink="">
      <xdr:nvSpPr>
        <xdr:cNvPr id="13" name="Bocadillo: rectángulo 12">
          <a:extLst>
            <a:ext uri="{FF2B5EF4-FFF2-40B4-BE49-F238E27FC236}">
              <a16:creationId xmlns:a16="http://schemas.microsoft.com/office/drawing/2014/main" id="{F7F3499F-7004-42DE-9029-EEBDBF25CCA5}"/>
            </a:ext>
          </a:extLst>
        </xdr:cNvPr>
        <xdr:cNvSpPr/>
      </xdr:nvSpPr>
      <xdr:spPr>
        <a:xfrm>
          <a:off x="3905249" y="13249275"/>
          <a:ext cx="2657475" cy="419100"/>
        </a:xfrm>
        <a:prstGeom prst="wedgeRectCallout">
          <a:avLst>
            <a:gd name="adj1" fmla="val -68130"/>
            <a:gd name="adj2" fmla="val -27206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Trazamos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un vector entre los punto EI, para utilizar la ecuacion de la linea recta.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95249</xdr:colOff>
      <xdr:row>71</xdr:row>
      <xdr:rowOff>171450</xdr:rowOff>
    </xdr:from>
    <xdr:to>
      <xdr:col>9</xdr:col>
      <xdr:colOff>219075</xdr:colOff>
      <xdr:row>74</xdr:row>
      <xdr:rowOff>152400</xdr:rowOff>
    </xdr:to>
    <xdr:sp macro="" textlink="">
      <xdr:nvSpPr>
        <xdr:cNvPr id="14" name="Bocadillo: rectángulo 13">
          <a:extLst>
            <a:ext uri="{FF2B5EF4-FFF2-40B4-BE49-F238E27FC236}">
              <a16:creationId xmlns:a16="http://schemas.microsoft.com/office/drawing/2014/main" id="{C1ECF264-DD0B-4EF2-9B31-250A614FFE8D}"/>
            </a:ext>
          </a:extLst>
        </xdr:cNvPr>
        <xdr:cNvSpPr/>
      </xdr:nvSpPr>
      <xdr:spPr>
        <a:xfrm>
          <a:off x="3905249" y="13916025"/>
          <a:ext cx="3171826" cy="552450"/>
        </a:xfrm>
        <a:prstGeom prst="wedgeRectCallout">
          <a:avLst>
            <a:gd name="adj1" fmla="val -68130"/>
            <a:gd name="adj2" fmla="val -27206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pasamos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la ecuacion de la recta de su forma general a la forma parametrica, para poder utilizarla en la ecuacion del plano y poder encontrar el valor de </a:t>
          </a:r>
          <a:r>
            <a:rPr lang="el-GR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λ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.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200024</xdr:colOff>
      <xdr:row>80</xdr:row>
      <xdr:rowOff>171450</xdr:rowOff>
    </xdr:from>
    <xdr:to>
      <xdr:col>10</xdr:col>
      <xdr:colOff>323850</xdr:colOff>
      <xdr:row>83</xdr:row>
      <xdr:rowOff>152400</xdr:rowOff>
    </xdr:to>
    <xdr:sp macro="" textlink="">
      <xdr:nvSpPr>
        <xdr:cNvPr id="15" name="Bocadillo: rectángulo 14">
          <a:extLst>
            <a:ext uri="{FF2B5EF4-FFF2-40B4-BE49-F238E27FC236}">
              <a16:creationId xmlns:a16="http://schemas.microsoft.com/office/drawing/2014/main" id="{5B20F6BA-7A82-469F-9FE3-2D422F1739A0}"/>
            </a:ext>
          </a:extLst>
        </xdr:cNvPr>
        <xdr:cNvSpPr/>
      </xdr:nvSpPr>
      <xdr:spPr>
        <a:xfrm>
          <a:off x="4772024" y="15630525"/>
          <a:ext cx="3171826" cy="552450"/>
        </a:xfrm>
        <a:prstGeom prst="wedgeRectCallout">
          <a:avLst>
            <a:gd name="adj1" fmla="val -65127"/>
            <a:gd name="adj2" fmla="val -58241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Reemplezamos los valores de x,y,z de nuestra ecuacion parametrica de la recta en la ecuacion del plano, operamos y despejamos </a:t>
          </a:r>
          <a:r>
            <a:rPr lang="el-GR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λ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.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171449</xdr:colOff>
      <xdr:row>84</xdr:row>
      <xdr:rowOff>114300</xdr:rowOff>
    </xdr:from>
    <xdr:to>
      <xdr:col>8</xdr:col>
      <xdr:colOff>295275</xdr:colOff>
      <xdr:row>87</xdr:row>
      <xdr:rowOff>123825</xdr:rowOff>
    </xdr:to>
    <xdr:sp macro="" textlink="">
      <xdr:nvSpPr>
        <xdr:cNvPr id="16" name="Bocadillo: rectángulo 15">
          <a:extLst>
            <a:ext uri="{FF2B5EF4-FFF2-40B4-BE49-F238E27FC236}">
              <a16:creationId xmlns:a16="http://schemas.microsoft.com/office/drawing/2014/main" id="{1E45B833-29C7-4B0D-8528-0FF30416CD49}"/>
            </a:ext>
          </a:extLst>
        </xdr:cNvPr>
        <xdr:cNvSpPr/>
      </xdr:nvSpPr>
      <xdr:spPr>
        <a:xfrm>
          <a:off x="3219449" y="16335375"/>
          <a:ext cx="3171826" cy="581025"/>
        </a:xfrm>
        <a:prstGeom prst="wedgeRectCallout">
          <a:avLst>
            <a:gd name="adj1" fmla="val -63926"/>
            <a:gd name="adj2" fmla="val -20310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Reemplazamos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el valor de lambda en la ecuacion parametrica de la recta y operamos para encontrar asi los valores de x, y, z del punto O.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161925</xdr:rowOff>
    </xdr:from>
    <xdr:to>
      <xdr:col>13</xdr:col>
      <xdr:colOff>123826</xdr:colOff>
      <xdr:row>5</xdr:row>
      <xdr:rowOff>76200</xdr:rowOff>
    </xdr:to>
    <xdr:sp macro="" textlink="">
      <xdr:nvSpPr>
        <xdr:cNvPr id="2" name="Bocadillo: rectángulo 1">
          <a:extLst>
            <a:ext uri="{FF2B5EF4-FFF2-40B4-BE49-F238E27FC236}">
              <a16:creationId xmlns:a16="http://schemas.microsoft.com/office/drawing/2014/main" id="{5D158BCE-358D-4008-8593-1798A24AFE1E}"/>
            </a:ext>
          </a:extLst>
        </xdr:cNvPr>
        <xdr:cNvSpPr/>
      </xdr:nvSpPr>
      <xdr:spPr>
        <a:xfrm>
          <a:off x="6858000" y="542925"/>
          <a:ext cx="3171826" cy="514350"/>
        </a:xfrm>
        <a:prstGeom prst="wedgeRectCallout">
          <a:avLst>
            <a:gd name="adj1" fmla="val -63926"/>
            <a:gd name="adj2" fmla="val -20310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En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contramos el punto donde el plano corta al eje Z para poder determinar el centro de nuestro pentagono irregular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752474</xdr:colOff>
      <xdr:row>8</xdr:row>
      <xdr:rowOff>114299</xdr:rowOff>
    </xdr:from>
    <xdr:to>
      <xdr:col>10</xdr:col>
      <xdr:colOff>152399</xdr:colOff>
      <xdr:row>15</xdr:row>
      <xdr:rowOff>142875</xdr:rowOff>
    </xdr:to>
    <xdr:sp macro="" textlink="">
      <xdr:nvSpPr>
        <xdr:cNvPr id="3" name="Bocadillo: rectángulo 2">
          <a:extLst>
            <a:ext uri="{FF2B5EF4-FFF2-40B4-BE49-F238E27FC236}">
              <a16:creationId xmlns:a16="http://schemas.microsoft.com/office/drawing/2014/main" id="{B72FC736-01BF-42C8-ABC8-FD5BF8D35696}"/>
            </a:ext>
          </a:extLst>
        </xdr:cNvPr>
        <xdr:cNvSpPr/>
      </xdr:nvSpPr>
      <xdr:spPr>
        <a:xfrm>
          <a:off x="4562474" y="1695449"/>
          <a:ext cx="3209925" cy="1428751"/>
        </a:xfrm>
        <a:prstGeom prst="wedgeRectCallout">
          <a:avLst>
            <a:gd name="adj1" fmla="val -63926"/>
            <a:gd name="adj2" fmla="val -20310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Trazamos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vectores del centro a los puntos LMPNO y vectores entre los puntosLMPNO para formar los triangulos que dividen al pentagono como se muestra en la imagen</a:t>
          </a:r>
        </a:p>
        <a:p>
          <a:pPr algn="l"/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7</xdr:col>
      <xdr:colOff>304801</xdr:colOff>
      <xdr:row>11</xdr:row>
      <xdr:rowOff>34648</xdr:rowOff>
    </xdr:from>
    <xdr:to>
      <xdr:col>8</xdr:col>
      <xdr:colOff>428625</xdr:colOff>
      <xdr:row>15</xdr:row>
      <xdr:rowOff>28576</xdr:rowOff>
    </xdr:to>
    <xdr:pic>
      <xdr:nvPicPr>
        <xdr:cNvPr id="4" name="Imagen 3" descr="Área de un pentágono irregular">
          <a:extLst>
            <a:ext uri="{FF2B5EF4-FFF2-40B4-BE49-F238E27FC236}">
              <a16:creationId xmlns:a16="http://schemas.microsoft.com/office/drawing/2014/main" id="{BDF0F22D-E8C5-4DB1-92AE-616F2AA3C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1" y="2215873"/>
          <a:ext cx="885824" cy="794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371474</xdr:colOff>
      <xdr:row>26</xdr:row>
      <xdr:rowOff>123824</xdr:rowOff>
    </xdr:from>
    <xdr:to>
      <xdr:col>9</xdr:col>
      <xdr:colOff>533399</xdr:colOff>
      <xdr:row>30</xdr:row>
      <xdr:rowOff>180975</xdr:rowOff>
    </xdr:to>
    <xdr:sp macro="" textlink="">
      <xdr:nvSpPr>
        <xdr:cNvPr id="5" name="Bocadillo: rectángulo 4">
          <a:extLst>
            <a:ext uri="{FF2B5EF4-FFF2-40B4-BE49-F238E27FC236}">
              <a16:creationId xmlns:a16="http://schemas.microsoft.com/office/drawing/2014/main" id="{03CF5037-26D2-47FE-95AB-544C83086741}"/>
            </a:ext>
          </a:extLst>
        </xdr:cNvPr>
        <xdr:cNvSpPr/>
      </xdr:nvSpPr>
      <xdr:spPr>
        <a:xfrm>
          <a:off x="4181474" y="5229224"/>
          <a:ext cx="3209925" cy="819151"/>
        </a:xfrm>
        <a:prstGeom prst="wedgeRectCallout">
          <a:avLst>
            <a:gd name="adj1" fmla="val 20347"/>
            <a:gd name="adj2" fmla="val -70310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Utilizamos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la formula para encontrar el area de un triangulo que esta subtendido entre dos vectores: dice que es la magnitud del producto cruz que forman de los vectores dividida entre 2.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438150</xdr:colOff>
      <xdr:row>20</xdr:row>
      <xdr:rowOff>190499</xdr:rowOff>
    </xdr:from>
    <xdr:to>
      <xdr:col>14</xdr:col>
      <xdr:colOff>447674</xdr:colOff>
      <xdr:row>24</xdr:row>
      <xdr:rowOff>19050</xdr:rowOff>
    </xdr:to>
    <xdr:sp macro="" textlink="">
      <xdr:nvSpPr>
        <xdr:cNvPr id="6" name="Bocadillo: rectángulo 5">
          <a:extLst>
            <a:ext uri="{FF2B5EF4-FFF2-40B4-BE49-F238E27FC236}">
              <a16:creationId xmlns:a16="http://schemas.microsoft.com/office/drawing/2014/main" id="{DC917DF2-5A6E-44E8-B18B-AF5BD257DE56}"/>
            </a:ext>
          </a:extLst>
        </xdr:cNvPr>
        <xdr:cNvSpPr/>
      </xdr:nvSpPr>
      <xdr:spPr>
        <a:xfrm>
          <a:off x="8820150" y="4152899"/>
          <a:ext cx="2295524" cy="590551"/>
        </a:xfrm>
        <a:prstGeom prst="wedgeRectCallout">
          <a:avLst>
            <a:gd name="adj1" fmla="val 20347"/>
            <a:gd name="adj2" fmla="val -70310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La</a:t>
          </a:r>
          <a:r>
            <a:rPr lang="en-U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suma de las 5 areas de los triangulos, sera el area de nuestro pentagono irregular</a:t>
          </a:r>
          <a:endParaRPr lang="en-U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8"/>
  <sheetViews>
    <sheetView tabSelected="1" topLeftCell="A7" zoomScale="90" zoomScaleNormal="90" workbookViewId="0">
      <selection activeCell="E22" sqref="E22"/>
    </sheetView>
  </sheetViews>
  <sheetFormatPr baseColWidth="10" defaultColWidth="9.140625" defaultRowHeight="15" x14ac:dyDescent="0.25"/>
  <cols>
    <col min="1" max="1" width="7.140625" customWidth="1"/>
    <col min="2" max="2" width="11.85546875" bestFit="1" customWidth="1"/>
    <col min="3" max="3" width="11.140625" customWidth="1"/>
    <col min="9" max="9" width="14.7109375" customWidth="1"/>
    <col min="10" max="10" width="11.28515625" customWidth="1"/>
    <col min="12" max="12" width="13.28515625" customWidth="1"/>
  </cols>
  <sheetData>
    <row r="2" spans="1:14" ht="15.75" thickBot="1" x14ac:dyDescent="0.3">
      <c r="H2" s="1"/>
      <c r="K2" s="31"/>
      <c r="M2" s="1"/>
      <c r="N2" s="1"/>
    </row>
    <row r="3" spans="1:14" ht="15.75" thickBot="1" x14ac:dyDescent="0.3">
      <c r="D3" s="9">
        <v>5</v>
      </c>
      <c r="H3" s="1"/>
      <c r="I3" s="1"/>
      <c r="J3" s="1"/>
      <c r="K3" s="1"/>
      <c r="L3" s="1"/>
    </row>
    <row r="4" spans="1:14" ht="15.75" thickBot="1" x14ac:dyDescent="0.3">
      <c r="B4" t="s">
        <v>0</v>
      </c>
      <c r="D4" s="9">
        <v>6</v>
      </c>
      <c r="H4" s="1"/>
      <c r="I4" s="1"/>
      <c r="J4" s="1"/>
      <c r="K4" s="1"/>
      <c r="L4" s="1"/>
      <c r="M4" s="1"/>
      <c r="N4" s="1"/>
    </row>
    <row r="5" spans="1:14" ht="15.75" thickBot="1" x14ac:dyDescent="0.3">
      <c r="D5" s="9">
        <v>0</v>
      </c>
      <c r="H5" s="1"/>
      <c r="I5" s="1"/>
      <c r="J5" s="8"/>
      <c r="K5" s="8"/>
      <c r="L5" s="1"/>
      <c r="M5" s="1"/>
      <c r="N5" s="1"/>
    </row>
    <row r="6" spans="1:14" ht="15.75" thickBot="1" x14ac:dyDescent="0.3">
      <c r="J6" s="7"/>
      <c r="K6" s="7"/>
    </row>
    <row r="7" spans="1:14" ht="15.75" thickBot="1" x14ac:dyDescent="0.3">
      <c r="F7" s="9">
        <v>15</v>
      </c>
      <c r="J7" s="7"/>
      <c r="K7" s="7"/>
    </row>
    <row r="8" spans="1:14" ht="15.75" thickBot="1" x14ac:dyDescent="0.3">
      <c r="F8" s="2"/>
      <c r="J8" s="7"/>
      <c r="K8" s="7"/>
    </row>
    <row r="9" spans="1:14" ht="15.75" thickBot="1" x14ac:dyDescent="0.3">
      <c r="F9" s="9">
        <v>5</v>
      </c>
    </row>
    <row r="10" spans="1:14" ht="15.75" thickBot="1" x14ac:dyDescent="0.3">
      <c r="F10" s="9">
        <v>4</v>
      </c>
    </row>
    <row r="11" spans="1:14" ht="15.75" thickBot="1" x14ac:dyDescent="0.3">
      <c r="F11" s="9">
        <v>3</v>
      </c>
    </row>
    <row r="14" spans="1:14" ht="15.75" thickBot="1" x14ac:dyDescent="0.3"/>
    <row r="15" spans="1:14" ht="15.75" thickBot="1" x14ac:dyDescent="0.3">
      <c r="A15" s="3"/>
      <c r="B15" s="12" t="s">
        <v>1</v>
      </c>
      <c r="C15" s="12" t="s">
        <v>2</v>
      </c>
      <c r="D15" s="12" t="s">
        <v>3</v>
      </c>
      <c r="E15" s="6"/>
      <c r="F15" s="14" t="s">
        <v>1</v>
      </c>
      <c r="G15" s="14" t="s">
        <v>2</v>
      </c>
      <c r="H15" s="14" t="s">
        <v>3</v>
      </c>
      <c r="I15" s="15" t="s">
        <v>13</v>
      </c>
      <c r="J15" s="21" t="s">
        <v>15</v>
      </c>
      <c r="K15" s="5">
        <f>Hoja2!C38</f>
        <v>0.81948740157433864</v>
      </c>
    </row>
    <row r="16" spans="1:14" ht="15.75" thickBot="1" x14ac:dyDescent="0.3">
      <c r="A16" s="11" t="s">
        <v>4</v>
      </c>
      <c r="B16" s="5">
        <f>D3*Hoja2!A2+D4*(-1*Hoja2!B2)</f>
        <v>-4.1612541277999995</v>
      </c>
      <c r="C16" s="5">
        <f>D3*Hoja2!B2+D4*Hoja2!A2</f>
        <v>6.6093845454999993</v>
      </c>
      <c r="D16" s="5">
        <f>D5</f>
        <v>0</v>
      </c>
      <c r="E16" s="13" t="s">
        <v>8</v>
      </c>
      <c r="F16" s="5">
        <f>0.67*D3</f>
        <v>3.35</v>
      </c>
      <c r="G16" s="5">
        <f>0.67*D4</f>
        <v>4.0200000000000005</v>
      </c>
      <c r="H16" s="5">
        <f>F7</f>
        <v>15</v>
      </c>
      <c r="I16" s="16" t="s">
        <v>14</v>
      </c>
      <c r="J16" s="22" t="s">
        <v>16</v>
      </c>
      <c r="K16" s="5">
        <f>Hoja2!E38</f>
        <v>-7.6375084697944322</v>
      </c>
    </row>
    <row r="17" spans="1:11" ht="15.75" thickBot="1" x14ac:dyDescent="0.3">
      <c r="A17" s="11" t="s">
        <v>5</v>
      </c>
      <c r="B17" s="5">
        <f>B16*Hoja2!A2+C16*(-1*Hoja2!B2)</f>
        <v>-7.5717964825731352</v>
      </c>
      <c r="C17" s="5">
        <f>B16*Hoja2!B2+C16*Hoja2!A2</f>
        <v>-1.9151757097839965</v>
      </c>
      <c r="D17" s="5">
        <f>D5</f>
        <v>0</v>
      </c>
      <c r="E17" s="13" t="s">
        <v>9</v>
      </c>
      <c r="F17" s="5">
        <f>0.67*B16</f>
        <v>-2.7880402656259999</v>
      </c>
      <c r="G17" s="5">
        <f>0.67*C16</f>
        <v>4.4282876454849998</v>
      </c>
      <c r="H17" s="5">
        <f>F7</f>
        <v>15</v>
      </c>
      <c r="J17" s="22" t="s">
        <v>17</v>
      </c>
      <c r="K17" s="5">
        <f>Hoja2!G38</f>
        <v>29.361479624565192</v>
      </c>
    </row>
    <row r="18" spans="1:11" ht="15.75" thickBot="1" x14ac:dyDescent="0.3">
      <c r="A18" s="11" t="s">
        <v>6</v>
      </c>
      <c r="B18" s="5">
        <f>B17*Hoja2!A2+C17*(-1*Hoja2!B2)</f>
        <v>-0.51837344957497589</v>
      </c>
      <c r="C18" s="5">
        <f>B17*Hoja2!B2+C17*Hoja2!A2</f>
        <v>-7.7930282256678662</v>
      </c>
      <c r="D18" s="5">
        <f>D5</f>
        <v>0</v>
      </c>
      <c r="E18" s="13" t="s">
        <v>10</v>
      </c>
      <c r="F18" s="5">
        <f t="shared" ref="F18:F20" si="0">0.67*B17</f>
        <v>-5.0731036433240009</v>
      </c>
      <c r="G18" s="5">
        <f t="shared" ref="G18:G20" si="1">0.67*C17</f>
        <v>-1.2831677255552778</v>
      </c>
      <c r="H18" s="5">
        <f>F7</f>
        <v>15</v>
      </c>
      <c r="I18" s="17" t="s">
        <v>18</v>
      </c>
      <c r="J18" s="4"/>
    </row>
    <row r="19" spans="1:11" ht="15.75" thickBot="1" x14ac:dyDescent="0.3">
      <c r="A19" s="11" t="s">
        <v>7</v>
      </c>
      <c r="B19" s="5">
        <f>B18*Hoja2!A2+C18*(-1*Hoja2!B2)</f>
        <v>7.2514240705741813</v>
      </c>
      <c r="C19" s="5">
        <f>B18*Hoja2!B2+C18*Hoja2!A2</f>
        <v>-2.9011806035482279</v>
      </c>
      <c r="D19" s="5">
        <f>D5</f>
        <v>0</v>
      </c>
      <c r="E19" s="13" t="s">
        <v>11</v>
      </c>
      <c r="F19" s="5">
        <f t="shared" si="0"/>
        <v>-0.34731021121523387</v>
      </c>
      <c r="G19" s="5">
        <f t="shared" si="1"/>
        <v>-5.221328911197471</v>
      </c>
      <c r="H19" s="5">
        <f>F7</f>
        <v>15</v>
      </c>
      <c r="I19" s="18" t="s">
        <v>19</v>
      </c>
      <c r="J19" s="23" t="s">
        <v>20</v>
      </c>
      <c r="K19" s="5">
        <f>Hoja3!N20</f>
        <v>123.69779840693758</v>
      </c>
    </row>
    <row r="20" spans="1:11" ht="15.75" thickBot="1" x14ac:dyDescent="0.3">
      <c r="A20" s="7"/>
      <c r="B20" s="7"/>
      <c r="C20" s="7"/>
      <c r="D20" s="7"/>
      <c r="E20" s="13" t="s">
        <v>12</v>
      </c>
      <c r="F20" s="5">
        <f t="shared" si="0"/>
        <v>4.8584541272847019</v>
      </c>
      <c r="G20" s="5">
        <f t="shared" si="1"/>
        <v>-1.9437910043773128</v>
      </c>
      <c r="H20" s="5">
        <f>F7</f>
        <v>15</v>
      </c>
    </row>
    <row r="21" spans="1:11" ht="15.75" thickBot="1" x14ac:dyDescent="0.3">
      <c r="A21" s="7"/>
      <c r="B21" s="7"/>
      <c r="C21" s="7"/>
      <c r="D21" s="7"/>
    </row>
    <row r="22" spans="1:11" ht="15.75" thickBot="1" x14ac:dyDescent="0.3">
      <c r="F22" s="20" t="s">
        <v>1</v>
      </c>
      <c r="G22" s="20" t="s">
        <v>2</v>
      </c>
      <c r="H22" s="20" t="s">
        <v>3</v>
      </c>
    </row>
    <row r="23" spans="1:11" ht="15.75" thickBot="1" x14ac:dyDescent="0.3">
      <c r="E23" s="19" t="s">
        <v>21</v>
      </c>
      <c r="F23" s="5">
        <f>(Hoja2!B14*Hoja2!B10)+Hoja1!D3</f>
        <v>4.45</v>
      </c>
      <c r="G23" s="5">
        <f>(Hoja2!B14*Hoja2!C10)+Hoja1!D4</f>
        <v>5.34</v>
      </c>
      <c r="H23" s="5">
        <f>F9</f>
        <v>5</v>
      </c>
    </row>
    <row r="24" spans="1:11" ht="15.75" thickBot="1" x14ac:dyDescent="0.3">
      <c r="E24" s="19" t="s">
        <v>22</v>
      </c>
      <c r="F24" s="5">
        <f>(Hoja2!B15*Hoja2!B11)+Hoja1!B16</f>
        <v>-3.7950637645535998</v>
      </c>
      <c r="G24" s="5">
        <f>(Hoja2!B15*Hoja2!C10)+Hoja1!C16</f>
        <v>6.0813845454999997</v>
      </c>
      <c r="H24" s="5">
        <f>F10</f>
        <v>4</v>
      </c>
    </row>
    <row r="25" spans="1:11" ht="15.75" thickBot="1" x14ac:dyDescent="0.3">
      <c r="E25" s="19" t="s">
        <v>24</v>
      </c>
      <c r="F25" s="5">
        <f>Hoja2!C61</f>
        <v>-7.1188522658845139</v>
      </c>
      <c r="G25" s="5">
        <f>Hoja2!C62</f>
        <v>-1.8006100629542505</v>
      </c>
      <c r="H25" s="5">
        <f>Hoja2!C63</f>
        <v>2.7190870136607059</v>
      </c>
    </row>
    <row r="26" spans="1:11" ht="15.75" thickBot="1" x14ac:dyDescent="0.3">
      <c r="E26" s="19" t="s">
        <v>23</v>
      </c>
      <c r="F26" s="5">
        <f>(Hoja2!B16*Hoja2!B12)+Hoja1!B18</f>
        <v>-0.48416080190302746</v>
      </c>
      <c r="G26" s="5">
        <f>(Hoja2!B16*Hoja2!C12)+Hoja1!C18</f>
        <v>-7.2786883627737868</v>
      </c>
      <c r="H26" s="5">
        <f>F11</f>
        <v>3</v>
      </c>
    </row>
    <row r="27" spans="1:11" ht="15.75" thickBot="1" x14ac:dyDescent="0.3">
      <c r="E27" s="19" t="s">
        <v>25</v>
      </c>
      <c r="F27" s="5">
        <f>Hoja2!C85</f>
        <v>6.5462195214631507</v>
      </c>
      <c r="G27" s="5">
        <f>Hoja2!C86</f>
        <v>-2.6190393662542828</v>
      </c>
      <c r="H27" s="5">
        <f>Hoja2!C87</f>
        <v>4.4204768498364002</v>
      </c>
    </row>
    <row r="28" spans="1:11" x14ac:dyDescent="0.25">
      <c r="E28" s="10"/>
    </row>
  </sheetData>
  <sheetProtection algorithmName="SHA-512" hashValue="wItF1QCmmisER2cx1Q4n4er0Aev489MohH1aazVt00hDTsWVJ6YDa3brym2cxrQ+BsrEWmbwfFQJhrb90zJNvQ==" saltValue="SFD4z3wGY4rVDHMczQtdkQ==" spinCount="100000" sheet="1" objects="1" scenarios="1"/>
  <phoneticPr fontId="3" type="noConversion"/>
  <dataValidations count="7">
    <dataValidation type="whole" allowBlank="1" showInputMessage="1" showErrorMessage="1" errorTitle="ERROR DE ENTRADA" error="El valor ingresado es invalido.Intente de nuevo._x000a_" sqref="D3" xr:uid="{AAE46DAD-36EA-455E-9E95-F55ACCC19C35}">
      <formula1>-100</formula1>
      <formula2>100</formula2>
    </dataValidation>
    <dataValidation type="whole" allowBlank="1" showInputMessage="1" showErrorMessage="1" errorTitle="ERROR" error="El valor ingresado es invalido.Intente de nuevo." sqref="D4" xr:uid="{9AE1E0AB-2906-4177-9B2A-EBF3674CF176}">
      <formula1>-100</formula1>
      <formula2>100</formula2>
    </dataValidation>
    <dataValidation type="whole" allowBlank="1" showInputMessage="1" showErrorMessage="1" errorTitle="ERROR" error="El valor ingresado es invalido.Intente de nuevo." sqref="D5" xr:uid="{31364D23-A7EF-47FB-8081-78DF35626294}">
      <formula1>0</formula1>
      <formula2>0</formula2>
    </dataValidation>
    <dataValidation type="whole" operator="greaterThan" allowBlank="1" showInputMessage="1" showErrorMessage="1" errorTitle="Error de entrada" error="El numero que ingreso no se encuentra en el rango permitido, el valor tiene que ser mayor a 0" sqref="F7" xr:uid="{E30D8CB7-6EA9-4C98-8547-862588B2B936}">
      <formula1>0</formula1>
    </dataValidation>
    <dataValidation type="whole" allowBlank="1" showInputMessage="1" showErrorMessage="1" errorTitle="Error de entrada" error="El valor que usted ingreso no esta en el rango permitido" promptTitle="Coordenada z" prompt="El valor a ingresar no debe ser mayor a la altura de su piramide, ni menor a 0." sqref="F9" xr:uid="{9C77FFEC-7D54-4FE2-966D-9EFB10A56023}">
      <formula1>0</formula1>
      <formula2>F7</formula2>
    </dataValidation>
    <dataValidation type="whole" allowBlank="1" showInputMessage="1" showErrorMessage="1" errorTitle="Error de entrada" error="El valor que ingreso no esta en el rango permitido." promptTitle="Coordenada z" prompt="El valor a ingresar no debe ser mayor a la altura de su piramide, ni menor a 0." sqref="F10" xr:uid="{1CD8AB55-081D-4F23-92FE-2ABF61E29C60}">
      <formula1>0</formula1>
      <formula2>F7</formula2>
    </dataValidation>
    <dataValidation type="whole" allowBlank="1" showInputMessage="1" showErrorMessage="1" errorTitle="Error de entrada" error="El valor ingresado no se encuentra en el rango permitido." promptTitle="Coordenada z" prompt="El valor a ingresar no debe ser mayor a la altura de su piramide, ni menor a 0." sqref="F11" xr:uid="{C941B59F-5ECD-47BC-BD4D-5E29FD5BB3B0}">
      <formula1>0</formula1>
      <formula2>F7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F02D-F721-4EB5-8C39-4900BC644159}">
  <dimension ref="A1:P87"/>
  <sheetViews>
    <sheetView zoomScaleNormal="100" workbookViewId="0">
      <selection activeCell="A18" sqref="A18"/>
    </sheetView>
  </sheetViews>
  <sheetFormatPr baseColWidth="10" defaultRowHeight="15" x14ac:dyDescent="0.25"/>
  <sheetData>
    <row r="1" spans="1:4" x14ac:dyDescent="0.25">
      <c r="A1" s="24" t="s">
        <v>70</v>
      </c>
      <c r="B1" s="24" t="s">
        <v>71</v>
      </c>
    </row>
    <row r="2" spans="1:4" x14ac:dyDescent="0.25">
      <c r="A2" s="32">
        <v>0.30901699399999999</v>
      </c>
      <c r="B2" s="31">
        <v>0.95105651629999999</v>
      </c>
    </row>
    <row r="3" spans="1:4" x14ac:dyDescent="0.25">
      <c r="B3" s="31"/>
    </row>
    <row r="7" spans="1:4" x14ac:dyDescent="0.25">
      <c r="A7" s="26" t="s">
        <v>72</v>
      </c>
      <c r="B7" s="26"/>
      <c r="C7" s="26"/>
    </row>
    <row r="9" spans="1:4" ht="15.75" thickBot="1" x14ac:dyDescent="0.3">
      <c r="B9" s="33" t="s">
        <v>73</v>
      </c>
      <c r="C9" s="33" t="s">
        <v>74</v>
      </c>
      <c r="D9" s="33" t="s">
        <v>75</v>
      </c>
    </row>
    <row r="10" spans="1:4" ht="15.75" thickBot="1" x14ac:dyDescent="0.3">
      <c r="A10" s="24" t="s">
        <v>29</v>
      </c>
      <c r="B10" s="5">
        <f>Hoja1!F16-Hoja1!D3</f>
        <v>-1.65</v>
      </c>
      <c r="C10" s="5">
        <f>Hoja1!G16-Hoja1!D4</f>
        <v>-1.9799999999999995</v>
      </c>
      <c r="D10" s="5">
        <f>Hoja1!H16-Hoja1!D5</f>
        <v>15</v>
      </c>
    </row>
    <row r="11" spans="1:4" ht="15.75" thickBot="1" x14ac:dyDescent="0.3">
      <c r="A11" s="24" t="s">
        <v>30</v>
      </c>
      <c r="B11" s="5">
        <f>Hoja1!F17-Hoja1!B16</f>
        <v>1.3732138621739995</v>
      </c>
      <c r="C11" s="5">
        <f>Hoja1!G17-Hoja1!C16</f>
        <v>-2.1810969000149996</v>
      </c>
      <c r="D11" s="5">
        <f>Hoja1!H17-Hoja1!D16</f>
        <v>15</v>
      </c>
    </row>
    <row r="12" spans="1:4" ht="15.75" thickBot="1" x14ac:dyDescent="0.3">
      <c r="A12" s="24" t="s">
        <v>31</v>
      </c>
      <c r="B12" s="5">
        <f>Hoja1!F19-Hoja1!B18</f>
        <v>0.17106323835974202</v>
      </c>
      <c r="C12" s="5">
        <f>Hoja1!G19-Hoja1!C18</f>
        <v>2.5716993144703952</v>
      </c>
      <c r="D12" s="5">
        <f>Hoja1!H19-Hoja1!D18</f>
        <v>15</v>
      </c>
    </row>
    <row r="13" spans="1:4" ht="15.75" thickBot="1" x14ac:dyDescent="0.3"/>
    <row r="14" spans="1:4" ht="15.75" thickBot="1" x14ac:dyDescent="0.3">
      <c r="A14" s="24" t="s">
        <v>32</v>
      </c>
      <c r="B14" s="5">
        <f>(Hoja1!F9-Hoja1!D5)/Hoja2!D10</f>
        <v>0.33333333333333331</v>
      </c>
    </row>
    <row r="15" spans="1:4" ht="15.75" thickBot="1" x14ac:dyDescent="0.3">
      <c r="A15" s="24" t="s">
        <v>33</v>
      </c>
      <c r="B15" s="5">
        <f>(Hoja1!F10-Hoja1!D16)/Hoja2!D11</f>
        <v>0.26666666666666666</v>
      </c>
    </row>
    <row r="16" spans="1:4" ht="15.75" thickBot="1" x14ac:dyDescent="0.3">
      <c r="A16" s="24" t="s">
        <v>34</v>
      </c>
      <c r="B16" s="5">
        <f>(Hoja1!F11-Hoja1!D18)/Hoja2!D12</f>
        <v>0.2</v>
      </c>
    </row>
    <row r="20" spans="1:9" x14ac:dyDescent="0.25">
      <c r="A20" s="26" t="s">
        <v>35</v>
      </c>
      <c r="B20" s="26"/>
      <c r="C20" s="26"/>
    </row>
    <row r="22" spans="1:9" ht="15.75" thickBot="1" x14ac:dyDescent="0.3">
      <c r="B22" s="33" t="s">
        <v>26</v>
      </c>
      <c r="C22" s="33" t="s">
        <v>27</v>
      </c>
      <c r="D22" s="33" t="s">
        <v>28</v>
      </c>
    </row>
    <row r="23" spans="1:9" ht="15.75" thickBot="1" x14ac:dyDescent="0.3">
      <c r="A23" s="33" t="s">
        <v>36</v>
      </c>
      <c r="B23" s="5">
        <f>Hoja1!F24-Hoja1!F23</f>
        <v>-8.2450637645535991</v>
      </c>
      <c r="C23" s="5">
        <f>Hoja1!G24-Hoja1!G23</f>
        <v>0.74138454549999988</v>
      </c>
      <c r="D23" s="5">
        <f>Hoja1!H24-Hoja1!H23</f>
        <v>-1</v>
      </c>
    </row>
    <row r="24" spans="1:9" ht="15.75" thickBot="1" x14ac:dyDescent="0.3">
      <c r="A24" s="33" t="s">
        <v>37</v>
      </c>
      <c r="B24" s="5">
        <f>Hoja1!F26-Hoja1!F23</f>
        <v>-4.9341608019030279</v>
      </c>
      <c r="C24" s="5">
        <f>Hoja1!G26-Hoja1!G23</f>
        <v>-12.618688362773787</v>
      </c>
      <c r="D24" s="5">
        <f>Hoja1!H26-Hoja1!H23</f>
        <v>-2</v>
      </c>
    </row>
    <row r="26" spans="1:9" x14ac:dyDescent="0.25">
      <c r="A26" t="s">
        <v>38</v>
      </c>
    </row>
    <row r="27" spans="1:9" ht="15.75" thickBot="1" x14ac:dyDescent="0.3">
      <c r="A27" s="24" t="s">
        <v>26</v>
      </c>
      <c r="B27" s="24" t="s">
        <v>27</v>
      </c>
      <c r="C27" s="24" t="s">
        <v>28</v>
      </c>
    </row>
    <row r="28" spans="1:9" ht="15.75" thickBot="1" x14ac:dyDescent="0.3">
      <c r="A28" s="5">
        <f>(C23*D24)-(C24*D23)</f>
        <v>-14.101457453773786</v>
      </c>
      <c r="B28" s="5">
        <f>(D23*B24)-(D24*B23)</f>
        <v>-11.55596672720417</v>
      </c>
      <c r="C28" s="5">
        <f>(B23*C24)-(B24*C23)</f>
        <v>107.70000073964312</v>
      </c>
    </row>
    <row r="31" spans="1:9" x14ac:dyDescent="0.25">
      <c r="A31" s="24" t="s">
        <v>39</v>
      </c>
      <c r="B31" s="24"/>
    </row>
    <row r="32" spans="1:9" x14ac:dyDescent="0.25">
      <c r="A32">
        <f>A28</f>
        <v>-14.101457453773786</v>
      </c>
      <c r="B32" t="s">
        <v>26</v>
      </c>
      <c r="C32">
        <f>A28*(Hoja1!F23*-1)</f>
        <v>62.751485669293352</v>
      </c>
      <c r="D32">
        <f>B28</f>
        <v>-11.55596672720417</v>
      </c>
      <c r="E32" t="s">
        <v>27</v>
      </c>
      <c r="F32">
        <f>B28*(Hoja1!G23*-1)</f>
        <v>61.708862323270267</v>
      </c>
      <c r="G32">
        <f>C28</f>
        <v>107.70000073964312</v>
      </c>
      <c r="H32" t="s">
        <v>28</v>
      </c>
      <c r="I32">
        <f>C28*(Hoja1!H23*-1)</f>
        <v>-538.50000369821555</v>
      </c>
    </row>
    <row r="33" spans="1:9" x14ac:dyDescent="0.25">
      <c r="C33">
        <f>C32*-1</f>
        <v>-62.751485669293352</v>
      </c>
      <c r="F33">
        <f>F32*-1</f>
        <v>-61.708862323270267</v>
      </c>
      <c r="I33">
        <f>I32*-1</f>
        <v>538.50000369821555</v>
      </c>
    </row>
    <row r="34" spans="1:9" x14ac:dyDescent="0.25">
      <c r="A34">
        <f>A32</f>
        <v>-14.101457453773786</v>
      </c>
      <c r="B34" t="s">
        <v>26</v>
      </c>
      <c r="C34">
        <f>D32</f>
        <v>-11.55596672720417</v>
      </c>
      <c r="D34" t="s">
        <v>27</v>
      </c>
      <c r="E34">
        <f>G32</f>
        <v>107.70000073964312</v>
      </c>
      <c r="F34" t="s">
        <v>28</v>
      </c>
      <c r="G34" t="s">
        <v>40</v>
      </c>
      <c r="H34">
        <f>C33+F33+I33</f>
        <v>414.03965570565197</v>
      </c>
    </row>
    <row r="36" spans="1:9" x14ac:dyDescent="0.25">
      <c r="A36" s="24" t="s">
        <v>41</v>
      </c>
      <c r="B36" s="24"/>
      <c r="C36" s="24"/>
      <c r="D36" s="24"/>
    </row>
    <row r="37" spans="1:9" ht="15.75" thickBot="1" x14ac:dyDescent="0.3"/>
    <row r="38" spans="1:9" ht="15.75" thickBot="1" x14ac:dyDescent="0.3">
      <c r="A38" s="42">
        <f>A34/A34</f>
        <v>1</v>
      </c>
      <c r="B38" s="43" t="s">
        <v>26</v>
      </c>
      <c r="C38" s="43">
        <f>C34/A34</f>
        <v>0.81948740157433864</v>
      </c>
      <c r="D38" s="43" t="s">
        <v>27</v>
      </c>
      <c r="E38" s="43">
        <f>E34/A34</f>
        <v>-7.6375084697944322</v>
      </c>
      <c r="F38" s="43" t="s">
        <v>28</v>
      </c>
      <c r="G38" s="43">
        <f>-1*(H34/A34)</f>
        <v>29.361479624565192</v>
      </c>
      <c r="H38" s="44" t="s">
        <v>76</v>
      </c>
    </row>
    <row r="42" spans="1:9" x14ac:dyDescent="0.25">
      <c r="A42" s="26" t="s">
        <v>77</v>
      </c>
      <c r="B42" s="26"/>
      <c r="C42" s="26"/>
    </row>
    <row r="44" spans="1:9" x14ac:dyDescent="0.25">
      <c r="A44" s="25" t="s">
        <v>51</v>
      </c>
      <c r="B44" s="25"/>
    </row>
    <row r="45" spans="1:9" ht="15.75" thickBot="1" x14ac:dyDescent="0.3">
      <c r="B45" s="24" t="s">
        <v>26</v>
      </c>
      <c r="C45" s="24" t="s">
        <v>27</v>
      </c>
      <c r="D45" s="24" t="s">
        <v>28</v>
      </c>
    </row>
    <row r="46" spans="1:9" ht="15.75" thickBot="1" x14ac:dyDescent="0.3">
      <c r="A46" s="24" t="s">
        <v>42</v>
      </c>
      <c r="B46" s="42">
        <f>Hoja1!F18-Hoja1!B17</f>
        <v>2.4986928392491343</v>
      </c>
      <c r="C46" s="43">
        <f>Hoja1!G18-Hoja1!C17</f>
        <v>0.63200798422871873</v>
      </c>
      <c r="D46" s="44">
        <f>Hoja1!H18-Hoja1!D17</f>
        <v>15</v>
      </c>
    </row>
    <row r="48" spans="1:9" ht="15.75" thickBot="1" x14ac:dyDescent="0.3">
      <c r="A48" s="24" t="s">
        <v>45</v>
      </c>
      <c r="B48" s="24"/>
      <c r="C48" s="24"/>
    </row>
    <row r="49" spans="1:16" x14ac:dyDescent="0.25">
      <c r="A49" s="33" t="s">
        <v>43</v>
      </c>
      <c r="B49" s="34">
        <f>Hoja2!B46</f>
        <v>2.4986928392491343</v>
      </c>
      <c r="C49" s="35" t="s">
        <v>44</v>
      </c>
      <c r="D49" s="36">
        <f>Hoja1!B17</f>
        <v>-7.5717964825731352</v>
      </c>
    </row>
    <row r="50" spans="1:16" x14ac:dyDescent="0.25">
      <c r="A50" s="33" t="s">
        <v>46</v>
      </c>
      <c r="B50" s="37">
        <f>C46</f>
        <v>0.63200798422871873</v>
      </c>
      <c r="C50" s="7" t="s">
        <v>44</v>
      </c>
      <c r="D50" s="38">
        <f>Hoja1!C17</f>
        <v>-1.9151757097839965</v>
      </c>
    </row>
    <row r="51" spans="1:16" ht="15.75" thickBot="1" x14ac:dyDescent="0.3">
      <c r="A51" s="33" t="s">
        <v>47</v>
      </c>
      <c r="B51" s="39">
        <f>D46</f>
        <v>15</v>
      </c>
      <c r="C51" s="40" t="s">
        <v>44</v>
      </c>
      <c r="D51" s="41">
        <f>Hoja1!D17</f>
        <v>0</v>
      </c>
    </row>
    <row r="53" spans="1:16" x14ac:dyDescent="0.25">
      <c r="A53" s="25" t="s">
        <v>48</v>
      </c>
      <c r="B53" s="25"/>
      <c r="C53" s="25"/>
      <c r="D53" s="25"/>
    </row>
    <row r="55" spans="1:16" x14ac:dyDescent="0.25">
      <c r="B55" s="24">
        <f>B49</f>
        <v>2.4986928392491343</v>
      </c>
      <c r="C55" t="s">
        <v>44</v>
      </c>
      <c r="D55">
        <f>D49</f>
        <v>-7.5717964825731352</v>
      </c>
      <c r="E55">
        <f>Hoja1!K15</f>
        <v>0.81948740157433864</v>
      </c>
      <c r="F55" t="s">
        <v>49</v>
      </c>
      <c r="G55" s="24">
        <f>B50</f>
        <v>0.63200798422871873</v>
      </c>
      <c r="H55" t="s">
        <v>44</v>
      </c>
      <c r="I55">
        <f>D50</f>
        <v>-1.9151757097839965</v>
      </c>
      <c r="J55" t="s">
        <v>50</v>
      </c>
      <c r="K55">
        <f>Hoja1!K16</f>
        <v>-7.6375084697944322</v>
      </c>
      <c r="L55" t="s">
        <v>49</v>
      </c>
      <c r="M55" s="24">
        <f>B51</f>
        <v>15</v>
      </c>
      <c r="N55" t="s">
        <v>44</v>
      </c>
      <c r="O55" t="s">
        <v>50</v>
      </c>
      <c r="P55">
        <f>Hoja1!K17</f>
        <v>29.361479624565192</v>
      </c>
    </row>
    <row r="56" spans="1:16" x14ac:dyDescent="0.25">
      <c r="B56">
        <f>B55+(E55*G55)+(K55*M55)</f>
        <v>-111.54601162689752</v>
      </c>
      <c r="C56" t="s">
        <v>44</v>
      </c>
      <c r="D56" t="s">
        <v>40</v>
      </c>
      <c r="E56">
        <f>(D55+(E55*I55)+P55)*-1</f>
        <v>-20.220220776022877</v>
      </c>
    </row>
    <row r="57" spans="1:16" x14ac:dyDescent="0.25">
      <c r="C57" t="s">
        <v>44</v>
      </c>
      <c r="D57" t="s">
        <v>40</v>
      </c>
      <c r="E57">
        <f>E56/B56</f>
        <v>0.18127246757738039</v>
      </c>
    </row>
    <row r="59" spans="1:16" x14ac:dyDescent="0.25">
      <c r="A59" s="25" t="s">
        <v>78</v>
      </c>
      <c r="B59" s="25"/>
      <c r="C59" s="25"/>
      <c r="D59" s="25"/>
      <c r="E59" s="25"/>
    </row>
    <row r="60" spans="1:16" ht="15.75" thickBot="1" x14ac:dyDescent="0.3"/>
    <row r="61" spans="1:16" ht="15.75" thickBot="1" x14ac:dyDescent="0.3">
      <c r="B61" s="24" t="s">
        <v>43</v>
      </c>
      <c r="C61" s="5">
        <f>B49*E57+(D49)</f>
        <v>-7.1188522658845139</v>
      </c>
    </row>
    <row r="62" spans="1:16" ht="15.75" thickBot="1" x14ac:dyDescent="0.3">
      <c r="B62" s="24" t="s">
        <v>46</v>
      </c>
      <c r="C62" s="5">
        <f>B50*E57+(D50)</f>
        <v>-1.8006100629542505</v>
      </c>
    </row>
    <row r="63" spans="1:16" ht="15.75" thickBot="1" x14ac:dyDescent="0.3">
      <c r="B63" s="24" t="s">
        <v>47</v>
      </c>
      <c r="C63" s="5">
        <f>B51*E57+(D51)</f>
        <v>2.7190870136607059</v>
      </c>
    </row>
    <row r="68" spans="1:16" x14ac:dyDescent="0.25">
      <c r="A68" s="45" t="s">
        <v>52</v>
      </c>
      <c r="B68" s="45"/>
    </row>
    <row r="69" spans="1:16" ht="15.75" thickBot="1" x14ac:dyDescent="0.3">
      <c r="B69" s="33" t="s">
        <v>26</v>
      </c>
      <c r="C69" s="33" t="s">
        <v>27</v>
      </c>
      <c r="D69" s="33" t="s">
        <v>28</v>
      </c>
    </row>
    <row r="70" spans="1:16" ht="15.75" thickBot="1" x14ac:dyDescent="0.3">
      <c r="A70" s="24" t="s">
        <v>53</v>
      </c>
      <c r="B70" s="5">
        <f>Hoja1!F20-Hoja1!B19</f>
        <v>-2.3929699432894793</v>
      </c>
      <c r="C70" s="5">
        <f>Hoja1!G20-Hoja1!C19</f>
        <v>0.95738959917091515</v>
      </c>
      <c r="D70" s="5">
        <f>Hoja1!H20-Hoja1!D19</f>
        <v>15</v>
      </c>
    </row>
    <row r="72" spans="1:16" ht="15.75" thickBot="1" x14ac:dyDescent="0.3">
      <c r="A72" s="24" t="s">
        <v>45</v>
      </c>
      <c r="B72" s="24"/>
      <c r="C72" s="24"/>
    </row>
    <row r="73" spans="1:16" x14ac:dyDescent="0.25">
      <c r="A73" s="33" t="s">
        <v>43</v>
      </c>
      <c r="B73" s="34">
        <f>B70</f>
        <v>-2.3929699432894793</v>
      </c>
      <c r="C73" s="35" t="s">
        <v>44</v>
      </c>
      <c r="D73" s="36">
        <f>Hoja1!B19</f>
        <v>7.2514240705741813</v>
      </c>
    </row>
    <row r="74" spans="1:16" x14ac:dyDescent="0.25">
      <c r="A74" s="33" t="s">
        <v>46</v>
      </c>
      <c r="B74" s="37">
        <f>C70</f>
        <v>0.95738959917091515</v>
      </c>
      <c r="C74" s="7" t="s">
        <v>44</v>
      </c>
      <c r="D74" s="38">
        <f>Hoja1!C19</f>
        <v>-2.9011806035482279</v>
      </c>
    </row>
    <row r="75" spans="1:16" ht="15.75" thickBot="1" x14ac:dyDescent="0.3">
      <c r="A75" s="33" t="s">
        <v>47</v>
      </c>
      <c r="B75" s="39">
        <f>D70</f>
        <v>15</v>
      </c>
      <c r="C75" s="40" t="s">
        <v>44</v>
      </c>
      <c r="D75" s="41">
        <f>Hoja1!D19</f>
        <v>0</v>
      </c>
    </row>
    <row r="77" spans="1:16" x14ac:dyDescent="0.25">
      <c r="A77" s="45" t="s">
        <v>48</v>
      </c>
      <c r="B77" s="45"/>
      <c r="C77" s="45"/>
      <c r="D77" s="45"/>
    </row>
    <row r="79" spans="1:16" x14ac:dyDescent="0.25">
      <c r="B79" s="24">
        <f>B73</f>
        <v>-2.3929699432894793</v>
      </c>
      <c r="C79" t="s">
        <v>44</v>
      </c>
      <c r="D79">
        <f>D73</f>
        <v>7.2514240705741813</v>
      </c>
      <c r="E79">
        <f>Hoja1!K15</f>
        <v>0.81948740157433864</v>
      </c>
      <c r="F79" t="s">
        <v>49</v>
      </c>
      <c r="G79" s="24">
        <f>B74</f>
        <v>0.95738959917091515</v>
      </c>
      <c r="H79" t="s">
        <v>44</v>
      </c>
      <c r="I79">
        <f>D74</f>
        <v>-2.9011806035482279</v>
      </c>
      <c r="J79" t="s">
        <v>50</v>
      </c>
      <c r="K79">
        <f>Hoja1!K16</f>
        <v>-7.6375084697944322</v>
      </c>
      <c r="L79" t="s">
        <v>49</v>
      </c>
      <c r="M79" s="24">
        <f>B75</f>
        <v>15</v>
      </c>
      <c r="N79" t="s">
        <v>44</v>
      </c>
      <c r="O79" t="s">
        <v>50</v>
      </c>
      <c r="P79">
        <f>Hoja1!K17</f>
        <v>29.361479624565192</v>
      </c>
    </row>
    <row r="80" spans="1:16" x14ac:dyDescent="0.25">
      <c r="B80">
        <f>B79+(E79*G79)+(K79*M79)</f>
        <v>-116.1710282752871</v>
      </c>
      <c r="C80" t="s">
        <v>44</v>
      </c>
      <c r="D80" t="s">
        <v>40</v>
      </c>
      <c r="E80">
        <f>(D79+(E79*I79)+(P79))*-1</f>
        <v>-34.235422740839766</v>
      </c>
    </row>
    <row r="81" spans="1:5" x14ac:dyDescent="0.25">
      <c r="C81" t="s">
        <v>44</v>
      </c>
      <c r="D81" t="s">
        <v>40</v>
      </c>
      <c r="E81">
        <f>E80/B80</f>
        <v>0.29469845665576</v>
      </c>
    </row>
    <row r="83" spans="1:5" x14ac:dyDescent="0.25">
      <c r="A83" s="45" t="s">
        <v>79</v>
      </c>
      <c r="B83" s="45"/>
      <c r="C83" s="45"/>
      <c r="D83" s="45"/>
      <c r="E83" s="45"/>
    </row>
    <row r="84" spans="1:5" ht="15.75" thickBot="1" x14ac:dyDescent="0.3"/>
    <row r="85" spans="1:5" ht="15.75" thickBot="1" x14ac:dyDescent="0.3">
      <c r="B85" s="24" t="s">
        <v>43</v>
      </c>
      <c r="C85" s="5">
        <f>B73*E81+(D73)</f>
        <v>6.5462195214631507</v>
      </c>
    </row>
    <row r="86" spans="1:5" ht="15.75" thickBot="1" x14ac:dyDescent="0.3">
      <c r="B86" s="24" t="s">
        <v>46</v>
      </c>
      <c r="C86" s="5">
        <f>B74*E81+(D74)</f>
        <v>-2.6190393662542828</v>
      </c>
    </row>
    <row r="87" spans="1:5" ht="15.75" thickBot="1" x14ac:dyDescent="0.3">
      <c r="B87" s="24" t="s">
        <v>47</v>
      </c>
      <c r="C87" s="5">
        <f>B75*E81</f>
        <v>4.4204768498364002</v>
      </c>
    </row>
  </sheetData>
  <sheetProtection algorithmName="SHA-512" hashValue="G5N9DopEqv8/wXyyJsRpSFnXQ7/mME3Z+trQ1aXQ+F51yzN/kZi2aX6sL1O74qtmm9jKWuepLJZsjo4/QYGf6A==" saltValue="7+Z++3qVJP5Q9jF2UeKdrg==" spinCount="100000" sheet="1" objects="1" scenarios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7304-B2A7-46CD-951D-CD72000F195F}">
  <dimension ref="A1:N25"/>
  <sheetViews>
    <sheetView workbookViewId="0">
      <selection activeCell="E5" sqref="E5"/>
    </sheetView>
  </sheetViews>
  <sheetFormatPr baseColWidth="10" defaultRowHeight="15" x14ac:dyDescent="0.25"/>
  <sheetData>
    <row r="1" spans="1:8" x14ac:dyDescent="0.25">
      <c r="A1" s="26" t="s">
        <v>80</v>
      </c>
      <c r="B1" s="26"/>
      <c r="C1" s="26"/>
    </row>
    <row r="3" spans="1:8" ht="15.75" thickBot="1" x14ac:dyDescent="0.3"/>
    <row r="4" spans="1:8" ht="15.75" thickBot="1" x14ac:dyDescent="0.3">
      <c r="C4" s="33" t="s">
        <v>26</v>
      </c>
      <c r="D4" s="33" t="s">
        <v>27</v>
      </c>
      <c r="E4" s="33" t="s">
        <v>28</v>
      </c>
      <c r="G4" s="24" t="s">
        <v>81</v>
      </c>
      <c r="H4" s="5">
        <f>Hoja2!H34/Hoja2!E34</f>
        <v>3.8443793209116368</v>
      </c>
    </row>
    <row r="5" spans="1:8" ht="15.75" thickBot="1" x14ac:dyDescent="0.3">
      <c r="B5" s="26" t="s">
        <v>54</v>
      </c>
      <c r="C5" s="5">
        <f>Hoja1!F23-0</f>
        <v>4.45</v>
      </c>
      <c r="D5" s="5">
        <f>Hoja1!G23-0</f>
        <v>5.34</v>
      </c>
      <c r="E5" s="5">
        <f>Hoja1!H23-H4</f>
        <v>1.1556206790883632</v>
      </c>
    </row>
    <row r="6" spans="1:8" ht="15.75" thickBot="1" x14ac:dyDescent="0.3">
      <c r="B6" s="26" t="s">
        <v>36</v>
      </c>
      <c r="C6" s="5">
        <f>Hoja1!F24-Hoja1!F23</f>
        <v>-8.2450637645535991</v>
      </c>
      <c r="D6" s="5">
        <f>Hoja1!G24-Hoja1!G23</f>
        <v>0.74138454549999988</v>
      </c>
      <c r="E6" s="5">
        <f>Hoja1!H24-Hoja1!H23</f>
        <v>-1</v>
      </c>
    </row>
    <row r="7" spans="1:8" ht="15.75" thickBot="1" x14ac:dyDescent="0.3"/>
    <row r="8" spans="1:8" ht="15.75" thickBot="1" x14ac:dyDescent="0.3">
      <c r="B8" s="27" t="s">
        <v>55</v>
      </c>
      <c r="C8" s="5">
        <f>Hoja1!F24</f>
        <v>-3.7950637645535998</v>
      </c>
      <c r="D8" s="5">
        <f>Hoja1!G24</f>
        <v>6.0813845454999997</v>
      </c>
      <c r="E8" s="5">
        <f>Hoja1!H24-H4</f>
        <v>0.15562067908836319</v>
      </c>
    </row>
    <row r="9" spans="1:8" ht="15.75" thickBot="1" x14ac:dyDescent="0.3">
      <c r="B9" s="27" t="s">
        <v>56</v>
      </c>
      <c r="C9" s="5">
        <f>Hoja1!F25-Hoja1!F24</f>
        <v>-3.3237885013309141</v>
      </c>
      <c r="D9" s="5">
        <f>Hoja1!G25-Hoja1!G24</f>
        <v>-7.8819946084542503</v>
      </c>
      <c r="E9" s="5">
        <f>Hoja1!H25-Hoja1!H24</f>
        <v>-1.2809129863392941</v>
      </c>
    </row>
    <row r="10" spans="1:8" ht="15.75" thickBot="1" x14ac:dyDescent="0.3"/>
    <row r="11" spans="1:8" ht="15.75" thickBot="1" x14ac:dyDescent="0.3">
      <c r="B11" s="28" t="s">
        <v>57</v>
      </c>
      <c r="C11" s="5">
        <f>Hoja1!F25</f>
        <v>-7.1188522658845139</v>
      </c>
      <c r="D11" s="5">
        <f>Hoja1!G25</f>
        <v>-1.8006100629542505</v>
      </c>
      <c r="E11" s="5">
        <f>Hoja1!H25-H4</f>
        <v>-1.1252923072509309</v>
      </c>
    </row>
    <row r="12" spans="1:8" ht="15.75" thickBot="1" x14ac:dyDescent="0.3">
      <c r="B12" s="28" t="s">
        <v>58</v>
      </c>
      <c r="C12" s="5">
        <f>Hoja1!F26-Hoja1!F25</f>
        <v>6.6346914639814862</v>
      </c>
      <c r="D12" s="5">
        <f>Hoja1!G26-Hoja1!G25</f>
        <v>-5.4780782998195363</v>
      </c>
      <c r="E12" s="5">
        <f>Hoja1!H26-Hoja1!H25</f>
        <v>0.28091298633929407</v>
      </c>
    </row>
    <row r="13" spans="1:8" ht="15.75" thickBot="1" x14ac:dyDescent="0.3"/>
    <row r="14" spans="1:8" ht="15.75" thickBot="1" x14ac:dyDescent="0.3">
      <c r="B14" s="29" t="s">
        <v>59</v>
      </c>
      <c r="C14" s="5">
        <f>Hoja1!F26</f>
        <v>-0.48416080190302746</v>
      </c>
      <c r="D14" s="5">
        <f>Hoja1!G26</f>
        <v>-7.2786883627737868</v>
      </c>
      <c r="E14" s="5">
        <f>Hoja1!H26-H4</f>
        <v>-0.84437932091163681</v>
      </c>
    </row>
    <row r="15" spans="1:8" ht="15.75" thickBot="1" x14ac:dyDescent="0.3">
      <c r="B15" s="29" t="s">
        <v>60</v>
      </c>
      <c r="C15" s="5">
        <f>Hoja1!F27-Hoja1!F26</f>
        <v>7.0303803233661784</v>
      </c>
      <c r="D15" s="5">
        <f>Hoja1!G27-Hoja1!G26</f>
        <v>4.659648996519504</v>
      </c>
      <c r="E15" s="5">
        <f>Hoja1!H27-Hoja1!H26</f>
        <v>1.4204768498364002</v>
      </c>
    </row>
    <row r="16" spans="1:8" ht="15.75" thickBot="1" x14ac:dyDescent="0.3"/>
    <row r="17" spans="2:14" ht="15.75" thickBot="1" x14ac:dyDescent="0.3">
      <c r="B17" s="30" t="s">
        <v>61</v>
      </c>
      <c r="C17" s="5">
        <f>Hoja1!F27</f>
        <v>6.5462195214631507</v>
      </c>
      <c r="D17" s="5">
        <f>Hoja1!G27</f>
        <v>-2.6190393662542828</v>
      </c>
      <c r="E17" s="5">
        <f>Hoja1!H27-H4</f>
        <v>0.5760975289247634</v>
      </c>
    </row>
    <row r="18" spans="2:14" ht="15.75" thickBot="1" x14ac:dyDescent="0.3">
      <c r="B18" s="30" t="s">
        <v>62</v>
      </c>
      <c r="C18" s="5">
        <f>Hoja1!F23-Hoja1!F27</f>
        <v>-2.0962195214631505</v>
      </c>
      <c r="D18" s="5">
        <f>Hoja1!G23-Hoja1!G27</f>
        <v>7.9590393662542827</v>
      </c>
      <c r="E18" s="5">
        <f>Hoja1!H23-Hoja1!H27</f>
        <v>0.57952315016359979</v>
      </c>
    </row>
    <row r="19" spans="2:14" ht="15.75" thickBot="1" x14ac:dyDescent="0.3"/>
    <row r="20" spans="2:14" ht="15.75" thickBot="1" x14ac:dyDescent="0.3">
      <c r="C20" s="24" t="s">
        <v>1</v>
      </c>
      <c r="D20" s="24" t="s">
        <v>2</v>
      </c>
      <c r="E20" s="24" t="s">
        <v>3</v>
      </c>
      <c r="I20" s="24" t="s">
        <v>63</v>
      </c>
      <c r="J20" s="24"/>
      <c r="L20" s="24" t="s">
        <v>64</v>
      </c>
      <c r="M20" s="24"/>
      <c r="N20" s="5">
        <f>I21+I22+I23+I24+I25</f>
        <v>123.69779840693758</v>
      </c>
    </row>
    <row r="21" spans="2:14" ht="15.75" thickBot="1" x14ac:dyDescent="0.3">
      <c r="B21" s="24" t="s">
        <v>65</v>
      </c>
      <c r="C21" s="42">
        <f>(D5*E6)-(D6*E5)</f>
        <v>-6.1967593119363276</v>
      </c>
      <c r="D21" s="43">
        <f>(E5*C6)-(E6*C5)</f>
        <v>-5.0781661867202859</v>
      </c>
      <c r="E21" s="43">
        <f>(C5*D6)-(C6*D5)</f>
        <v>47.327801730191212</v>
      </c>
      <c r="F21" s="46" t="s">
        <v>40</v>
      </c>
      <c r="G21" s="44">
        <f>C21^2+D21^2+E21^2</f>
        <v>2304.1084144023093</v>
      </c>
      <c r="I21" s="5">
        <f>(SQRT(G21))/2</f>
        <v>24.000564651703037</v>
      </c>
    </row>
    <row r="22" spans="2:14" ht="15.75" thickBot="1" x14ac:dyDescent="0.3">
      <c r="B22" s="24" t="s">
        <v>66</v>
      </c>
      <c r="C22" s="42">
        <f>(D8*E9)-(D9*E8)</f>
        <v>-6.563123085715568</v>
      </c>
      <c r="D22" s="43">
        <f>(E8*C9)-(E9*C8)</f>
        <v>-5.3783966837256045</v>
      </c>
      <c r="E22" s="43">
        <f>(C8*D9)-(C9*D8)</f>
        <v>50.125908155455988</v>
      </c>
      <c r="F22" s="46" t="s">
        <v>40</v>
      </c>
      <c r="G22" s="44">
        <f>C22^2+D22^2+E22^2</f>
        <v>2584.6084039349726</v>
      </c>
      <c r="I22" s="5">
        <f>(SQRT(G22))/2</f>
        <v>25.419522044754167</v>
      </c>
    </row>
    <row r="23" spans="2:14" ht="15.75" thickBot="1" x14ac:dyDescent="0.3">
      <c r="B23" s="24" t="s">
        <v>67</v>
      </c>
      <c r="C23" s="42">
        <f>(D11*E12)-(D12*E11)</f>
        <v>-6.6702541193222453</v>
      </c>
      <c r="D23" s="43">
        <f>(E11*C12)-(E12*C11)</f>
        <v>-5.4661892160839143</v>
      </c>
      <c r="E23" s="43">
        <f>(C11*D12)-(C12*D11)</f>
        <v>50.944122332004824</v>
      </c>
      <c r="F23" s="46" t="s">
        <v>40</v>
      </c>
      <c r="G23" s="44">
        <f>C23^2+D23^2+E23^2</f>
        <v>2669.6751147406399</v>
      </c>
      <c r="I23" s="5">
        <f>(SQRT(G23))/2</f>
        <v>25.834449455816937</v>
      </c>
    </row>
    <row r="24" spans="2:14" ht="15.75" thickBot="1" x14ac:dyDescent="0.3">
      <c r="B24" s="24" t="s">
        <v>68</v>
      </c>
      <c r="C24" s="42">
        <f>(D14*E15)-(D15*E14)</f>
        <v>-6.4046970611260452</v>
      </c>
      <c r="D24" s="43">
        <f>(E14*C15)-(E15*C14)</f>
        <v>-5.2485685524929888</v>
      </c>
      <c r="E24" s="43">
        <f>(C14*D15)-(C15*D14)</f>
        <v>48.915928050817691</v>
      </c>
      <c r="F24" s="46" t="s">
        <v>40</v>
      </c>
      <c r="G24" s="44">
        <f>C24^2+D24^2+E24^2</f>
        <v>2461.335633367788</v>
      </c>
      <c r="I24" s="5">
        <f>(SQRT(G24))/2</f>
        <v>24.805924863668096</v>
      </c>
    </row>
    <row r="25" spans="2:14" ht="15.75" thickBot="1" x14ac:dyDescent="0.3">
      <c r="B25" s="24" t="s">
        <v>69</v>
      </c>
      <c r="C25" s="42">
        <f>(D17*E18)-(D18*E17)</f>
        <v>-6.1029768554481674</v>
      </c>
      <c r="D25" s="43">
        <f>(E17*C18)-(E18*C17)</f>
        <v>-5.0013126451395493</v>
      </c>
      <c r="E25" s="43">
        <f>(C17*D18)-(C18*D17)</f>
        <v>46.611537424444784</v>
      </c>
      <c r="F25" s="46" t="s">
        <v>40</v>
      </c>
      <c r="G25" s="44">
        <f>C25^2+D25^2+E25^2</f>
        <v>2234.8948757429853</v>
      </c>
      <c r="I25" s="5">
        <f>(SQRT(G25))/2</f>
        <v>23.637337390995338</v>
      </c>
    </row>
  </sheetData>
  <sheetProtection algorithmName="SHA-512" hashValue="vlK+JYkLb3Aww3lv+Qh5uyzCOqAzDMG9E5gOnzN1JMTBz/zG3D0L63Kt2Ko4xXA5oogx2BH8v/X1jx+1xGrEuA==" saltValue="QSUsb2PVCgBynsFBe9qrTw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Carpio</dc:creator>
  <cp:lastModifiedBy>Oscar Carpio</cp:lastModifiedBy>
  <dcterms:created xsi:type="dcterms:W3CDTF">2015-06-05T18:19:34Z</dcterms:created>
  <dcterms:modified xsi:type="dcterms:W3CDTF">2020-10-25T02:19:06Z</dcterms:modified>
</cp:coreProperties>
</file>