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paldo PC\Escritorio\Pulperia-Ortiz\"/>
    </mc:Choice>
  </mc:AlternateContent>
  <bookViews>
    <workbookView xWindow="0" yWindow="0" windowWidth="20490" windowHeight="7695"/>
  </bookViews>
  <sheets>
    <sheet name="Enero" sheetId="1" r:id="rId1"/>
    <sheet name="Compra" sheetId="3" r:id="rId2"/>
    <sheet name="Devolucion" sheetId="4" r:id="rId3"/>
    <sheet name="Gasto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O37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6" i="1"/>
  <c r="P37" i="1" l="1"/>
  <c r="B3" i="2"/>
  <c r="I19" i="1"/>
  <c r="I20" i="1"/>
  <c r="I21" i="1"/>
  <c r="I22" i="1"/>
  <c r="I23" i="1"/>
  <c r="I24" i="1"/>
  <c r="I25" i="1"/>
  <c r="I26" i="1"/>
  <c r="I27" i="1"/>
  <c r="F28" i="1"/>
  <c r="G28" i="1"/>
  <c r="H28" i="1"/>
  <c r="E28" i="1"/>
  <c r="K36" i="1"/>
  <c r="B8" i="4" l="1"/>
  <c r="B7" i="4"/>
  <c r="C35" i="1"/>
  <c r="B35" i="1"/>
  <c r="B3" i="4" s="1"/>
  <c r="A35" i="1"/>
  <c r="B2" i="4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C43" i="1"/>
  <c r="B10" i="4" s="1"/>
  <c r="B43" i="1"/>
  <c r="I28" i="1" l="1"/>
  <c r="B4" i="4"/>
  <c r="B9" i="4"/>
  <c r="B36" i="1" l="1"/>
  <c r="B45" i="1" s="1"/>
  <c r="B3" i="3"/>
  <c r="B2" i="3"/>
  <c r="B5" i="4"/>
  <c r="B5" i="3"/>
  <c r="B4" i="3" l="1"/>
  <c r="P1" i="1"/>
  <c r="O3" i="1"/>
  <c r="O11" i="1" l="1"/>
  <c r="Q11" i="1" s="1"/>
  <c r="O10" i="1"/>
  <c r="Q10" i="1" s="1"/>
  <c r="O9" i="1"/>
  <c r="O8" i="1"/>
  <c r="R8" i="1" s="1"/>
  <c r="O7" i="1"/>
  <c r="Q7" i="1" s="1"/>
  <c r="P11" i="1" l="1"/>
  <c r="P7" i="1"/>
  <c r="R7" i="1"/>
  <c r="S7" i="1" s="1"/>
  <c r="O12" i="1"/>
  <c r="R9" i="1"/>
  <c r="Q9" i="1"/>
  <c r="P8" i="1"/>
  <c r="P10" i="1"/>
  <c r="Q8" i="1"/>
  <c r="S8" i="1" s="1"/>
  <c r="P9" i="1"/>
  <c r="O2" i="1"/>
  <c r="O1" i="1"/>
  <c r="Q1" i="1" s="1"/>
  <c r="P12" i="1" l="1"/>
  <c r="S9" i="1"/>
  <c r="Q12" i="1"/>
  <c r="O4" i="1"/>
  <c r="O5" i="1" s="1"/>
</calcChain>
</file>

<file path=xl/sharedStrings.xml><?xml version="1.0" encoding="utf-8"?>
<sst xmlns="http://schemas.openxmlformats.org/spreadsheetml/2006/main" count="84" uniqueCount="55">
  <si>
    <t>Nombre</t>
  </si>
  <si>
    <t>Monto</t>
  </si>
  <si>
    <t>Fecha</t>
  </si>
  <si>
    <t>Cadena</t>
  </si>
  <si>
    <t>Ferreteria</t>
  </si>
  <si>
    <t>Patente</t>
  </si>
  <si>
    <t>Total Compras</t>
  </si>
  <si>
    <t>Total Ventas</t>
  </si>
  <si>
    <t>Total Gastos</t>
  </si>
  <si>
    <t>Kayu</t>
  </si>
  <si>
    <t>Centro Plastico</t>
  </si>
  <si>
    <t>Luz</t>
  </si>
  <si>
    <t>Telefono</t>
  </si>
  <si>
    <t>Utilidad Bruta</t>
  </si>
  <si>
    <t>Utilidad Neta</t>
  </si>
  <si>
    <t>Semana1</t>
  </si>
  <si>
    <t>Semana2</t>
  </si>
  <si>
    <t>Semana3</t>
  </si>
  <si>
    <t>Semana4</t>
  </si>
  <si>
    <t>Semana5</t>
  </si>
  <si>
    <t>exento</t>
  </si>
  <si>
    <t>gravado</t>
  </si>
  <si>
    <t>Compras</t>
  </si>
  <si>
    <t>Exento</t>
  </si>
  <si>
    <t>Gravado</t>
  </si>
  <si>
    <t>IVA</t>
  </si>
  <si>
    <t>Devolucion</t>
  </si>
  <si>
    <t>Total</t>
  </si>
  <si>
    <t>coca</t>
  </si>
  <si>
    <t>gas</t>
  </si>
  <si>
    <t>carbon</t>
  </si>
  <si>
    <t>Iva</t>
  </si>
  <si>
    <t>Devoluciones</t>
  </si>
  <si>
    <t>Rey</t>
  </si>
  <si>
    <t>Diana</t>
  </si>
  <si>
    <t>Dos Pinos</t>
  </si>
  <si>
    <t>Tiga</t>
  </si>
  <si>
    <t>Yeimy</t>
  </si>
  <si>
    <t>Lucema</t>
  </si>
  <si>
    <t>Alberto</t>
  </si>
  <si>
    <t>Arju</t>
  </si>
  <si>
    <t>Hidalgo</t>
  </si>
  <si>
    <t>Luroga</t>
  </si>
  <si>
    <t>Chinchilla</t>
  </si>
  <si>
    <t>pagnota</t>
  </si>
  <si>
    <t>sanvi</t>
  </si>
  <si>
    <t>zeledon</t>
  </si>
  <si>
    <t>adonay</t>
  </si>
  <si>
    <t>variedades</t>
  </si>
  <si>
    <t>Gastos</t>
  </si>
  <si>
    <t>kolbi</t>
  </si>
  <si>
    <t>tarjeta</t>
  </si>
  <si>
    <t>tae</t>
  </si>
  <si>
    <t>Movi</t>
  </si>
  <si>
    <t>ferreteria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</si>
</sst>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₡&quot;* #,##0_-;\-&quot;₡&quot;* #,##0_-;_-&quot;₡&quot;* &quot;-&quot;_-;_-@_-"/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  <numFmt numFmtId="166" formatCode="[$-F800]dddd\,\ mmmm\ dd\,\ yyyy"/>
    <numFmt numFmtId="167" formatCode="_-&quot;₡&quot;* #,##0.00_-;\-&quot;₡&quot;* #,##0.00_-;_-&quot;₡&quot;* &quot;-&quot;_-;_-@_-"/>
    <numFmt numFmtId="168" formatCode="0.0"/>
    <numFmt numFmtId="169" formatCode="_(&quot;₡&quot;* #,##0.0_);_(&quot;₡&quot;* \(#,##0.0\);_(&quot;₡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0" fillId="4" borderId="3" xfId="0" applyFill="1" applyBorder="1"/>
    <xf numFmtId="165" fontId="0" fillId="4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2" fillId="4" borderId="2" xfId="1" applyNumberFormat="1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165" fontId="0" fillId="3" borderId="1" xfId="1" applyNumberFormat="1" applyFont="1" applyFill="1" applyBorder="1"/>
    <xf numFmtId="42" fontId="0" fillId="0" borderId="0" xfId="2" applyFont="1"/>
    <xf numFmtId="164" fontId="0" fillId="0" borderId="0" xfId="1" applyNumberFormat="1" applyFont="1"/>
    <xf numFmtId="164" fontId="2" fillId="0" borderId="0" xfId="2" applyNumberFormat="1" applyFont="1"/>
    <xf numFmtId="164" fontId="0" fillId="0" borderId="0" xfId="2" applyNumberFormat="1" applyFont="1"/>
    <xf numFmtId="168" fontId="0" fillId="0" borderId="0" xfId="0" applyNumberFormat="1"/>
    <xf numFmtId="167" fontId="0" fillId="3" borderId="1" xfId="2" applyNumberFormat="1" applyFont="1" applyFill="1" applyBorder="1"/>
    <xf numFmtId="0" fontId="0" fillId="0" borderId="1" xfId="0" applyBorder="1"/>
    <xf numFmtId="167" fontId="0" fillId="0" borderId="1" xfId="2" applyNumberFormat="1" applyFon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left"/>
    </xf>
    <xf numFmtId="164" fontId="0" fillId="3" borderId="1" xfId="1" applyNumberFormat="1" applyFont="1" applyFill="1" applyBorder="1"/>
    <xf numFmtId="164" fontId="0" fillId="3" borderId="3" xfId="1" applyNumberFormat="1" applyFont="1" applyFill="1" applyBorder="1"/>
    <xf numFmtId="165" fontId="0" fillId="3" borderId="3" xfId="1" applyNumberFormat="1" applyFont="1" applyFill="1" applyBorder="1"/>
    <xf numFmtId="42" fontId="0" fillId="3" borderId="3" xfId="2" applyFont="1" applyFill="1" applyBorder="1"/>
    <xf numFmtId="167" fontId="2" fillId="0" borderId="0" xfId="2" applyNumberFormat="1" applyFont="1"/>
    <xf numFmtId="169" fontId="0" fillId="0" borderId="0" xfId="1" applyNumberFormat="1" applyFont="1"/>
    <xf numFmtId="165" fontId="4" fillId="3" borderId="1" xfId="1" applyNumberFormat="1" applyFont="1" applyFill="1" applyBorder="1"/>
    <xf numFmtId="166" fontId="0" fillId="2" borderId="3" xfId="0" applyNumberFormat="1" applyFill="1" applyBorder="1"/>
    <xf numFmtId="165" fontId="0" fillId="2" borderId="2" xfId="1" applyNumberFormat="1" applyFont="1" applyFill="1" applyBorder="1"/>
    <xf numFmtId="0" fontId="0" fillId="0" borderId="4" xfId="0" applyBorder="1"/>
    <xf numFmtId="0" fontId="0" fillId="0" borderId="0" xfId="0" applyBorder="1"/>
    <xf numFmtId="42" fontId="0" fillId="0" borderId="4" xfId="2" applyFont="1" applyBorder="1"/>
    <xf numFmtId="0" fontId="4" fillId="0" borderId="5" xfId="0" applyFont="1" applyBorder="1"/>
    <xf numFmtId="42" fontId="4" fillId="0" borderId="6" xfId="2" applyFont="1" applyBorder="1"/>
    <xf numFmtId="0" fontId="0" fillId="0" borderId="1" xfId="0" applyBorder="1" applyAlignment="1">
      <alignment horizontal="center"/>
    </xf>
    <xf numFmtId="165" fontId="2" fillId="2" borderId="2" xfId="1" applyNumberFormat="1" applyFont="1" applyFill="1" applyBorder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99FF99"/>
      <color rgb="FFFFFF99"/>
      <color rgb="FF66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Normal="100"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6.140625" customWidth="1"/>
    <col min="2" max="2" width="12.7109375" style="4" bestFit="1" customWidth="1"/>
    <col min="3" max="3" width="11.7109375" style="10" bestFit="1" customWidth="1"/>
    <col min="4" max="4" width="13.28515625" style="8" customWidth="1"/>
    <col min="5" max="5" width="12.42578125" style="8" customWidth="1"/>
    <col min="6" max="6" width="12.140625" style="8" bestFit="1" customWidth="1"/>
    <col min="7" max="7" width="11.85546875" style="19" customWidth="1"/>
    <col min="8" max="8" width="10.7109375" style="21" customWidth="1"/>
    <col min="9" max="9" width="13.42578125" style="22" customWidth="1"/>
    <col min="10" max="10" width="35.85546875" style="26" customWidth="1"/>
    <col min="11" max="11" width="12.7109375" style="27" customWidth="1"/>
    <col min="12" max="12" width="14.28515625" style="1" customWidth="1"/>
    <col min="13" max="13" width="12.7109375" style="2" bestFit="1" customWidth="1"/>
    <col min="14" max="14" width="16.140625" customWidth="1"/>
    <col min="15" max="15" width="14.28515625" style="4" bestFit="1" customWidth="1"/>
    <col min="17" max="17" width="11.7109375" bestFit="1" customWidth="1"/>
  </cols>
  <sheetData>
    <row r="1" spans="1:19" x14ac:dyDescent="0.25">
      <c r="D1" s="8" t="s">
        <v>0</v>
      </c>
      <c r="E1" s="8" t="s">
        <v>23</v>
      </c>
      <c r="F1" s="8" t="s">
        <v>24</v>
      </c>
      <c r="G1" s="19" t="s">
        <v>31</v>
      </c>
      <c r="H1" s="20" t="s">
        <v>32</v>
      </c>
      <c r="I1" s="22" t="s">
        <v>27</v>
      </c>
      <c r="J1" s="26" t="s">
        <v>2</v>
      </c>
      <c r="K1" s="27" t="s">
        <v>1</v>
      </c>
      <c r="L1" s="1" t="s">
        <v>0</v>
      </c>
      <c r="M1" s="2" t="s">
        <v>1</v>
      </c>
      <c r="N1" s="6" t="s">
        <v>6</v>
      </c>
      <c r="O1" s="4" t="e">
        <f>SUM(#REF!)</f>
        <v>#REF!</v>
      </c>
      <c r="P1" s="3">
        <f>SUM(B2:B99)</f>
        <v>237640</v>
      </c>
      <c r="Q1" s="3" t="e">
        <f>O1+P1</f>
        <v>#REF!</v>
      </c>
    </row>
    <row r="2" spans="1:19" x14ac:dyDescent="0.25">
      <c r="D2" s="8" t="s">
        <v>3</v>
      </c>
      <c r="E2" s="8">
        <v>211987</v>
      </c>
      <c r="F2" s="8">
        <v>209933</v>
      </c>
      <c r="G2" s="19">
        <v>24146.91</v>
      </c>
      <c r="H2" s="20">
        <v>0</v>
      </c>
      <c r="I2" s="22">
        <f>SUM(E2:F2)</f>
        <v>421920</v>
      </c>
      <c r="J2" s="26">
        <v>43067</v>
      </c>
      <c r="K2" s="34">
        <v>50860</v>
      </c>
      <c r="L2" s="1" t="s">
        <v>5</v>
      </c>
      <c r="M2" s="5">
        <v>2500</v>
      </c>
      <c r="N2" t="s">
        <v>7</v>
      </c>
      <c r="O2" s="4">
        <f>SUM(K2:K99)</f>
        <v>4422300</v>
      </c>
    </row>
    <row r="3" spans="1:19" x14ac:dyDescent="0.25">
      <c r="B3" s="4" t="s">
        <v>51</v>
      </c>
      <c r="C3" s="10" t="s">
        <v>52</v>
      </c>
      <c r="D3" s="8" t="s">
        <v>3</v>
      </c>
      <c r="E3" s="8">
        <v>81505</v>
      </c>
      <c r="F3" s="8">
        <v>27867</v>
      </c>
      <c r="G3" s="19">
        <v>35833.35</v>
      </c>
      <c r="H3" s="21">
        <v>10733</v>
      </c>
      <c r="I3" s="22">
        <f t="shared" ref="I3:I27" si="0">SUM(E3:F3)</f>
        <v>109372</v>
      </c>
      <c r="J3" s="26">
        <v>43068</v>
      </c>
      <c r="K3" s="34">
        <v>26630</v>
      </c>
      <c r="L3" s="1" t="s">
        <v>4</v>
      </c>
      <c r="M3" s="2">
        <v>30700</v>
      </c>
      <c r="N3" t="s">
        <v>8</v>
      </c>
      <c r="O3" s="4">
        <f>SUM(M2:M99)</f>
        <v>124565</v>
      </c>
    </row>
    <row r="4" spans="1:19" x14ac:dyDescent="0.25">
      <c r="A4" t="s">
        <v>50</v>
      </c>
      <c r="B4" s="4">
        <v>23500</v>
      </c>
      <c r="D4" s="8" t="s">
        <v>3</v>
      </c>
      <c r="E4" s="8">
        <v>351352</v>
      </c>
      <c r="F4" s="8">
        <v>265358</v>
      </c>
      <c r="G4" s="19">
        <v>30523.5</v>
      </c>
      <c r="I4" s="22">
        <f t="shared" si="0"/>
        <v>616710</v>
      </c>
      <c r="J4" s="26">
        <v>43069</v>
      </c>
      <c r="K4" s="34">
        <v>30000</v>
      </c>
      <c r="L4" s="1" t="s">
        <v>4</v>
      </c>
      <c r="M4" s="5">
        <v>5000</v>
      </c>
      <c r="N4" t="s">
        <v>13</v>
      </c>
      <c r="O4" s="4" t="e">
        <f>O2-O1</f>
        <v>#REF!</v>
      </c>
    </row>
    <row r="5" spans="1:19" x14ac:dyDescent="0.25">
      <c r="B5" s="4">
        <v>4700</v>
      </c>
      <c r="C5" s="10">
        <v>10020</v>
      </c>
      <c r="D5" s="8" t="s">
        <v>3</v>
      </c>
      <c r="E5" s="8">
        <v>105843</v>
      </c>
      <c r="F5" s="8">
        <v>62247</v>
      </c>
      <c r="G5" s="19">
        <v>7159.43</v>
      </c>
      <c r="H5" s="21">
        <v>25355</v>
      </c>
      <c r="I5" s="22">
        <f t="shared" si="0"/>
        <v>168090</v>
      </c>
      <c r="J5" s="26">
        <v>43070</v>
      </c>
      <c r="K5" s="34">
        <v>58650</v>
      </c>
      <c r="L5" s="1" t="s">
        <v>9</v>
      </c>
      <c r="M5" s="2">
        <v>2365</v>
      </c>
      <c r="N5" t="s">
        <v>14</v>
      </c>
      <c r="O5" s="4" t="e">
        <f>O4-O3</f>
        <v>#REF!</v>
      </c>
    </row>
    <row r="6" spans="1:19" x14ac:dyDescent="0.25">
      <c r="B6" s="4">
        <v>20680</v>
      </c>
      <c r="C6" s="10">
        <v>6000</v>
      </c>
      <c r="D6" s="8" t="s">
        <v>3</v>
      </c>
      <c r="E6" s="8">
        <v>54870</v>
      </c>
      <c r="F6" s="8">
        <v>44351</v>
      </c>
      <c r="G6" s="19">
        <v>11300.75</v>
      </c>
      <c r="H6" s="21">
        <v>6849</v>
      </c>
      <c r="I6" s="22">
        <f t="shared" si="0"/>
        <v>99221</v>
      </c>
      <c r="J6" s="26">
        <v>43071</v>
      </c>
      <c r="K6" s="34">
        <v>72630</v>
      </c>
      <c r="L6" s="1" t="s">
        <v>4</v>
      </c>
      <c r="M6" s="5">
        <v>50000</v>
      </c>
    </row>
    <row r="7" spans="1:19" x14ac:dyDescent="0.25">
      <c r="A7" t="s">
        <v>53</v>
      </c>
      <c r="D7" s="8" t="s">
        <v>3</v>
      </c>
      <c r="E7" s="8">
        <v>45238</v>
      </c>
      <c r="F7" s="8">
        <v>39362</v>
      </c>
      <c r="G7" s="19">
        <v>4567.63</v>
      </c>
      <c r="I7" s="22">
        <f t="shared" si="0"/>
        <v>84600</v>
      </c>
      <c r="J7" s="26">
        <v>43072</v>
      </c>
      <c r="K7" s="34">
        <v>43000</v>
      </c>
      <c r="L7" s="1" t="s">
        <v>10</v>
      </c>
      <c r="M7" s="2">
        <v>21500</v>
      </c>
      <c r="N7" t="s">
        <v>15</v>
      </c>
      <c r="O7" s="4">
        <f>SUM(K2:K7)</f>
        <v>281770</v>
      </c>
      <c r="P7" s="3">
        <f>O7/6</f>
        <v>46961.666666666664</v>
      </c>
      <c r="Q7" s="3">
        <f>O7*0.1</f>
        <v>28177</v>
      </c>
      <c r="R7" s="3">
        <f>O7*0.28</f>
        <v>78895.600000000006</v>
      </c>
      <c r="S7" s="3">
        <f>R7-Q7</f>
        <v>50718.600000000006</v>
      </c>
    </row>
    <row r="8" spans="1:19" x14ac:dyDescent="0.25">
      <c r="D8" s="8" t="s">
        <v>3</v>
      </c>
      <c r="E8" s="8">
        <v>128091</v>
      </c>
      <c r="F8" s="8">
        <v>32272</v>
      </c>
      <c r="G8" s="19">
        <v>3012.13</v>
      </c>
      <c r="H8" s="21">
        <v>15222</v>
      </c>
      <c r="I8" s="22">
        <f t="shared" si="0"/>
        <v>160363</v>
      </c>
      <c r="J8" s="26">
        <v>43073</v>
      </c>
      <c r="K8" s="27">
        <v>50740</v>
      </c>
      <c r="L8" s="1" t="s">
        <v>5</v>
      </c>
      <c r="M8" s="5">
        <v>12500</v>
      </c>
      <c r="N8" t="s">
        <v>16</v>
      </c>
      <c r="O8" s="4">
        <f>SUM(K8:K14)</f>
        <v>342165</v>
      </c>
      <c r="P8" s="3">
        <f>O8/7</f>
        <v>48880.714285714283</v>
      </c>
      <c r="Q8" s="3">
        <f t="shared" ref="Q8:Q11" si="1">O8*0.1</f>
        <v>34216.5</v>
      </c>
      <c r="R8" s="3">
        <f t="shared" ref="R8:R9" si="2">O8*0.28</f>
        <v>95806.200000000012</v>
      </c>
      <c r="S8" s="3">
        <f t="shared" ref="S8:S9" si="3">R8-Q8</f>
        <v>61589.700000000012</v>
      </c>
    </row>
    <row r="9" spans="1:19" x14ac:dyDescent="0.25">
      <c r="D9" s="8" t="s">
        <v>3</v>
      </c>
      <c r="E9" s="8">
        <v>132507</v>
      </c>
      <c r="F9" s="8">
        <v>21678</v>
      </c>
      <c r="G9" s="19">
        <v>2496.4499999999998</v>
      </c>
      <c r="H9" s="21">
        <v>66000</v>
      </c>
      <c r="I9" s="22">
        <f t="shared" si="0"/>
        <v>154185</v>
      </c>
      <c r="J9" s="26">
        <v>43074</v>
      </c>
      <c r="K9" s="27">
        <v>40175</v>
      </c>
      <c r="L9" s="1" t="s">
        <v>11</v>
      </c>
      <c r="N9" t="s">
        <v>17</v>
      </c>
      <c r="O9" s="4">
        <f>SUM(K15:K21)</f>
        <v>540600</v>
      </c>
      <c r="P9" s="3">
        <f t="shared" ref="P9:P11" si="4">O9/7</f>
        <v>77228.571428571435</v>
      </c>
      <c r="Q9" s="3">
        <f t="shared" si="1"/>
        <v>54060</v>
      </c>
      <c r="R9" s="3">
        <f t="shared" si="2"/>
        <v>151368</v>
      </c>
      <c r="S9" s="3">
        <f t="shared" si="3"/>
        <v>97308</v>
      </c>
    </row>
    <row r="10" spans="1:19" x14ac:dyDescent="0.25">
      <c r="D10" s="8" t="s">
        <v>3</v>
      </c>
      <c r="E10" s="8">
        <v>154847</v>
      </c>
      <c r="F10" s="8">
        <v>60331</v>
      </c>
      <c r="G10" s="19">
        <v>6939.89</v>
      </c>
      <c r="H10" s="21">
        <v>92837</v>
      </c>
      <c r="I10" s="22">
        <f t="shared" si="0"/>
        <v>215178</v>
      </c>
      <c r="J10" s="26">
        <v>43075</v>
      </c>
      <c r="K10" s="27">
        <v>39550</v>
      </c>
      <c r="L10" s="1" t="s">
        <v>12</v>
      </c>
      <c r="N10" t="s">
        <v>18</v>
      </c>
      <c r="O10" s="4">
        <f>SUM(K22:K28)</f>
        <v>527995</v>
      </c>
      <c r="P10" s="3">
        <f t="shared" si="4"/>
        <v>75427.857142857145</v>
      </c>
      <c r="Q10" s="3">
        <f t="shared" si="1"/>
        <v>52799.5</v>
      </c>
    </row>
    <row r="11" spans="1:19" x14ac:dyDescent="0.25">
      <c r="A11" t="s">
        <v>20</v>
      </c>
      <c r="B11" s="4" t="s">
        <v>21</v>
      </c>
      <c r="D11" s="8" t="s">
        <v>3</v>
      </c>
      <c r="E11" s="8">
        <v>104811</v>
      </c>
      <c r="F11" s="8">
        <v>62522</v>
      </c>
      <c r="G11" s="19">
        <v>7191.67</v>
      </c>
      <c r="H11" s="21">
        <v>21532</v>
      </c>
      <c r="I11" s="22">
        <f t="shared" si="0"/>
        <v>167333</v>
      </c>
      <c r="J11" s="26">
        <v>43076</v>
      </c>
      <c r="K11" s="27">
        <v>30500</v>
      </c>
      <c r="N11" t="s">
        <v>19</v>
      </c>
      <c r="O11" s="4">
        <f>SUM(K29:K35)</f>
        <v>518620</v>
      </c>
      <c r="P11" s="3">
        <f t="shared" si="4"/>
        <v>74088.571428571435</v>
      </c>
      <c r="Q11" s="3">
        <f t="shared" si="1"/>
        <v>51862</v>
      </c>
    </row>
    <row r="12" spans="1:19" x14ac:dyDescent="0.25">
      <c r="A12" s="23"/>
      <c r="B12" s="23">
        <v>47190</v>
      </c>
      <c r="C12" s="11">
        <v>5428.98</v>
      </c>
      <c r="D12" s="14" t="s">
        <v>33</v>
      </c>
      <c r="E12" s="8">
        <v>750</v>
      </c>
      <c r="F12" s="8">
        <v>59200</v>
      </c>
      <c r="G12" s="19">
        <v>6810</v>
      </c>
      <c r="I12" s="22">
        <f t="shared" si="0"/>
        <v>59950</v>
      </c>
      <c r="J12" s="26">
        <v>43077</v>
      </c>
      <c r="K12" s="27">
        <v>66875</v>
      </c>
      <c r="O12" s="4">
        <f>SUM(O7:O11)</f>
        <v>2211150</v>
      </c>
      <c r="P12" s="3">
        <f>AVERAGE(P7:P11)</f>
        <v>64517.476190476191</v>
      </c>
      <c r="Q12" s="3">
        <f>SUM(Q7:Q11)</f>
        <v>221115</v>
      </c>
    </row>
    <row r="13" spans="1:19" x14ac:dyDescent="0.25">
      <c r="A13" s="23"/>
      <c r="B13" s="23"/>
      <c r="C13" s="11"/>
      <c r="D13" s="14" t="s">
        <v>34</v>
      </c>
      <c r="E13" s="8">
        <v>0</v>
      </c>
      <c r="F13" s="8">
        <v>59479.89</v>
      </c>
      <c r="G13" s="19">
        <v>6842.82</v>
      </c>
      <c r="I13" s="22">
        <f t="shared" si="0"/>
        <v>59479.89</v>
      </c>
      <c r="J13" s="26">
        <v>43078</v>
      </c>
      <c r="K13" s="27">
        <v>63200</v>
      </c>
      <c r="N13" s="3"/>
    </row>
    <row r="14" spans="1:19" x14ac:dyDescent="0.25">
      <c r="A14" s="23"/>
      <c r="B14" s="23"/>
      <c r="C14" s="11"/>
      <c r="D14" s="14" t="s">
        <v>35</v>
      </c>
      <c r="E14" s="8">
        <v>51277</v>
      </c>
      <c r="F14" s="8">
        <v>112688</v>
      </c>
      <c r="G14" s="19">
        <v>13446.42</v>
      </c>
      <c r="H14" s="21">
        <v>1964</v>
      </c>
      <c r="I14" s="22">
        <f t="shared" si="0"/>
        <v>163965</v>
      </c>
      <c r="J14" s="26">
        <v>43079</v>
      </c>
      <c r="K14" s="27">
        <v>51125</v>
      </c>
    </row>
    <row r="15" spans="1:19" x14ac:dyDescent="0.25">
      <c r="A15" s="23"/>
      <c r="B15" s="23"/>
      <c r="C15" s="11"/>
      <c r="D15" s="14" t="s">
        <v>36</v>
      </c>
      <c r="F15" s="8">
        <v>69459</v>
      </c>
      <c r="G15" s="19">
        <v>7992</v>
      </c>
      <c r="I15" s="22">
        <f t="shared" si="0"/>
        <v>69459</v>
      </c>
      <c r="J15" s="26">
        <v>43080</v>
      </c>
      <c r="K15" s="27">
        <v>42700</v>
      </c>
    </row>
    <row r="16" spans="1:19" x14ac:dyDescent="0.25">
      <c r="A16" s="23"/>
      <c r="B16" s="23"/>
      <c r="C16" s="11"/>
      <c r="D16" s="14" t="s">
        <v>37</v>
      </c>
      <c r="F16" s="8">
        <v>325299</v>
      </c>
      <c r="G16" s="19">
        <v>38882</v>
      </c>
      <c r="I16" s="22">
        <f t="shared" si="0"/>
        <v>325299</v>
      </c>
      <c r="J16" s="26">
        <v>43081</v>
      </c>
      <c r="K16" s="27">
        <v>77220</v>
      </c>
      <c r="N16" s="9"/>
      <c r="O16" s="4">
        <v>1900</v>
      </c>
      <c r="P16" s="9">
        <f>SUM(N16:O16)</f>
        <v>1900</v>
      </c>
    </row>
    <row r="17" spans="1:16" x14ac:dyDescent="0.25">
      <c r="A17" s="23"/>
      <c r="B17" s="23"/>
      <c r="C17" s="11"/>
      <c r="D17" s="8" t="s">
        <v>38</v>
      </c>
      <c r="E17" s="8">
        <v>13743</v>
      </c>
      <c r="F17" s="8">
        <v>25116</v>
      </c>
      <c r="G17" s="19">
        <v>2889.49</v>
      </c>
      <c r="I17" s="22">
        <f t="shared" si="0"/>
        <v>38859</v>
      </c>
      <c r="J17" s="26">
        <v>43082</v>
      </c>
      <c r="K17" s="27">
        <v>64500</v>
      </c>
      <c r="N17" s="9">
        <v>29100</v>
      </c>
      <c r="O17" s="4">
        <v>6370</v>
      </c>
      <c r="P17" s="9">
        <f t="shared" ref="P17:P36" si="5">SUM(N17:O17)</f>
        <v>35470</v>
      </c>
    </row>
    <row r="18" spans="1:16" x14ac:dyDescent="0.25">
      <c r="A18" s="23"/>
      <c r="B18" s="23"/>
      <c r="C18" s="11"/>
      <c r="D18" s="8" t="s">
        <v>39</v>
      </c>
      <c r="F18" s="8">
        <v>289240</v>
      </c>
      <c r="G18" s="19">
        <v>32160</v>
      </c>
      <c r="H18" s="21">
        <v>0</v>
      </c>
      <c r="I18" s="22">
        <f t="shared" si="0"/>
        <v>289240</v>
      </c>
      <c r="J18" s="26">
        <v>43083</v>
      </c>
      <c r="K18" s="27">
        <v>40000</v>
      </c>
      <c r="N18" s="9">
        <v>3660</v>
      </c>
      <c r="O18" s="4">
        <v>5415</v>
      </c>
      <c r="P18" s="9">
        <f t="shared" si="5"/>
        <v>9075</v>
      </c>
    </row>
    <row r="19" spans="1:16" x14ac:dyDescent="0.25">
      <c r="A19" s="23"/>
      <c r="B19" s="23"/>
      <c r="C19" s="11"/>
      <c r="D19" s="8" t="s">
        <v>40</v>
      </c>
      <c r="E19" s="8">
        <v>109905</v>
      </c>
      <c r="I19" s="22">
        <f t="shared" si="0"/>
        <v>109905</v>
      </c>
      <c r="J19" s="26">
        <v>43084</v>
      </c>
      <c r="K19" s="27">
        <v>67000</v>
      </c>
      <c r="M19" s="5"/>
      <c r="N19" s="9">
        <v>24280</v>
      </c>
      <c r="O19" s="4">
        <v>4860</v>
      </c>
      <c r="P19" s="9">
        <f t="shared" si="5"/>
        <v>29140</v>
      </c>
    </row>
    <row r="20" spans="1:16" x14ac:dyDescent="0.25">
      <c r="A20" s="23"/>
      <c r="B20" s="23"/>
      <c r="C20" s="11"/>
      <c r="D20" s="8" t="s">
        <v>41</v>
      </c>
      <c r="E20" s="8">
        <v>74215</v>
      </c>
      <c r="I20" s="22">
        <f t="shared" si="0"/>
        <v>74215</v>
      </c>
      <c r="J20" s="26">
        <v>43085</v>
      </c>
      <c r="K20" s="27">
        <v>144180</v>
      </c>
      <c r="N20" s="9">
        <v>1000</v>
      </c>
      <c r="O20" s="4">
        <v>2000</v>
      </c>
      <c r="P20" s="9">
        <f t="shared" si="5"/>
        <v>3000</v>
      </c>
    </row>
    <row r="21" spans="1:16" x14ac:dyDescent="0.25">
      <c r="A21" s="23"/>
      <c r="B21" s="23"/>
      <c r="C21" s="11"/>
      <c r="D21" s="8" t="s">
        <v>42</v>
      </c>
      <c r="E21" s="8">
        <v>129315</v>
      </c>
      <c r="I21" s="22">
        <f t="shared" si="0"/>
        <v>129315</v>
      </c>
      <c r="J21" s="26">
        <v>43086</v>
      </c>
      <c r="K21" s="27">
        <v>105000</v>
      </c>
      <c r="M21" s="5"/>
      <c r="N21" s="9">
        <v>10130</v>
      </c>
      <c r="O21" s="4">
        <v>5550</v>
      </c>
      <c r="P21" s="9">
        <f t="shared" si="5"/>
        <v>15680</v>
      </c>
    </row>
    <row r="22" spans="1:16" x14ac:dyDescent="0.25">
      <c r="A22" s="23"/>
      <c r="B22" s="23"/>
      <c r="C22" s="11"/>
      <c r="D22" s="8" t="s">
        <v>43</v>
      </c>
      <c r="E22" s="19">
        <v>10000</v>
      </c>
      <c r="F22" s="19"/>
      <c r="H22" s="19"/>
      <c r="I22" s="22">
        <f t="shared" si="0"/>
        <v>10000</v>
      </c>
      <c r="J22" s="26">
        <v>43087</v>
      </c>
      <c r="K22" s="27">
        <v>77750</v>
      </c>
      <c r="N22" s="9">
        <v>10740</v>
      </c>
      <c r="O22" s="4">
        <v>7750</v>
      </c>
      <c r="P22" s="9">
        <f t="shared" si="5"/>
        <v>18490</v>
      </c>
    </row>
    <row r="23" spans="1:16" x14ac:dyDescent="0.25">
      <c r="A23" s="23"/>
      <c r="B23" s="23"/>
      <c r="C23" s="11"/>
      <c r="D23" s="8" t="s">
        <v>44</v>
      </c>
      <c r="E23" s="8">
        <v>16400</v>
      </c>
      <c r="I23" s="22">
        <f t="shared" si="0"/>
        <v>16400</v>
      </c>
      <c r="J23" s="26">
        <v>43088</v>
      </c>
      <c r="K23" s="27">
        <v>57000</v>
      </c>
      <c r="M23" s="5"/>
      <c r="N23" s="9">
        <v>14800</v>
      </c>
      <c r="O23" s="4">
        <v>12575</v>
      </c>
      <c r="P23" s="9">
        <f t="shared" si="5"/>
        <v>27375</v>
      </c>
    </row>
    <row r="24" spans="1:16" x14ac:dyDescent="0.25">
      <c r="A24" s="23"/>
      <c r="B24" s="23"/>
      <c r="C24" s="11"/>
      <c r="D24" s="8" t="s">
        <v>45</v>
      </c>
      <c r="E24" s="8">
        <v>8600</v>
      </c>
      <c r="I24" s="22">
        <f t="shared" si="0"/>
        <v>8600</v>
      </c>
      <c r="J24" s="26">
        <v>43089</v>
      </c>
      <c r="K24" s="27">
        <v>72000</v>
      </c>
      <c r="N24" s="9">
        <v>17140</v>
      </c>
      <c r="O24" s="4">
        <v>18300</v>
      </c>
      <c r="P24" s="9">
        <f t="shared" si="5"/>
        <v>35440</v>
      </c>
    </row>
    <row r="25" spans="1:16" x14ac:dyDescent="0.25">
      <c r="A25" s="23"/>
      <c r="B25" s="23"/>
      <c r="C25" s="11"/>
      <c r="D25" s="8" t="s">
        <v>46</v>
      </c>
      <c r="E25" s="8">
        <v>21598.5</v>
      </c>
      <c r="F25" s="8">
        <v>12963</v>
      </c>
      <c r="G25" s="19">
        <v>1491.39</v>
      </c>
      <c r="I25" s="22">
        <f t="shared" si="0"/>
        <v>34561.5</v>
      </c>
      <c r="J25" s="26">
        <v>43090</v>
      </c>
      <c r="K25" s="27">
        <v>67000</v>
      </c>
      <c r="M25" s="5"/>
      <c r="N25" s="9">
        <v>10110</v>
      </c>
      <c r="O25" s="4">
        <v>33900</v>
      </c>
      <c r="P25" s="9">
        <f t="shared" si="5"/>
        <v>44010</v>
      </c>
    </row>
    <row r="26" spans="1:16" x14ac:dyDescent="0.25">
      <c r="A26" s="23"/>
      <c r="B26" s="23"/>
      <c r="C26" s="11"/>
      <c r="D26" s="8" t="s">
        <v>47</v>
      </c>
      <c r="E26" s="8">
        <v>4200</v>
      </c>
      <c r="I26" s="22">
        <f t="shared" si="0"/>
        <v>4200</v>
      </c>
      <c r="J26" s="26">
        <v>43091</v>
      </c>
      <c r="K26" s="27">
        <v>82000</v>
      </c>
      <c r="N26" s="9">
        <v>12150</v>
      </c>
      <c r="O26" s="4">
        <v>16880</v>
      </c>
      <c r="P26" s="9">
        <f t="shared" si="5"/>
        <v>29030</v>
      </c>
    </row>
    <row r="27" spans="1:16" x14ac:dyDescent="0.25">
      <c r="A27" s="23"/>
      <c r="B27" s="23"/>
      <c r="C27" s="11"/>
      <c r="D27" s="8" t="s">
        <v>48</v>
      </c>
      <c r="E27" s="8">
        <v>37860</v>
      </c>
      <c r="F27" s="8">
        <v>64102</v>
      </c>
      <c r="G27" s="19">
        <v>7372</v>
      </c>
      <c r="I27" s="22">
        <f t="shared" si="0"/>
        <v>101962</v>
      </c>
      <c r="J27" s="26">
        <v>43092</v>
      </c>
      <c r="K27" s="27">
        <v>70500</v>
      </c>
      <c r="N27" s="9"/>
      <c r="O27" s="4">
        <v>54000</v>
      </c>
      <c r="P27" s="9">
        <f t="shared" si="5"/>
        <v>54000</v>
      </c>
    </row>
    <row r="28" spans="1:16" x14ac:dyDescent="0.25">
      <c r="A28" s="23"/>
      <c r="B28" s="23"/>
      <c r="C28" s="11"/>
      <c r="D28" s="25" t="s">
        <v>27</v>
      </c>
      <c r="E28" s="25">
        <f>SUM(E2:E27)</f>
        <v>1848914.5</v>
      </c>
      <c r="F28" s="25">
        <f t="shared" ref="F28:I28" si="6">SUM(F2:F27)</f>
        <v>1843467.8900000001</v>
      </c>
      <c r="G28" s="25">
        <f t="shared" si="6"/>
        <v>251057.83000000005</v>
      </c>
      <c r="H28" s="25">
        <f t="shared" si="6"/>
        <v>240492</v>
      </c>
      <c r="I28" s="25">
        <f t="shared" si="6"/>
        <v>3692382.39</v>
      </c>
      <c r="J28" s="26">
        <v>43093</v>
      </c>
      <c r="K28" s="27">
        <v>101745</v>
      </c>
      <c r="N28" s="9">
        <v>18320</v>
      </c>
      <c r="O28" s="4">
        <v>35000</v>
      </c>
      <c r="P28" s="9">
        <f t="shared" si="5"/>
        <v>53320</v>
      </c>
    </row>
    <row r="29" spans="1:16" x14ac:dyDescent="0.25">
      <c r="A29" s="23"/>
      <c r="B29" s="23"/>
      <c r="C29" s="11"/>
      <c r="J29" s="26">
        <v>43094</v>
      </c>
      <c r="K29" s="27">
        <v>100800</v>
      </c>
      <c r="N29" s="9">
        <v>17850</v>
      </c>
      <c r="P29" s="9">
        <f t="shared" si="5"/>
        <v>17850</v>
      </c>
    </row>
    <row r="30" spans="1:16" x14ac:dyDescent="0.25">
      <c r="A30" s="23"/>
      <c r="B30" s="23"/>
      <c r="C30" s="11"/>
      <c r="J30" s="26">
        <v>43095</v>
      </c>
      <c r="K30" s="27">
        <v>65320</v>
      </c>
      <c r="N30" s="9"/>
      <c r="P30" s="9">
        <f t="shared" si="5"/>
        <v>0</v>
      </c>
    </row>
    <row r="31" spans="1:16" x14ac:dyDescent="0.25">
      <c r="A31" s="23"/>
      <c r="B31" s="23"/>
      <c r="C31" s="11"/>
      <c r="J31" s="26">
        <v>43096</v>
      </c>
      <c r="K31" s="27">
        <v>80000</v>
      </c>
      <c r="N31" s="9"/>
      <c r="P31" s="9">
        <f t="shared" si="5"/>
        <v>0</v>
      </c>
    </row>
    <row r="32" spans="1:16" x14ac:dyDescent="0.25">
      <c r="A32" s="23"/>
      <c r="B32" s="23"/>
      <c r="C32" s="11"/>
      <c r="J32" s="26">
        <v>43097</v>
      </c>
      <c r="K32" s="27">
        <v>40000</v>
      </c>
      <c r="N32" s="9"/>
      <c r="P32" s="9">
        <f t="shared" si="5"/>
        <v>0</v>
      </c>
    </row>
    <row r="33" spans="1:16" x14ac:dyDescent="0.25">
      <c r="A33" s="23"/>
      <c r="B33" s="23"/>
      <c r="C33" s="11"/>
      <c r="J33" s="26">
        <v>43098</v>
      </c>
      <c r="K33" s="27">
        <v>64720</v>
      </c>
      <c r="N33" s="9"/>
      <c r="P33" s="9">
        <f t="shared" si="5"/>
        <v>0</v>
      </c>
    </row>
    <row r="34" spans="1:16" x14ac:dyDescent="0.25">
      <c r="A34" s="23"/>
      <c r="B34" s="23"/>
      <c r="C34" s="11"/>
      <c r="J34" s="26">
        <v>43099</v>
      </c>
      <c r="K34" s="27">
        <v>80000</v>
      </c>
      <c r="N34" s="9"/>
      <c r="P34" s="9">
        <f t="shared" si="5"/>
        <v>0</v>
      </c>
    </row>
    <row r="35" spans="1:16" x14ac:dyDescent="0.25">
      <c r="A35" s="17">
        <f>SUM(A12:A34)</f>
        <v>0</v>
      </c>
      <c r="B35" s="17">
        <f>SUM(B12:B34)</f>
        <v>47190</v>
      </c>
      <c r="C35" s="12">
        <f>SUM(C12:C34)</f>
        <v>5428.98</v>
      </c>
      <c r="J35" s="26">
        <v>43100</v>
      </c>
      <c r="K35" s="27">
        <v>87780</v>
      </c>
      <c r="N35" s="9"/>
      <c r="P35" s="9">
        <f t="shared" si="5"/>
        <v>0</v>
      </c>
    </row>
    <row r="36" spans="1:16" x14ac:dyDescent="0.25">
      <c r="B36" s="24">
        <f>SUM(A35:B35)</f>
        <v>47190</v>
      </c>
      <c r="K36" s="27">
        <f>SUM(K2:K35)</f>
        <v>2211150</v>
      </c>
      <c r="P36" s="9">
        <f t="shared" si="5"/>
        <v>0</v>
      </c>
    </row>
    <row r="37" spans="1:16" x14ac:dyDescent="0.25">
      <c r="N37" s="9">
        <f t="shared" ref="N37:O37" si="7">SUM(N16:N36)</f>
        <v>169280</v>
      </c>
      <c r="O37" s="9">
        <f t="shared" si="7"/>
        <v>204500</v>
      </c>
      <c r="P37" s="9">
        <f>SUM(P16:P36)</f>
        <v>373780</v>
      </c>
    </row>
    <row r="38" spans="1:16" x14ac:dyDescent="0.25">
      <c r="A38" t="s">
        <v>30</v>
      </c>
      <c r="B38" s="9"/>
      <c r="C38" s="17"/>
    </row>
    <row r="39" spans="1:16" x14ac:dyDescent="0.25">
      <c r="B39" s="9"/>
      <c r="C39" s="17"/>
    </row>
    <row r="40" spans="1:16" x14ac:dyDescent="0.25">
      <c r="A40" t="s">
        <v>29</v>
      </c>
      <c r="B40" s="18">
        <v>0</v>
      </c>
      <c r="C40" s="17"/>
    </row>
    <row r="41" spans="1:16" x14ac:dyDescent="0.25">
      <c r="A41" t="s">
        <v>28</v>
      </c>
      <c r="B41" s="17"/>
      <c r="C41" s="17"/>
    </row>
    <row r="42" spans="1:16" x14ac:dyDescent="0.25">
      <c r="A42" t="s">
        <v>28</v>
      </c>
      <c r="B42" s="17"/>
      <c r="C42" s="17"/>
    </row>
    <row r="43" spans="1:16" x14ac:dyDescent="0.25">
      <c r="B43" s="17">
        <f>SUM(B37:B42)</f>
        <v>0</v>
      </c>
      <c r="C43" s="17">
        <f>SUM(C37:C42)</f>
        <v>0</v>
      </c>
    </row>
    <row r="44" spans="1:16" x14ac:dyDescent="0.25">
      <c r="B44" s="17"/>
      <c r="C44" s="17"/>
    </row>
    <row r="45" spans="1:16" x14ac:dyDescent="0.25">
      <c r="B45" s="17">
        <f>B36-B43</f>
        <v>47190</v>
      </c>
      <c r="C45" s="17"/>
    </row>
    <row r="46" spans="1:16" x14ac:dyDescent="0.25">
      <c r="B46" s="9"/>
      <c r="C4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8.28515625" customWidth="1"/>
    <col min="2" max="2" width="15.140625" customWidth="1"/>
  </cols>
  <sheetData>
    <row r="1" spans="1:2" x14ac:dyDescent="0.25">
      <c r="A1" s="33" t="s">
        <v>22</v>
      </c>
      <c r="B1" s="33"/>
    </row>
    <row r="2" spans="1:2" x14ac:dyDescent="0.25">
      <c r="A2" s="15" t="s">
        <v>23</v>
      </c>
      <c r="B2" s="16">
        <f>Enero!A35</f>
        <v>0</v>
      </c>
    </row>
    <row r="3" spans="1:2" x14ac:dyDescent="0.25">
      <c r="A3" s="15" t="s">
        <v>24</v>
      </c>
      <c r="B3" s="16">
        <f>Enero!B35</f>
        <v>47190</v>
      </c>
    </row>
    <row r="4" spans="1:2" x14ac:dyDescent="0.25">
      <c r="A4" s="15" t="s">
        <v>27</v>
      </c>
      <c r="B4" s="16">
        <f>SUM(B2:B3)</f>
        <v>47190</v>
      </c>
    </row>
    <row r="5" spans="1:2" x14ac:dyDescent="0.25">
      <c r="A5" s="15" t="s">
        <v>25</v>
      </c>
      <c r="B5" s="16">
        <f>Enero!C35</f>
        <v>5428.98</v>
      </c>
    </row>
  </sheetData>
  <mergeCells count="1">
    <mergeCell ref="A1:B1"/>
  </mergeCells>
  <pageMargins left="0" right="0" top="0" bottom="0" header="0" footer="0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4" sqref="G4"/>
    </sheetView>
  </sheetViews>
  <sheetFormatPr baseColWidth="10" defaultRowHeight="15" x14ac:dyDescent="0.25"/>
  <cols>
    <col min="1" max="1" width="8.85546875" customWidth="1"/>
    <col min="2" max="2" width="13.42578125" customWidth="1"/>
  </cols>
  <sheetData>
    <row r="1" spans="1:2" x14ac:dyDescent="0.25">
      <c r="A1" s="33" t="s">
        <v>22</v>
      </c>
      <c r="B1" s="33"/>
    </row>
    <row r="2" spans="1:2" x14ac:dyDescent="0.25">
      <c r="A2" s="15" t="s">
        <v>23</v>
      </c>
      <c r="B2" s="17">
        <f>Enero!A35</f>
        <v>0</v>
      </c>
    </row>
    <row r="3" spans="1:2" x14ac:dyDescent="0.25">
      <c r="A3" s="15" t="s">
        <v>24</v>
      </c>
      <c r="B3" s="16">
        <f>Enero!B35</f>
        <v>47190</v>
      </c>
    </row>
    <row r="4" spans="1:2" x14ac:dyDescent="0.25">
      <c r="A4" s="15" t="s">
        <v>27</v>
      </c>
      <c r="B4" s="16">
        <f>SUM(B2:B3)</f>
        <v>47190</v>
      </c>
    </row>
    <row r="5" spans="1:2" x14ac:dyDescent="0.25">
      <c r="A5" s="15" t="s">
        <v>25</v>
      </c>
      <c r="B5" s="16">
        <f>Enero!C35</f>
        <v>5428.98</v>
      </c>
    </row>
    <row r="6" spans="1:2" x14ac:dyDescent="0.25">
      <c r="A6" s="33" t="s">
        <v>26</v>
      </c>
      <c r="B6" s="33"/>
    </row>
    <row r="7" spans="1:2" x14ac:dyDescent="0.25">
      <c r="A7" s="15" t="s">
        <v>23</v>
      </c>
      <c r="B7" s="16">
        <f>Enero!B40</f>
        <v>0</v>
      </c>
    </row>
    <row r="8" spans="1:2" x14ac:dyDescent="0.25">
      <c r="A8" s="15" t="s">
        <v>24</v>
      </c>
      <c r="B8" s="17">
        <f>Enero!B38</f>
        <v>0</v>
      </c>
    </row>
    <row r="9" spans="1:2" x14ac:dyDescent="0.25">
      <c r="A9" s="15" t="s">
        <v>27</v>
      </c>
      <c r="B9" s="16">
        <f>SUM(B7:B8)</f>
        <v>0</v>
      </c>
    </row>
    <row r="10" spans="1:2" x14ac:dyDescent="0.25">
      <c r="A10" s="15" t="s">
        <v>25</v>
      </c>
      <c r="B10" s="16">
        <f>Enero!C43</f>
        <v>0</v>
      </c>
    </row>
  </sheetData>
  <mergeCells count="2">
    <mergeCell ref="A1:B1"/>
    <mergeCell ref="A6:B6"/>
  </mergeCells>
  <pageMargins left="0" right="0" top="0" bottom="0" header="0" footer="0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C11" sqref="C11"/>
    </sheetView>
  </sheetViews>
  <sheetFormatPr baseColWidth="10" defaultRowHeight="15" x14ac:dyDescent="0.25"/>
  <cols>
    <col min="1" max="1" width="10.85546875" customWidth="1"/>
    <col min="3" max="3" width="14.85546875" customWidth="1"/>
    <col min="5" max="5" width="14.28515625" customWidth="1"/>
  </cols>
  <sheetData>
    <row r="1" spans="1:7" x14ac:dyDescent="0.25">
      <c r="A1" s="33" t="s">
        <v>49</v>
      </c>
      <c r="B1" s="33"/>
      <c r="G1" s="7"/>
    </row>
    <row r="2" spans="1:7" ht="15.75" thickBot="1" x14ac:dyDescent="0.3">
      <c r="A2" s="28" t="s">
        <v>54</v>
      </c>
      <c r="B2" s="30">
        <v>139450</v>
      </c>
      <c r="C2" s="9"/>
      <c r="D2" s="9"/>
      <c r="E2" s="9"/>
      <c r="F2" s="9"/>
      <c r="G2" s="13"/>
    </row>
    <row r="3" spans="1:7" ht="15.75" thickBot="1" x14ac:dyDescent="0.3">
      <c r="A3" s="31" t="s">
        <v>27</v>
      </c>
      <c r="B3" s="32">
        <f>SUM(B2:B2)</f>
        <v>139450</v>
      </c>
    </row>
    <row r="4" spans="1:7" x14ac:dyDescent="0.25">
      <c r="A4" s="29"/>
      <c r="B4" s="29"/>
    </row>
    <row r="5" spans="1:7" x14ac:dyDescent="0.25">
      <c r="A5" s="29"/>
      <c r="B5" s="29"/>
    </row>
    <row r="6" spans="1:7" x14ac:dyDescent="0.25">
      <c r="A6" s="29"/>
      <c r="B6" s="29"/>
    </row>
    <row r="7" spans="1:7" x14ac:dyDescent="0.25">
      <c r="A7" s="29"/>
      <c r="B7" s="29"/>
    </row>
  </sheetData>
  <mergeCells count="1">
    <mergeCell ref="A1:B1"/>
  </mergeCells>
  <pageMargins left="0.25" right="0.25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Compra</vt:lpstr>
      <vt:lpstr>Devolucion</vt:lpstr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2018-01-08T19:42:34Z</cp:lastPrinted>
  <dcterms:created xsi:type="dcterms:W3CDTF">2017-12-01T05:09:49Z</dcterms:created>
  <dcterms:modified xsi:type="dcterms:W3CDTF">2018-01-09T01:08:09Z</dcterms:modified>
</cp:coreProperties>
</file>