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Аркуш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2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7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9">
    <xf borderId="0" fillId="0" fontId="0" numFmtId="0" pivotButton="0" quotePrefix="0" xfId="0"/>
    <xf applyAlignment="1" borderId="2" fillId="0" fontId="0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2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  <xf applyAlignment="1" borderId="1" fillId="0" fontId="0" numFmtId="0" pivotButton="0" quotePrefix="0" xfId="0">
      <alignment horizontal="center" textRotation="90" vertical="center" wrapText="1"/>
    </xf>
    <xf applyAlignment="1" borderId="3" fillId="0" fontId="0" numFmtId="0" pivotButton="0" quotePrefix="0" xfId="0">
      <alignment horizontal="center" textRotation="90" vertical="center" wrapText="1"/>
    </xf>
    <xf applyAlignment="1" borderId="5" fillId="0" fontId="0" numFmtId="0" pivotButton="0" quotePrefix="0" xfId="0">
      <alignment horizontal="center" textRotation="90" vertical="center" wrapText="1"/>
    </xf>
    <xf applyAlignment="1" borderId="1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1" fillId="0" fontId="1" numFmtId="4" pivotButton="0" quotePrefix="0" xfId="0">
      <alignment horizontal="center" textRotation="90" vertical="center" wrapText="1"/>
    </xf>
    <xf applyAlignment="1" borderId="3" fillId="0" fontId="1" numFmtId="4" pivotButton="0" quotePrefix="0" xfId="0">
      <alignment horizontal="center" textRotation="90" vertical="center" wrapText="1"/>
    </xf>
    <xf applyAlignment="1" borderId="5" fillId="0" fontId="1" numFmtId="4" pivotButton="0" quotePrefix="0" xfId="0">
      <alignment horizontal="center" textRotation="90" vertical="center" wrapText="1"/>
    </xf>
    <xf applyAlignment="1" borderId="2" fillId="0" fontId="0" numFmtId="0" pivotButton="0" quotePrefix="0" xfId="0">
      <alignment horizontal="center" vertical="center" wrapText="1"/>
    </xf>
    <xf applyAlignment="1" borderId="1" fillId="0" fontId="0" numFmtId="1" pivotButton="0" quotePrefix="0" xfId="0">
      <alignment horizontal="center" textRotation="90" vertical="center" wrapText="1"/>
    </xf>
    <xf applyAlignment="1" borderId="3" fillId="0" fontId="0" numFmtId="1" pivotButton="0" quotePrefix="0" xfId="0">
      <alignment horizontal="center" textRotation="90" vertical="center" wrapText="1"/>
    </xf>
    <xf applyAlignment="1" borderId="5" fillId="0" fontId="0" numFmtId="1" pivotButton="0" quotePrefix="0" xfId="0">
      <alignment horizontal="center" textRotation="90" vertical="center" wrapText="1"/>
    </xf>
    <xf applyAlignment="1" borderId="1" fillId="0" fontId="0" numFmtId="49" pivotButton="0" quotePrefix="0" xfId="0">
      <alignment horizontal="center" vertical="center" wrapText="1"/>
    </xf>
    <xf applyAlignment="1" borderId="3" fillId="0" fontId="0" numFmtId="49" pivotButton="0" quotePrefix="0" xfId="0">
      <alignment horizontal="center" vertical="center" wrapText="1"/>
    </xf>
    <xf applyAlignment="1" borderId="5" fillId="0" fontId="0" numFmtId="49" pivotButton="0" quotePrefix="0" xfId="0">
      <alignment horizontal="center" vertical="center" wrapText="1"/>
    </xf>
    <xf applyAlignment="1" borderId="3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1" fillId="0" fontId="0" numFmtId="4" pivotButton="0" quotePrefix="0" xfId="0">
      <alignment horizontal="center" vertical="center" wrapText="1"/>
    </xf>
    <xf applyAlignment="1" borderId="3" fillId="0" fontId="0" numFmtId="4" pivotButton="0" quotePrefix="0" xfId="0">
      <alignment horizontal="center" vertical="center" wrapText="1"/>
    </xf>
    <xf applyAlignment="1" borderId="5" fillId="0" fontId="0" numFmtId="4" pivotButton="0" quotePrefix="0" xfId="0">
      <alignment horizontal="center" vertical="center" wrapText="1"/>
    </xf>
    <xf applyAlignment="1" borderId="1" fillId="0" fontId="0" numFmtId="1" pivotButton="0" quotePrefix="0" xfId="0">
      <alignment horizontal="center" vertical="center" wrapText="1"/>
    </xf>
    <xf applyAlignment="1" borderId="3" fillId="0" fontId="0" numFmtId="1" pivotButton="0" quotePrefix="0" xfId="0">
      <alignment horizontal="center" vertical="center" wrapText="1"/>
    </xf>
    <xf applyAlignment="1" borderId="5" fillId="0" fontId="0" numFmtId="1" pivotButton="0" quotePrefix="0" xfId="0">
      <alignment horizontal="center" vertical="center" wrapText="1"/>
    </xf>
    <xf applyAlignment="1" borderId="2" fillId="0" fontId="0" numFmtId="0" pivotButton="0" quotePrefix="0" xfId="0">
      <alignment horizontal="center" textRotation="90" vertical="center" wrapText="1"/>
    </xf>
    <xf applyAlignment="1" borderId="2" fillId="0" fontId="1" numFmtId="4" pivotButton="0" quotePrefix="0" xfId="0">
      <alignment horizontal="center" textRotation="90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2" fillId="0" fontId="0" numFmtId="1" pivotButton="0" quotePrefix="0" xfId="0">
      <alignment horizontal="center" textRotation="90" vertical="center" wrapText="1"/>
    </xf>
    <xf applyAlignment="1" borderId="2" fillId="0" fontId="0" numFmtId="49" pivotButton="0" quotePrefix="0" xfId="0">
      <alignment horizontal="center" vertical="center" wrapText="1"/>
    </xf>
    <xf borderId="3" fillId="0" fontId="0" numFmtId="0" pivotButton="0" quotePrefix="0" xfId="0"/>
    <xf applyAlignment="1" borderId="2" fillId="0" fontId="0" numFmtId="4" pivotButton="0" quotePrefix="0" xfId="0">
      <alignment horizontal="center" vertical="center" wrapText="1"/>
    </xf>
    <xf borderId="5" fillId="0" fontId="0" numFmtId="0" pivotButton="0" quotePrefix="0" xfId="0"/>
    <xf borderId="0" fillId="0" fontId="0" numFmtId="164" pivotButton="0" quotePrefix="0" xfId="0"/>
  </cellXfs>
  <cellStyles count="1">
    <cellStyle builtinId="0" name="Звичайни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tabSelected="1" workbookViewId="0">
      <selection activeCell="A5" sqref="A5"/>
    </sheetView>
  </sheetViews>
  <sheetFormatPr baseColWidth="8" defaultRowHeight="15"/>
  <cols>
    <col customWidth="1" max="1" min="1" style="4" width="12.85546875"/>
    <col customWidth="1" max="2" min="2" style="4" width="15.7109375"/>
    <col customWidth="1" max="3" min="3" style="4" width="34.42578125"/>
    <col customWidth="1" max="15" min="4" style="4" width="9.140625"/>
  </cols>
  <sheetData>
    <row r="1">
      <c r="A1" s="29" t="inlineStr">
        <is>
          <t>Дата</t>
        </is>
      </c>
      <c r="B1" s="29" t="inlineStr">
        <is>
          <t>№ 
документа</t>
        </is>
      </c>
      <c r="C1" s="14" t="inlineStr">
        <is>
          <t>Звідки надійшло і кому відпущено</t>
        </is>
      </c>
      <c r="D1" s="30" t="inlineStr">
        <is>
          <t>Вологість, %</t>
        </is>
      </c>
      <c r="E1" s="30" t="inlineStr">
        <is>
          <t>Смітна домішка, %</t>
        </is>
      </c>
      <c r="F1" s="14" t="inlineStr">
        <is>
          <t>Надходження</t>
        </is>
      </c>
      <c r="G1" s="31" t="n"/>
      <c r="H1" s="32" t="n"/>
      <c r="I1" s="14" t="inlineStr">
        <is>
          <t>Видаток</t>
        </is>
      </c>
      <c r="J1" s="31" t="n"/>
      <c r="K1" s="32" t="n"/>
      <c r="L1" s="3" t="inlineStr">
        <is>
          <t>Залишок</t>
        </is>
      </c>
      <c r="M1" s="33" t="inlineStr">
        <is>
          <t>Попереднє усихання, кг</t>
        </is>
      </c>
      <c r="N1" s="34" t="inlineStr">
        <is>
          <t>Убыль по Влаге</t>
        </is>
      </c>
      <c r="O1" s="34" t="inlineStr">
        <is>
          <t>Убыль по ссору</t>
        </is>
      </c>
    </row>
    <row r="2">
      <c r="A2" s="35" t="n"/>
      <c r="B2" s="35" t="n"/>
      <c r="C2" s="35" t="n"/>
      <c r="D2" s="35" t="n"/>
      <c r="E2" s="35" t="n"/>
      <c r="F2" s="14" t="inlineStr">
        <is>
          <t>маса, кг</t>
        </is>
      </c>
      <c r="G2" s="14" t="inlineStr">
        <is>
          <t>центнеро-відсотки</t>
        </is>
      </c>
      <c r="H2" s="32" t="n"/>
      <c r="I2" s="36" t="inlineStr">
        <is>
          <t>маса, кг</t>
        </is>
      </c>
      <c r="J2" s="14" t="inlineStr">
        <is>
          <t>центнеро-відсотки</t>
        </is>
      </c>
      <c r="K2" s="32" t="n"/>
      <c r="L2" s="3" t="inlineStr">
        <is>
          <t>маса, кг</t>
        </is>
      </c>
      <c r="M2" s="35" t="n"/>
      <c r="N2" s="35" t="n"/>
      <c r="O2" s="35" t="n"/>
    </row>
    <row r="3">
      <c r="A3" s="35" t="n"/>
      <c r="B3" s="35" t="n"/>
      <c r="C3" s="35" t="n"/>
      <c r="D3" s="35" t="n"/>
      <c r="E3" s="35" t="n"/>
      <c r="F3" s="35" t="n"/>
      <c r="G3" s="14" t="n"/>
      <c r="H3" s="14" t="n"/>
      <c r="I3" s="35" t="n"/>
      <c r="J3" s="14" t="n"/>
      <c r="K3" s="14" t="n"/>
      <c r="L3" s="35" t="n"/>
      <c r="M3" s="35" t="n"/>
      <c r="N3" s="35" t="n"/>
      <c r="O3" s="35" t="n"/>
    </row>
    <row customHeight="1" ht="19.5" r="4">
      <c r="A4" s="37" t="n"/>
      <c r="B4" s="37" t="n"/>
      <c r="C4" s="37" t="n"/>
      <c r="D4" s="37" t="n"/>
      <c r="E4" s="37" t="n"/>
      <c r="F4" s="37" t="n"/>
      <c r="G4" s="2" t="inlineStr">
        <is>
          <t>за вологістю</t>
        </is>
      </c>
      <c r="H4" s="2" t="inlineStr">
        <is>
          <t>за смітною домішкою</t>
        </is>
      </c>
      <c r="I4" s="37" t="n"/>
      <c r="J4" s="2" t="inlineStr">
        <is>
          <t>за вологістю</t>
        </is>
      </c>
      <c r="K4" s="2" t="inlineStr">
        <is>
          <t>за смітною домішкою</t>
        </is>
      </c>
      <c r="L4" s="37" t="n"/>
      <c r="M4" s="37" t="n"/>
      <c r="N4" s="37" t="n"/>
      <c r="O4" s="37" t="n"/>
    </row>
    <row r="5">
      <c r="A5" s="38" t="n">
        <v>43735</v>
      </c>
      <c r="B5" t="inlineStr">
        <is>
          <t>ЭЛ20-20927</t>
        </is>
      </c>
      <c r="C5" t="inlineStr">
        <is>
          <t>Фермерське господарство</t>
        </is>
      </c>
      <c r="D5" t="n">
        <v>17.3</v>
      </c>
      <c r="E5" t="n">
        <v>3.3</v>
      </c>
      <c r="F5" t="n">
        <v>63460</v>
      </c>
      <c r="G5">
        <f>F5*D5/100</f>
        <v/>
      </c>
      <c r="H5">
        <f>F5*E5/100</f>
        <v/>
      </c>
    </row>
    <row r="6">
      <c r="A6" s="38" t="n">
        <v>43738</v>
      </c>
      <c r="B6" t="inlineStr">
        <is>
          <t>ЭЛ20-20930</t>
        </is>
      </c>
      <c r="C6" t="inlineStr">
        <is>
          <t>Фермерське господарство</t>
        </is>
      </c>
      <c r="D6" t="n">
        <v>17</v>
      </c>
      <c r="E6" t="n">
        <v>3.7</v>
      </c>
      <c r="F6" t="n">
        <v>40860</v>
      </c>
      <c r="G6">
        <f>F6*D6/100</f>
        <v/>
      </c>
      <c r="H6">
        <f>F6*E6/100</f>
        <v/>
      </c>
    </row>
    <row r="7">
      <c r="A7" s="38" t="n">
        <v>43738</v>
      </c>
      <c r="C7" t="inlineStr">
        <is>
          <t>акт очистки - сушки</t>
        </is>
      </c>
      <c r="D7" t="n">
        <v>14</v>
      </c>
      <c r="E7" t="n">
        <v>2</v>
      </c>
      <c r="I7">
        <f>O7*F9/100</f>
        <v/>
      </c>
      <c r="J7">
        <f>I7*D7/100</f>
        <v/>
      </c>
      <c r="K7">
        <f>I7*E7/100</f>
        <v/>
      </c>
      <c r="M7">
        <f>F9*N7/100</f>
        <v/>
      </c>
      <c r="N7">
        <f>100*(D9-14)/(100-14)</f>
        <v/>
      </c>
      <c r="O7">
        <f>(100-N7)*(E9-2)/(100-2)</f>
        <v/>
      </c>
    </row>
    <row r="8">
      <c r="A8" s="38" t="n">
        <v>43738</v>
      </c>
      <c r="C8" t="inlineStr">
        <is>
          <t>акт сушки</t>
        </is>
      </c>
      <c r="D8" t="n">
        <v>14</v>
      </c>
      <c r="E8" t="n">
        <v>2</v>
      </c>
    </row>
    <row r="9">
      <c r="C9" t="inlineStr">
        <is>
          <t>Загальне надходження за місяць</t>
        </is>
      </c>
      <c r="D9">
        <f>G9*100/F9</f>
        <v/>
      </c>
      <c r="E9">
        <f>H9*100/F9</f>
        <v/>
      </c>
      <c r="F9">
        <f>SUM(F5:F6)</f>
        <v/>
      </c>
      <c r="G9">
        <f>SUM(G5:G6)</f>
        <v/>
      </c>
      <c r="H9">
        <f>SUM(H5:H6)</f>
        <v/>
      </c>
    </row>
    <row r="10">
      <c r="C10" t="inlineStr">
        <is>
          <t>Загальне відвантаження за місяць</t>
        </is>
      </c>
      <c r="D10" t="n">
        <v>14</v>
      </c>
      <c r="E10" t="n">
        <v>2</v>
      </c>
      <c r="I10">
        <f>SUM(I5:I8)</f>
        <v/>
      </c>
      <c r="J10">
        <f>SUM(J5:J8)</f>
        <v/>
      </c>
      <c r="K10">
        <f>SUM(K5:K8)</f>
        <v/>
      </c>
      <c r="L10">
        <f>F9-I10</f>
        <v/>
      </c>
      <c r="M10">
        <f>SUM(M5:M8)</f>
        <v/>
      </c>
    </row>
    <row r="11">
      <c r="A11" s="38" t="n">
        <v>43745</v>
      </c>
      <c r="B11" t="inlineStr">
        <is>
          <t>ЭЛ20-20107</t>
        </is>
      </c>
      <c r="C11" t="inlineStr">
        <is>
          <t>Фермерське господарство</t>
        </is>
      </c>
      <c r="D11" t="n">
        <v>16.95</v>
      </c>
      <c r="E11" t="n">
        <v>3.2</v>
      </c>
      <c r="F11" t="n">
        <v>120500</v>
      </c>
      <c r="G11">
        <f>F11*D11/100</f>
        <v/>
      </c>
      <c r="H11">
        <f>F11*E11/100</f>
        <v/>
      </c>
    </row>
    <row r="12">
      <c r="A12" s="38" t="n">
        <v>43746</v>
      </c>
      <c r="B12" t="inlineStr">
        <is>
          <t>ЭЛ20-20108</t>
        </is>
      </c>
      <c r="C12" t="inlineStr">
        <is>
          <t>Фермерське господарство</t>
        </is>
      </c>
      <c r="D12" t="n">
        <v>17.11</v>
      </c>
      <c r="E12" t="n">
        <v>2.9</v>
      </c>
      <c r="F12" t="n">
        <v>87600</v>
      </c>
      <c r="G12">
        <f>F12*D12/100</f>
        <v/>
      </c>
      <c r="H12">
        <f>F12*E12/100</f>
        <v/>
      </c>
    </row>
    <row r="13">
      <c r="A13" s="38" t="n">
        <v>43747</v>
      </c>
      <c r="B13" t="inlineStr">
        <is>
          <t>ЭЛ20-20109</t>
        </is>
      </c>
      <c r="C13" t="inlineStr">
        <is>
          <t>Фермерське господарство</t>
        </is>
      </c>
      <c r="D13" t="n">
        <v>17</v>
      </c>
      <c r="E13" t="n">
        <v>2.9</v>
      </c>
      <c r="F13" t="n">
        <v>110390</v>
      </c>
      <c r="G13">
        <f>F13*D13/100</f>
        <v/>
      </c>
      <c r="H13">
        <f>F13*E13/100</f>
        <v/>
      </c>
    </row>
    <row r="14">
      <c r="A14" s="38" t="n">
        <v>43750</v>
      </c>
      <c r="B14" t="inlineStr">
        <is>
          <t>ЭЛ20-201012</t>
        </is>
      </c>
      <c r="C14" t="inlineStr">
        <is>
          <t>Фермерське господарство</t>
        </is>
      </c>
      <c r="D14" t="n">
        <v>17</v>
      </c>
      <c r="E14" t="n">
        <v>2.9</v>
      </c>
      <c r="F14" t="n">
        <v>87830</v>
      </c>
      <c r="G14">
        <f>F14*D14/100</f>
        <v/>
      </c>
      <c r="H14">
        <f>F14*E14/100</f>
        <v/>
      </c>
    </row>
    <row r="15">
      <c r="A15" s="38" t="n">
        <v>43750</v>
      </c>
      <c r="C15" t="inlineStr">
        <is>
          <t>акт очистки - сушки</t>
        </is>
      </c>
      <c r="D15" t="n">
        <v>14</v>
      </c>
      <c r="E15" t="n">
        <v>2</v>
      </c>
      <c r="I15">
        <f>O15*F17/100</f>
        <v/>
      </c>
      <c r="J15">
        <f>I15*D15/100</f>
        <v/>
      </c>
      <c r="K15">
        <f>I15*E15/100</f>
        <v/>
      </c>
      <c r="M15">
        <f>F17*N15/100</f>
        <v/>
      </c>
      <c r="N15">
        <f>100*(D17-14)/(100-14)</f>
        <v/>
      </c>
      <c r="O15">
        <f>(100-N15)*(E17-2)/(100-2)</f>
        <v/>
      </c>
    </row>
    <row r="16">
      <c r="A16" s="38" t="n">
        <v>43750</v>
      </c>
      <c r="C16" t="inlineStr">
        <is>
          <t>акт сушки</t>
        </is>
      </c>
      <c r="D16" t="n">
        <v>14</v>
      </c>
      <c r="E16" t="n">
        <v>2</v>
      </c>
    </row>
    <row r="17">
      <c r="C17" t="inlineStr">
        <is>
          <t>Загальне надходження за місяць</t>
        </is>
      </c>
      <c r="D17">
        <f>G17*100/F17</f>
        <v/>
      </c>
      <c r="E17">
        <f>H17*100/F17</f>
        <v/>
      </c>
      <c r="F17">
        <f>SUM(F11:F14)</f>
        <v/>
      </c>
      <c r="G17">
        <f>SUM(G11:G14)</f>
        <v/>
      </c>
      <c r="H17">
        <f>SUM(H11:H14)</f>
        <v/>
      </c>
    </row>
    <row r="18">
      <c r="C18" t="inlineStr">
        <is>
          <t>Загальне відвантаження за місяць</t>
        </is>
      </c>
      <c r="D18" t="n">
        <v>14</v>
      </c>
      <c r="E18" t="n">
        <v>2</v>
      </c>
      <c r="I18">
        <f>SUM(I11:I16)</f>
        <v/>
      </c>
      <c r="J18">
        <f>SUM(J11:J16)</f>
        <v/>
      </c>
      <c r="K18">
        <f>SUM(K11:K16)</f>
        <v/>
      </c>
      <c r="L18">
        <f>F17-I18+L10</f>
        <v/>
      </c>
      <c r="M18">
        <f>SUM(M11:M16)</f>
        <v/>
      </c>
    </row>
    <row r="19">
      <c r="C19" t="inlineStr">
        <is>
          <t>Загальне надходження</t>
        </is>
      </c>
      <c r="D19">
        <f>G19*100/F19</f>
        <v/>
      </c>
      <c r="E19">
        <f>H19*100/F19</f>
        <v/>
      </c>
      <c r="F19">
        <f>F9+F17</f>
        <v/>
      </c>
      <c r="G19">
        <f>G9+G17</f>
        <v/>
      </c>
      <c r="H19">
        <f>H9+H17</f>
        <v/>
      </c>
    </row>
    <row r="20">
      <c r="C20" t="inlineStr">
        <is>
          <t>Загальне відвантаження</t>
        </is>
      </c>
      <c r="D20" t="n">
        <v>14</v>
      </c>
      <c r="E20" t="n">
        <v>2</v>
      </c>
      <c r="I20">
        <f>I10+I18</f>
        <v/>
      </c>
      <c r="J20">
        <f>J10+J18</f>
        <v/>
      </c>
      <c r="K20">
        <f>K10+K18</f>
        <v/>
      </c>
      <c r="L20">
        <f>L18</f>
        <v/>
      </c>
      <c r="M20">
        <f>M10+M18</f>
        <v/>
      </c>
    </row>
  </sheetData>
  <mergeCells count="15">
    <mergeCell ref="I1:K1"/>
    <mergeCell ref="M1:M4"/>
    <mergeCell ref="N1:N4"/>
    <mergeCell ref="O1:O4"/>
    <mergeCell ref="F2:F4"/>
    <mergeCell ref="G2:H2"/>
    <mergeCell ref="I2:I4"/>
    <mergeCell ref="J2:K2"/>
    <mergeCell ref="L2:L4"/>
    <mergeCell ref="F1:H1"/>
    <mergeCell ref="A1:A4"/>
    <mergeCell ref="B1:B4"/>
    <mergeCell ref="C1:C4"/>
    <mergeCell ref="D1:D4"/>
    <mergeCell ref="E1:E4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Ярослав Гончар</dc:creator>
  <dcterms:created xsi:type="dcterms:W3CDTF">2020-02-12T18:15:28Z</dcterms:created>
  <dcterms:modified xsi:type="dcterms:W3CDTF">2020-02-12T18:57:19Z</dcterms:modified>
  <cp:lastModifiedBy>Ярослав Гончар</cp:lastModifiedBy>
</cp:coreProperties>
</file>