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olalekan/Documents/interdisciplinary/interdisciplinary/finacial documents/"/>
    </mc:Choice>
  </mc:AlternateContent>
  <xr:revisionPtr revIDLastSave="0" documentId="13_ncr:1_{599CCA42-2527-4E4F-8D68-A42415EC4DBF}" xr6:coauthVersionLast="40" xr6:coauthVersionMax="40" xr10:uidLastSave="{00000000-0000-0000-0000-000000000000}"/>
  <bookViews>
    <workbookView xWindow="380" yWindow="460" windowWidth="28040" windowHeight="16400" xr2:uid="{00000000-000D-0000-FFFF-FFFF00000000}"/>
  </bookViews>
  <sheets>
    <sheet name="Twelve-month cash flow" sheetId="1" r:id="rId1"/>
  </sheets>
  <definedNames>
    <definedName name="_xlnm.Print_Titles" localSheetId="0">'Twelve-month cash flow'!$4:$4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3" i="1" l="1"/>
  <c r="P13" i="1"/>
  <c r="P12" i="1"/>
  <c r="P28" i="1"/>
  <c r="P26" i="1"/>
  <c r="P24" i="1"/>
  <c r="P19" i="1"/>
  <c r="O33" i="1"/>
  <c r="P29" i="1"/>
  <c r="P31" i="1"/>
  <c r="D9" i="1"/>
  <c r="H19" i="1"/>
  <c r="G19" i="1"/>
  <c r="J19" i="1"/>
  <c r="K19" i="1"/>
  <c r="L19" i="1"/>
  <c r="M19" i="1"/>
  <c r="N19" i="1"/>
  <c r="O19" i="1"/>
  <c r="I19" i="1"/>
  <c r="E19" i="1"/>
  <c r="F19" i="1"/>
  <c r="D19" i="1"/>
  <c r="D33" i="1" s="1"/>
  <c r="D37" i="1" s="1"/>
  <c r="P10" i="1"/>
  <c r="C12" i="1"/>
  <c r="D12" i="1"/>
  <c r="P8" i="1"/>
  <c r="E9" i="1"/>
  <c r="F9" i="1" s="1"/>
  <c r="C13" i="1" l="1"/>
  <c r="C38" i="1" s="1"/>
  <c r="E12" i="1"/>
  <c r="G9" i="1"/>
  <c r="H9" i="1" s="1"/>
  <c r="I9" i="1" s="1"/>
  <c r="J9" i="1" s="1"/>
  <c r="K9" i="1" s="1"/>
  <c r="L9" i="1" s="1"/>
  <c r="F12" i="1"/>
  <c r="G12" i="1"/>
  <c r="C33" i="1"/>
  <c r="C37" i="1" s="1"/>
  <c r="E33" i="1"/>
  <c r="E37" i="1" s="1"/>
  <c r="F33" i="1"/>
  <c r="F37" i="1" s="1"/>
  <c r="G33" i="1"/>
  <c r="H33" i="1"/>
  <c r="H37" i="1" s="1"/>
  <c r="I33" i="1"/>
  <c r="I37" i="1" s="1"/>
  <c r="J33" i="1"/>
  <c r="J37" i="1" s="1"/>
  <c r="K33" i="1"/>
  <c r="K37" i="1" s="1"/>
  <c r="L33" i="1"/>
  <c r="L37" i="1" s="1"/>
  <c r="M33" i="1"/>
  <c r="M37" i="1" s="1"/>
  <c r="N33" i="1"/>
  <c r="N37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O37" i="1"/>
  <c r="H12" i="1" l="1"/>
  <c r="M9" i="1"/>
  <c r="N9" i="1" s="1"/>
  <c r="O9" i="1" s="1"/>
  <c r="O12" i="1" s="1"/>
  <c r="L12" i="1"/>
  <c r="G37" i="1"/>
  <c r="I12" i="1"/>
  <c r="J12" i="1"/>
  <c r="K12" i="1"/>
  <c r="D5" i="1" l="1"/>
  <c r="D13" i="1" s="1"/>
  <c r="D38" i="1" s="1"/>
  <c r="M12" i="1"/>
  <c r="E5" i="1" l="1"/>
  <c r="E13" i="1" s="1"/>
  <c r="E38" i="1" s="1"/>
  <c r="N12" i="1"/>
  <c r="F5" i="1" l="1"/>
  <c r="F13" i="1" s="1"/>
  <c r="F38" i="1" s="1"/>
  <c r="P9" i="1"/>
  <c r="G5" i="1" l="1"/>
  <c r="G13" i="1" s="1"/>
  <c r="G38" i="1" s="1"/>
  <c r="H5" i="1" l="1"/>
  <c r="H13" i="1" s="1"/>
  <c r="H38" i="1" s="1"/>
  <c r="I5" i="1" l="1"/>
  <c r="I13" i="1" s="1"/>
  <c r="I38" i="1" s="1"/>
  <c r="J5" i="1" l="1"/>
  <c r="J13" i="1" s="1"/>
  <c r="J38" i="1" s="1"/>
  <c r="K5" i="1" l="1"/>
  <c r="K13" i="1" s="1"/>
  <c r="K38" i="1" s="1"/>
  <c r="L5" i="1" l="1"/>
  <c r="L13" i="1" s="1"/>
  <c r="L38" i="1" s="1"/>
  <c r="M5" i="1" l="1"/>
  <c r="M13" i="1" s="1"/>
  <c r="M38" i="1" s="1"/>
  <c r="N5" i="1" l="1"/>
  <c r="N13" i="1" s="1"/>
  <c r="N38" i="1" s="1"/>
  <c r="O5" i="1" l="1"/>
  <c r="P5" i="1" l="1"/>
  <c r="P38" i="1" s="1"/>
  <c r="O13" i="1"/>
  <c r="O38" i="1" s="1"/>
  <c r="P37" i="1"/>
</calcChain>
</file>

<file path=xl/sharedStrings.xml><?xml version="1.0" encoding="utf-8"?>
<sst xmlns="http://schemas.openxmlformats.org/spreadsheetml/2006/main" count="46" uniqueCount="43">
  <si>
    <t>Total Item EST</t>
  </si>
  <si>
    <t>CASH RECEIPTS</t>
  </si>
  <si>
    <t>Loan/ other cash inj.</t>
  </si>
  <si>
    <t>TOTAL CASH RECEIPTS</t>
  </si>
  <si>
    <t>CASH PAID OUT</t>
  </si>
  <si>
    <t>Purchases (merchandise)</t>
  </si>
  <si>
    <t>Purchases (specify)</t>
  </si>
  <si>
    <t>Outside services</t>
  </si>
  <si>
    <t>Supplies (office &amp; oper.)</t>
  </si>
  <si>
    <t>Repairs &amp; maintenance</t>
  </si>
  <si>
    <t>Advertising</t>
  </si>
  <si>
    <t>Car, delivery &amp; travel</t>
  </si>
  <si>
    <t>Accounting &amp; legal</t>
  </si>
  <si>
    <t>Rent</t>
  </si>
  <si>
    <t>Telephone</t>
  </si>
  <si>
    <t>Utilities</t>
  </si>
  <si>
    <t>Insurance</t>
  </si>
  <si>
    <t>Miscellaneous</t>
  </si>
  <si>
    <t>SUBTOTAL</t>
  </si>
  <si>
    <t>Loan principal payment</t>
  </si>
  <si>
    <t>Capital purchase (specify)</t>
  </si>
  <si>
    <t>Other startup costs</t>
  </si>
  <si>
    <t>TOTAL CASH PAID OUT</t>
  </si>
  <si>
    <t>Accounts Receivable</t>
  </si>
  <si>
    <t>Bad Debt (end of month)</t>
  </si>
  <si>
    <t>Accounts Payable (eom)</t>
  </si>
  <si>
    <t>Pre-Startup EST</t>
  </si>
  <si>
    <t>Fiscal Year Begins:</t>
  </si>
  <si>
    <t>ESSENTIAL OPERATING DATA (non cash flow information)</t>
  </si>
  <si>
    <t>Depreciation</t>
  </si>
  <si>
    <t>Gross wages (exact withdrawal)</t>
  </si>
  <si>
    <t>Payroll expenses (taxes, etc.)</t>
  </si>
  <si>
    <r>
      <t>Total Cash Available</t>
    </r>
    <r>
      <rPr>
        <sz val="8"/>
        <rFont val="Arial"/>
        <family val="2"/>
      </rPr>
      <t xml:space="preserve"> (before cash out)</t>
    </r>
  </si>
  <si>
    <t>Twelve-month cash flow</t>
  </si>
  <si>
    <r>
      <t>Cash &amp; Bank on Hand</t>
    </r>
    <r>
      <rPr>
        <sz val="8"/>
        <rFont val="Arial"/>
        <family val="2"/>
      </rPr>
      <t xml:space="preserve"> (beginning of month)</t>
    </r>
  </si>
  <si>
    <r>
      <t xml:space="preserve">Cash &amp; Bank Position                 </t>
    </r>
    <r>
      <rPr>
        <sz val="8"/>
        <rFont val="Arial"/>
        <family val="2"/>
      </rPr>
      <t>(end of month)</t>
    </r>
  </si>
  <si>
    <t>Sales Volume (euros)</t>
  </si>
  <si>
    <t>Stock on hand (eom)</t>
  </si>
  <si>
    <t>Taxes</t>
  </si>
  <si>
    <t xml:space="preserve"> </t>
  </si>
  <si>
    <t>Owners Capital</t>
  </si>
  <si>
    <t xml:space="preserve">Sales </t>
  </si>
  <si>
    <t>Brain Traing Game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</si>
</sst>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€&quot;* #,##0.00_);_(&quot;€&quot;* \(#,##0.00\);_(&quot;€&quot;* &quot;-&quot;??_);_(@_)"/>
    <numFmt numFmtId="164" formatCode="mmmm"/>
    <numFmt numFmtId="165" formatCode="&quot;€&quot;#,##0.00"/>
    <numFmt numFmtId="166" formatCode="&quot;€&quot;#,##0"/>
  </numFmts>
  <fonts count="8" x14ac:knownFonts="1"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9"/>
      <name val="Arial"/>
      <family val="2"/>
    </font>
    <font>
      <sz val="12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tt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horizontal="right"/>
    </xf>
    <xf numFmtId="17" fontId="7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/>
    </xf>
    <xf numFmtId="0" fontId="7" fillId="6" borderId="5" xfId="0" applyFont="1" applyFill="1" applyBorder="1" applyAlignment="1">
      <alignment vertical="center" wrapText="1"/>
    </xf>
    <xf numFmtId="3" fontId="2" fillId="6" borderId="3" xfId="0" applyNumberFormat="1" applyFont="1" applyFill="1" applyBorder="1" applyAlignment="1">
      <alignment vertical="center"/>
    </xf>
    <xf numFmtId="3" fontId="2" fillId="6" borderId="4" xfId="0" applyNumberFormat="1" applyFont="1" applyFill="1" applyBorder="1" applyAlignment="1">
      <alignment vertical="center"/>
    </xf>
    <xf numFmtId="3" fontId="2" fillId="6" borderId="0" xfId="0" applyNumberFormat="1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44" fontId="2" fillId="2" borderId="1" xfId="0" applyNumberFormat="1" applyFont="1" applyFill="1" applyBorder="1" applyAlignment="1">
      <alignment vertical="center"/>
    </xf>
    <xf numFmtId="44" fontId="2" fillId="2" borderId="5" xfId="0" applyNumberFormat="1" applyFont="1" applyFill="1" applyBorder="1" applyAlignment="1">
      <alignment vertical="center"/>
    </xf>
    <xf numFmtId="166" fontId="2" fillId="5" borderId="1" xfId="0" applyNumberFormat="1" applyFont="1" applyFill="1" applyBorder="1" applyAlignment="1">
      <alignment vertical="center"/>
    </xf>
    <xf numFmtId="4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8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BFAF5"/>
      <rgbColor rgb="00F6F3E2"/>
      <rgbColor rgb="00FFFF99"/>
      <rgbColor rgb="00BCCCE4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  <pageSetUpPr fitToPage="1"/>
  </sheetPr>
  <dimension ref="B1:DI51"/>
  <sheetViews>
    <sheetView showGridLines="0" tabSelected="1" zoomScale="125" zoomScaleNormal="150" workbookViewId="0">
      <pane ySplit="4" topLeftCell="A5" activePane="bottomLeft" state="frozen"/>
      <selection pane="bottomLeft" activeCell="S33" sqref="S33"/>
    </sheetView>
  </sheetViews>
  <sheetFormatPr baseColWidth="10" defaultColWidth="9.25" defaultRowHeight="11" x14ac:dyDescent="0.15"/>
  <cols>
    <col min="1" max="1" width="1.75" style="2" customWidth="1"/>
    <col min="2" max="2" width="28.25" style="1" customWidth="1"/>
    <col min="3" max="3" width="16.5" style="2" customWidth="1"/>
    <col min="4" max="4" width="13.5" style="2" customWidth="1"/>
    <col min="5" max="5" width="16.5" style="2" customWidth="1"/>
    <col min="6" max="6" width="13.75" style="2" customWidth="1"/>
    <col min="7" max="7" width="13.25" style="2" customWidth="1"/>
    <col min="8" max="9" width="13" style="2" customWidth="1"/>
    <col min="10" max="10" width="13.75" style="2" customWidth="1"/>
    <col min="11" max="11" width="13" style="2" customWidth="1"/>
    <col min="12" max="12" width="15.25" style="2" customWidth="1"/>
    <col min="13" max="13" width="15" style="2" customWidth="1"/>
    <col min="14" max="14" width="14.5" style="2" customWidth="1"/>
    <col min="15" max="15" width="13.25" style="2" customWidth="1"/>
    <col min="16" max="16" width="14.25" style="2" customWidth="1"/>
    <col min="17" max="16384" width="9.25" style="2"/>
  </cols>
  <sheetData>
    <row r="1" spans="2:113" ht="11.25" customHeight="1" x14ac:dyDescent="0.15"/>
    <row r="2" spans="2:113" s="4" customFormat="1" ht="27.75" customHeight="1" x14ac:dyDescent="0.25">
      <c r="B2" s="3" t="s">
        <v>33</v>
      </c>
      <c r="H2" s="22" t="s">
        <v>42</v>
      </c>
      <c r="I2" s="22"/>
      <c r="J2" s="22"/>
      <c r="K2" s="23"/>
      <c r="L2" s="23"/>
      <c r="M2" s="23"/>
      <c r="N2" s="22"/>
      <c r="O2" s="24" t="s">
        <v>27</v>
      </c>
      <c r="P2" s="25">
        <v>43466</v>
      </c>
    </row>
    <row r="3" spans="2:113" ht="3.75" customHeight="1" x14ac:dyDescent="0.15">
      <c r="B3" s="5"/>
      <c r="H3" s="6"/>
      <c r="J3" s="7"/>
      <c r="K3" s="7"/>
      <c r="L3" s="7"/>
    </row>
    <row r="4" spans="2:113" s="7" customFormat="1" ht="24.75" customHeight="1" x14ac:dyDescent="0.15">
      <c r="B4" s="8"/>
      <c r="C4" s="26" t="s">
        <v>26</v>
      </c>
      <c r="D4" s="27">
        <f>P2</f>
        <v>43466</v>
      </c>
      <c r="E4" s="27">
        <f>DATE(YEAR(D4),MONTH(D4)+1,1)</f>
        <v>43497</v>
      </c>
      <c r="F4" s="27">
        <f t="shared" ref="F4:H4" si="0">DATE(YEAR(E4),MONTH(E4)+1,1)</f>
        <v>43525</v>
      </c>
      <c r="G4" s="27">
        <f t="shared" si="0"/>
        <v>43556</v>
      </c>
      <c r="H4" s="27">
        <f t="shared" si="0"/>
        <v>43586</v>
      </c>
      <c r="I4" s="27">
        <f t="shared" ref="I4" si="1">DATE(YEAR(H4),MONTH(H4)+1,1)</f>
        <v>43617</v>
      </c>
      <c r="J4" s="27">
        <f t="shared" ref="J4" si="2">DATE(YEAR(I4),MONTH(I4)+1,1)</f>
        <v>43647</v>
      </c>
      <c r="K4" s="27">
        <f t="shared" ref="K4" si="3">DATE(YEAR(J4),MONTH(J4)+1,1)</f>
        <v>43678</v>
      </c>
      <c r="L4" s="27">
        <f t="shared" ref="L4" si="4">DATE(YEAR(K4),MONTH(K4)+1,1)</f>
        <v>43709</v>
      </c>
      <c r="M4" s="27">
        <f t="shared" ref="M4" si="5">DATE(YEAR(L4),MONTH(L4)+1,1)</f>
        <v>43739</v>
      </c>
      <c r="N4" s="27">
        <f t="shared" ref="N4" si="6">DATE(YEAR(M4),MONTH(M4)+1,1)</f>
        <v>43770</v>
      </c>
      <c r="O4" s="27">
        <f t="shared" ref="O4" si="7">DATE(YEAR(N4),MONTH(N4)+1,1)</f>
        <v>43800</v>
      </c>
      <c r="P4" s="28" t="s">
        <v>0</v>
      </c>
    </row>
    <row r="5" spans="2:113" ht="28" customHeight="1" x14ac:dyDescent="0.15">
      <c r="B5" s="9" t="s">
        <v>34</v>
      </c>
      <c r="C5" s="40">
        <v>13000</v>
      </c>
      <c r="D5" s="40">
        <f>C38</f>
        <v>23000</v>
      </c>
      <c r="E5" s="40">
        <f t="shared" ref="E5:O5" si="8">D38</f>
        <v>18956</v>
      </c>
      <c r="F5" s="40">
        <f t="shared" si="8"/>
        <v>17211</v>
      </c>
      <c r="G5" s="40">
        <f t="shared" si="8"/>
        <v>15998</v>
      </c>
      <c r="H5" s="40">
        <f t="shared" si="8"/>
        <v>14817</v>
      </c>
      <c r="I5" s="40">
        <f t="shared" si="8"/>
        <v>11528</v>
      </c>
      <c r="J5" s="40">
        <f t="shared" si="8"/>
        <v>6272</v>
      </c>
      <c r="K5" s="40">
        <f t="shared" si="8"/>
        <v>3548</v>
      </c>
      <c r="L5" s="40">
        <f t="shared" si="8"/>
        <v>2356</v>
      </c>
      <c r="M5" s="40">
        <f t="shared" si="8"/>
        <v>1697</v>
      </c>
      <c r="N5" s="40">
        <f t="shared" si="8"/>
        <v>3570</v>
      </c>
      <c r="O5" s="41">
        <f t="shared" si="8"/>
        <v>6975</v>
      </c>
      <c r="P5" s="40">
        <f>O5</f>
        <v>6975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</row>
    <row r="6" spans="2:113" ht="15" customHeight="1" x14ac:dyDescent="0.1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2:113" ht="18" customHeight="1" x14ac:dyDescent="0.15">
      <c r="B7" s="31" t="s">
        <v>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2:113" ht="18" customHeight="1" x14ac:dyDescent="0.15">
      <c r="B8" s="29" t="s">
        <v>40</v>
      </c>
      <c r="C8" s="36"/>
      <c r="D8" s="36">
        <v>5000</v>
      </c>
      <c r="E8" s="36">
        <v>5000</v>
      </c>
      <c r="F8" s="36">
        <v>5000</v>
      </c>
      <c r="G8" s="36">
        <v>5000</v>
      </c>
      <c r="H8" s="36">
        <v>5000</v>
      </c>
      <c r="I8" s="36">
        <v>5000</v>
      </c>
      <c r="J8" s="36">
        <v>5000</v>
      </c>
      <c r="K8" s="36">
        <v>5000</v>
      </c>
      <c r="L8" s="36">
        <v>5000</v>
      </c>
      <c r="M8" s="36">
        <v>5000</v>
      </c>
      <c r="N8" s="36">
        <v>5000</v>
      </c>
      <c r="O8" s="36">
        <v>5000</v>
      </c>
      <c r="P8" s="36">
        <f>SUM(D8:O8)</f>
        <v>60000</v>
      </c>
    </row>
    <row r="9" spans="2:113" ht="18" customHeight="1" x14ac:dyDescent="0.15">
      <c r="B9" s="13" t="s">
        <v>41</v>
      </c>
      <c r="C9" s="37"/>
      <c r="D9" s="37">
        <f>1.99*500</f>
        <v>995</v>
      </c>
      <c r="E9" s="37">
        <f>1990*2</f>
        <v>3980</v>
      </c>
      <c r="F9" s="37">
        <f>1990+E9</f>
        <v>5970</v>
      </c>
      <c r="G9" s="37">
        <f>1990+F9</f>
        <v>7960</v>
      </c>
      <c r="H9" s="37">
        <f t="shared" ref="H9:O9" si="9">G9+1990</f>
        <v>9950</v>
      </c>
      <c r="I9" s="37">
        <f t="shared" si="9"/>
        <v>11940</v>
      </c>
      <c r="J9" s="37">
        <f t="shared" si="9"/>
        <v>13930</v>
      </c>
      <c r="K9" s="37">
        <f t="shared" si="9"/>
        <v>15920</v>
      </c>
      <c r="L9" s="37">
        <f t="shared" si="9"/>
        <v>17910</v>
      </c>
      <c r="M9" s="37">
        <f t="shared" si="9"/>
        <v>19900</v>
      </c>
      <c r="N9" s="37">
        <f t="shared" si="9"/>
        <v>21890</v>
      </c>
      <c r="O9" s="37">
        <f t="shared" si="9"/>
        <v>23880</v>
      </c>
      <c r="P9" s="37">
        <f>SUM(C9:O9)</f>
        <v>154225</v>
      </c>
    </row>
    <row r="10" spans="2:113" ht="18" customHeight="1" x14ac:dyDescent="0.15">
      <c r="B10" s="38" t="s">
        <v>2</v>
      </c>
      <c r="C10" s="36">
        <v>10000</v>
      </c>
      <c r="D10" s="36"/>
      <c r="E10" s="36" t="s">
        <v>39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>
        <f>SUM(C10:O10)</f>
        <v>10000</v>
      </c>
    </row>
    <row r="11" spans="2:113" ht="18" customHeight="1" x14ac:dyDescent="0.15">
      <c r="B11" s="13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2:113" ht="24" customHeight="1" x14ac:dyDescent="0.15">
      <c r="B12" s="15" t="s">
        <v>3</v>
      </c>
      <c r="C12" s="35">
        <f>SUM(C9:C11)</f>
        <v>10000</v>
      </c>
      <c r="D12" s="35">
        <f>SUM(D8:D11)</f>
        <v>5995</v>
      </c>
      <c r="E12" s="35">
        <f>SUM(E8:E11)</f>
        <v>8980</v>
      </c>
      <c r="F12" s="35">
        <f>SUM(F8:F11)</f>
        <v>10970</v>
      </c>
      <c r="G12" s="35">
        <f t="shared" ref="G12:N12" si="10">SUM(G8:G11)</f>
        <v>12960</v>
      </c>
      <c r="H12" s="35">
        <f t="shared" si="10"/>
        <v>14950</v>
      </c>
      <c r="I12" s="35">
        <f t="shared" si="10"/>
        <v>16940</v>
      </c>
      <c r="J12" s="35">
        <f t="shared" si="10"/>
        <v>18930</v>
      </c>
      <c r="K12" s="35">
        <f t="shared" si="10"/>
        <v>20920</v>
      </c>
      <c r="L12" s="35">
        <f>SUM(L8:L11)</f>
        <v>22910</v>
      </c>
      <c r="M12" s="35">
        <f t="shared" si="10"/>
        <v>24900</v>
      </c>
      <c r="N12" s="35">
        <f t="shared" si="10"/>
        <v>26890</v>
      </c>
      <c r="O12" s="35">
        <f>SUM(O8:O11)</f>
        <v>28880</v>
      </c>
      <c r="P12" s="35">
        <f>SUM(C12:O12)</f>
        <v>224225</v>
      </c>
      <c r="Q12" s="7"/>
    </row>
    <row r="13" spans="2:113" s="7" customFormat="1" ht="23" customHeight="1" x14ac:dyDescent="0.15">
      <c r="B13" s="9" t="s">
        <v>32</v>
      </c>
      <c r="C13" s="35">
        <f>(C5+C12)</f>
        <v>23000</v>
      </c>
      <c r="D13" s="35">
        <f>(D5+D12)</f>
        <v>28995</v>
      </c>
      <c r="E13" s="35">
        <f>(E5+E12)</f>
        <v>27936</v>
      </c>
      <c r="F13" s="35">
        <f t="shared" ref="F13:N13" si="11">(F5+F12)</f>
        <v>28181</v>
      </c>
      <c r="G13" s="35">
        <f t="shared" si="11"/>
        <v>28958</v>
      </c>
      <c r="H13" s="35">
        <f t="shared" si="11"/>
        <v>29767</v>
      </c>
      <c r="I13" s="35">
        <f t="shared" si="11"/>
        <v>28468</v>
      </c>
      <c r="J13" s="35">
        <f t="shared" si="11"/>
        <v>25202</v>
      </c>
      <c r="K13" s="35">
        <f t="shared" si="11"/>
        <v>24468</v>
      </c>
      <c r="L13" s="35">
        <f t="shared" si="11"/>
        <v>25266</v>
      </c>
      <c r="M13" s="35">
        <f t="shared" si="11"/>
        <v>26597</v>
      </c>
      <c r="N13" s="35">
        <f t="shared" si="11"/>
        <v>30460</v>
      </c>
      <c r="O13" s="35">
        <f>(O5+O12)</f>
        <v>35855</v>
      </c>
      <c r="P13" s="35">
        <f>SUM(P5+P12)</f>
        <v>231200</v>
      </c>
      <c r="Q13" s="2"/>
    </row>
    <row r="14" spans="2:113" ht="18" customHeight="1" x14ac:dyDescent="0.15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113" ht="18" customHeight="1" x14ac:dyDescent="0.15">
      <c r="B15" s="31" t="s">
        <v>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3"/>
    </row>
    <row r="16" spans="2:113" ht="18" customHeight="1" x14ac:dyDescent="0.15">
      <c r="B16" s="13" t="s">
        <v>5</v>
      </c>
      <c r="C16" s="37" t="s">
        <v>39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10"/>
    </row>
    <row r="17" spans="2:19" ht="18" customHeight="1" x14ac:dyDescent="0.15">
      <c r="B17" s="14" t="s">
        <v>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0"/>
    </row>
    <row r="18" spans="2:19" ht="18" customHeight="1" x14ac:dyDescent="0.15">
      <c r="B18" s="13" t="s">
        <v>6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10"/>
    </row>
    <row r="19" spans="2:19" ht="18" customHeight="1" x14ac:dyDescent="0.15">
      <c r="B19" s="14" t="s">
        <v>30</v>
      </c>
      <c r="C19" s="36"/>
      <c r="D19" s="36">
        <f>3640+5000</f>
        <v>8640</v>
      </c>
      <c r="E19" s="36">
        <f t="shared" ref="E19:F19" si="12">3640+5000</f>
        <v>8640</v>
      </c>
      <c r="F19" s="36">
        <f t="shared" si="12"/>
        <v>8640</v>
      </c>
      <c r="G19" s="36">
        <f>(3640)+5000+(500*5)</f>
        <v>11140</v>
      </c>
      <c r="H19" s="36">
        <f>(3640*2)+5000+(500*5)</f>
        <v>14780</v>
      </c>
      <c r="I19" s="36">
        <f>(3640*2)+(5000*2)</f>
        <v>17280</v>
      </c>
      <c r="J19" s="36">
        <f t="shared" ref="J19:O19" si="13">(3640*2)+(5000*2)</f>
        <v>17280</v>
      </c>
      <c r="K19" s="36">
        <f t="shared" si="13"/>
        <v>17280</v>
      </c>
      <c r="L19" s="36">
        <f t="shared" si="13"/>
        <v>17280</v>
      </c>
      <c r="M19" s="36">
        <f t="shared" si="13"/>
        <v>17280</v>
      </c>
      <c r="N19" s="36">
        <f t="shared" si="13"/>
        <v>17280</v>
      </c>
      <c r="O19" s="36">
        <f t="shared" si="13"/>
        <v>17280</v>
      </c>
      <c r="P19" s="30">
        <f>SUM(D19:O19)</f>
        <v>172800</v>
      </c>
    </row>
    <row r="20" spans="2:19" ht="18" customHeight="1" x14ac:dyDescent="0.15">
      <c r="B20" s="13" t="s">
        <v>31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0"/>
    </row>
    <row r="21" spans="2:19" ht="18" customHeight="1" x14ac:dyDescent="0.15">
      <c r="B21" s="14" t="s">
        <v>7</v>
      </c>
      <c r="C21" s="36"/>
      <c r="D21" s="36"/>
      <c r="E21" s="36"/>
      <c r="F21" s="36"/>
      <c r="G21" s="36"/>
      <c r="H21" s="36"/>
      <c r="I21" s="36" t="s">
        <v>39</v>
      </c>
      <c r="J21" s="36"/>
      <c r="K21" s="36"/>
      <c r="L21" s="36"/>
      <c r="M21" s="36"/>
      <c r="N21" s="36"/>
      <c r="O21" s="36"/>
      <c r="P21" s="30"/>
    </row>
    <row r="22" spans="2:19" ht="18" customHeight="1" x14ac:dyDescent="0.15">
      <c r="B22" s="13" t="s">
        <v>8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10"/>
    </row>
    <row r="23" spans="2:19" ht="18" customHeight="1" x14ac:dyDescent="0.15">
      <c r="B23" s="14" t="s">
        <v>9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0"/>
      <c r="S23" s="44"/>
    </row>
    <row r="24" spans="2:19" ht="18" customHeight="1" x14ac:dyDescent="0.15">
      <c r="B24" s="13" t="s">
        <v>10</v>
      </c>
      <c r="C24" s="37"/>
      <c r="D24" s="37">
        <v>1000</v>
      </c>
      <c r="E24" s="37">
        <v>1000</v>
      </c>
      <c r="F24" s="37">
        <v>1000</v>
      </c>
      <c r="G24" s="37">
        <v>1000</v>
      </c>
      <c r="H24" s="37">
        <v>1000</v>
      </c>
      <c r="I24" s="37">
        <v>1000</v>
      </c>
      <c r="J24" s="37">
        <v>1000</v>
      </c>
      <c r="K24" s="37">
        <v>1000</v>
      </c>
      <c r="L24" s="37">
        <v>1000</v>
      </c>
      <c r="M24" s="37">
        <v>1000</v>
      </c>
      <c r="N24" s="37">
        <v>1000</v>
      </c>
      <c r="O24" s="37">
        <v>1000</v>
      </c>
      <c r="P24" s="10">
        <f>SUM(D24:O24)</f>
        <v>12000</v>
      </c>
    </row>
    <row r="25" spans="2:19" ht="18" customHeight="1" x14ac:dyDescent="0.15">
      <c r="B25" s="14" t="s">
        <v>11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0"/>
      <c r="S25" s="43"/>
    </row>
    <row r="26" spans="2:19" ht="18" customHeight="1" x14ac:dyDescent="0.15">
      <c r="B26" s="13" t="s">
        <v>12</v>
      </c>
      <c r="C26" s="37"/>
      <c r="D26" s="37"/>
      <c r="E26" s="37"/>
      <c r="F26" s="37">
        <v>1000</v>
      </c>
      <c r="G26" s="37"/>
      <c r="H26" s="37"/>
      <c r="I26" s="37">
        <v>1000</v>
      </c>
      <c r="J26" s="37"/>
      <c r="K26" s="37"/>
      <c r="L26" s="37">
        <v>1000</v>
      </c>
      <c r="M26" s="37"/>
      <c r="N26" s="37"/>
      <c r="O26" s="37">
        <v>1000</v>
      </c>
      <c r="P26" s="10">
        <f>SUM(D26:O26)</f>
        <v>4000</v>
      </c>
    </row>
    <row r="27" spans="2:19" ht="18" customHeight="1" x14ac:dyDescent="0.15">
      <c r="B27" s="14" t="s">
        <v>13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0"/>
    </row>
    <row r="28" spans="2:19" ht="18" customHeight="1" x14ac:dyDescent="0.15">
      <c r="B28" s="13" t="s">
        <v>14</v>
      </c>
      <c r="C28" s="37"/>
      <c r="D28" s="37">
        <v>70</v>
      </c>
      <c r="E28" s="37">
        <v>70</v>
      </c>
      <c r="F28" s="37">
        <v>70</v>
      </c>
      <c r="G28" s="37">
        <v>70</v>
      </c>
      <c r="H28" s="37">
        <v>70</v>
      </c>
      <c r="I28" s="37">
        <v>70</v>
      </c>
      <c r="J28" s="37">
        <v>70</v>
      </c>
      <c r="K28" s="37">
        <v>70</v>
      </c>
      <c r="L28" s="37">
        <v>70</v>
      </c>
      <c r="M28" s="37">
        <v>70</v>
      </c>
      <c r="N28" s="37">
        <v>70</v>
      </c>
      <c r="O28" s="37">
        <v>70</v>
      </c>
      <c r="P28" s="10">
        <f>SUM(D28:O28)</f>
        <v>840</v>
      </c>
    </row>
    <row r="29" spans="2:19" ht="18" customHeight="1" x14ac:dyDescent="0.15">
      <c r="B29" s="14" t="s">
        <v>15</v>
      </c>
      <c r="C29" s="36"/>
      <c r="D29" s="36">
        <v>100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  <c r="K29" s="36">
        <v>100</v>
      </c>
      <c r="L29" s="36">
        <v>100</v>
      </c>
      <c r="M29" s="36">
        <v>100</v>
      </c>
      <c r="N29" s="36">
        <v>100</v>
      </c>
      <c r="O29" s="36">
        <v>100</v>
      </c>
      <c r="P29" s="30">
        <f>SUM(D29:O29)</f>
        <v>1200</v>
      </c>
    </row>
    <row r="30" spans="2:19" ht="18" customHeight="1" x14ac:dyDescent="0.15">
      <c r="B30" s="13" t="s">
        <v>16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10"/>
    </row>
    <row r="31" spans="2:19" ht="18" customHeight="1" x14ac:dyDescent="0.15">
      <c r="B31" s="14" t="s">
        <v>38</v>
      </c>
      <c r="C31" s="36"/>
      <c r="D31" s="42">
        <v>229</v>
      </c>
      <c r="E31" s="42">
        <v>915</v>
      </c>
      <c r="F31" s="42">
        <v>1373</v>
      </c>
      <c r="G31" s="42">
        <v>1831</v>
      </c>
      <c r="H31" s="42">
        <v>2289</v>
      </c>
      <c r="I31" s="42">
        <v>2746</v>
      </c>
      <c r="J31" s="42">
        <v>3204</v>
      </c>
      <c r="K31" s="42">
        <v>3662</v>
      </c>
      <c r="L31" s="42">
        <v>4119</v>
      </c>
      <c r="M31" s="42">
        <v>4577</v>
      </c>
      <c r="N31" s="42">
        <v>5035</v>
      </c>
      <c r="O31" s="42">
        <v>5492</v>
      </c>
      <c r="P31" s="30">
        <f>SUM(D31:O31)</f>
        <v>35472</v>
      </c>
    </row>
    <row r="32" spans="2:19" ht="18" customHeight="1" x14ac:dyDescent="0.15">
      <c r="B32" s="13" t="s">
        <v>17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10"/>
    </row>
    <row r="33" spans="2:19" ht="18" customHeight="1" x14ac:dyDescent="0.15">
      <c r="B33" s="15" t="s">
        <v>18</v>
      </c>
      <c r="C33" s="35">
        <f t="shared" ref="C33:N33" si="14">SUM(C16:C32)</f>
        <v>0</v>
      </c>
      <c r="D33" s="35">
        <f>SUM(D16:D32)</f>
        <v>10039</v>
      </c>
      <c r="E33" s="35">
        <f t="shared" si="14"/>
        <v>10725</v>
      </c>
      <c r="F33" s="35">
        <f t="shared" si="14"/>
        <v>12183</v>
      </c>
      <c r="G33" s="35">
        <f t="shared" si="14"/>
        <v>14141</v>
      </c>
      <c r="H33" s="35">
        <f t="shared" si="14"/>
        <v>18239</v>
      </c>
      <c r="I33" s="35">
        <f t="shared" si="14"/>
        <v>22196</v>
      </c>
      <c r="J33" s="35">
        <f t="shared" si="14"/>
        <v>21654</v>
      </c>
      <c r="K33" s="35">
        <f t="shared" si="14"/>
        <v>22112</v>
      </c>
      <c r="L33" s="35">
        <f t="shared" si="14"/>
        <v>23569</v>
      </c>
      <c r="M33" s="35">
        <f t="shared" si="14"/>
        <v>23027</v>
      </c>
      <c r="N33" s="35">
        <f t="shared" si="14"/>
        <v>23485</v>
      </c>
      <c r="O33" s="35">
        <f>SUM(O16:O32)</f>
        <v>24942</v>
      </c>
      <c r="P33" s="16">
        <f>SUM(C33:O33)</f>
        <v>226312</v>
      </c>
      <c r="S33" s="46"/>
    </row>
    <row r="34" spans="2:19" ht="18" customHeight="1" x14ac:dyDescent="0.15">
      <c r="B34" s="13" t="s">
        <v>19</v>
      </c>
      <c r="C34" s="10"/>
      <c r="D34" s="3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2:19" ht="18" customHeight="1" x14ac:dyDescent="0.15">
      <c r="B35" s="14" t="s">
        <v>20</v>
      </c>
      <c r="C35" s="30"/>
      <c r="D35" s="3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2:19" ht="18" customHeight="1" x14ac:dyDescent="0.15">
      <c r="B36" s="13" t="s">
        <v>21</v>
      </c>
      <c r="C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2:19" ht="18" customHeight="1" x14ac:dyDescent="0.15">
      <c r="B37" s="15" t="s">
        <v>22</v>
      </c>
      <c r="C37" s="16">
        <f>SUM(C33:C36)</f>
        <v>0</v>
      </c>
      <c r="D37" s="16">
        <f>SUM(D33:D36)</f>
        <v>10039</v>
      </c>
      <c r="E37" s="16">
        <f t="shared" ref="E37:P37" si="15">SUM(E33:E36)</f>
        <v>10725</v>
      </c>
      <c r="F37" s="16">
        <f t="shared" si="15"/>
        <v>12183</v>
      </c>
      <c r="G37" s="16">
        <f t="shared" si="15"/>
        <v>14141</v>
      </c>
      <c r="H37" s="16">
        <f t="shared" si="15"/>
        <v>18239</v>
      </c>
      <c r="I37" s="16">
        <f t="shared" si="15"/>
        <v>22196</v>
      </c>
      <c r="J37" s="16">
        <f t="shared" si="15"/>
        <v>21654</v>
      </c>
      <c r="K37" s="16">
        <f t="shared" si="15"/>
        <v>22112</v>
      </c>
      <c r="L37" s="16">
        <f t="shared" si="15"/>
        <v>23569</v>
      </c>
      <c r="M37" s="16">
        <f t="shared" si="15"/>
        <v>23027</v>
      </c>
      <c r="N37" s="16">
        <f t="shared" si="15"/>
        <v>23485</v>
      </c>
      <c r="O37" s="16">
        <f>SUM(O33:O36)</f>
        <v>24942</v>
      </c>
      <c r="P37" s="16">
        <f t="shared" si="15"/>
        <v>226312</v>
      </c>
    </row>
    <row r="38" spans="2:19" ht="18" customHeight="1" x14ac:dyDescent="0.15">
      <c r="B38" s="9" t="s">
        <v>35</v>
      </c>
      <c r="C38" s="16">
        <f>(C13-C37)</f>
        <v>23000</v>
      </c>
      <c r="D38" s="16">
        <f t="shared" ref="D38:N38" si="16">(D13-D37)</f>
        <v>18956</v>
      </c>
      <c r="E38" s="16">
        <f t="shared" si="16"/>
        <v>17211</v>
      </c>
      <c r="F38" s="16">
        <f t="shared" si="16"/>
        <v>15998</v>
      </c>
      <c r="G38" s="16">
        <f t="shared" si="16"/>
        <v>14817</v>
      </c>
      <c r="H38" s="16">
        <f t="shared" si="16"/>
        <v>11528</v>
      </c>
      <c r="I38" s="16">
        <f t="shared" si="16"/>
        <v>6272</v>
      </c>
      <c r="J38" s="16">
        <f t="shared" si="16"/>
        <v>3548</v>
      </c>
      <c r="K38" s="16">
        <f t="shared" si="16"/>
        <v>2356</v>
      </c>
      <c r="L38" s="16">
        <f t="shared" si="16"/>
        <v>1697</v>
      </c>
      <c r="M38" s="16">
        <f t="shared" si="16"/>
        <v>3570</v>
      </c>
      <c r="N38" s="16">
        <f t="shared" si="16"/>
        <v>6975</v>
      </c>
      <c r="O38" s="16">
        <f>(O13-O37)</f>
        <v>10913</v>
      </c>
      <c r="P38" s="45">
        <f>(P13-P37)</f>
        <v>4888</v>
      </c>
    </row>
    <row r="39" spans="2:19" ht="18" customHeight="1" x14ac:dyDescent="0.15"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9" ht="18" customHeight="1" x14ac:dyDescent="0.15">
      <c r="B40" s="21" t="s">
        <v>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</row>
    <row r="41" spans="2:19" ht="18" customHeight="1" x14ac:dyDescent="0.15">
      <c r="B41" s="13" t="s">
        <v>36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9" ht="18" customHeight="1" x14ac:dyDescent="0.15">
      <c r="B42" s="14" t="s">
        <v>23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2:19" ht="22.5" customHeight="1" x14ac:dyDescent="0.15">
      <c r="B43" s="13" t="s">
        <v>24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2:19" ht="15" customHeight="1" x14ac:dyDescent="0.15">
      <c r="B44" s="29" t="s">
        <v>37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2:19" ht="18" customHeight="1" x14ac:dyDescent="0.15">
      <c r="B45" s="13" t="s">
        <v>25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2:19" ht="18" customHeight="1" x14ac:dyDescent="0.15">
      <c r="B46" s="14" t="s">
        <v>29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2:19" ht="18" customHeight="1" x14ac:dyDescent="0.15"/>
    <row r="48" spans="2:19" ht="18" customHeight="1" x14ac:dyDescent="0.15"/>
    <row r="49" ht="18" customHeight="1" x14ac:dyDescent="0.15"/>
    <row r="50" ht="18" customHeight="1" x14ac:dyDescent="0.15"/>
    <row r="51" ht="18" customHeight="1" x14ac:dyDescent="0.15"/>
  </sheetData>
  <phoneticPr fontId="0" type="noConversion"/>
  <pageMargins left="0" right="0" top="0.5" bottom="0.25" header="0" footer="0"/>
  <pageSetup scale="8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Twelve-month cash flow</vt:lpstr>
      <vt:lpstr>'Twelve-month cash flow'!Print_Titles</vt:lpstr>
    </vt:vector>
  </TitlesOfParts>
  <Manager/>
  <Company>Service Corps of Retired Executives (SCORE®)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Tijesu Olalekan</cp:lastModifiedBy>
  <cp:lastPrinted>2006-10-13T13:44:59Z</cp:lastPrinted>
  <dcterms:created xsi:type="dcterms:W3CDTF">2001-02-13T23:13:55Z</dcterms:created>
  <dcterms:modified xsi:type="dcterms:W3CDTF">2019-04-06T12:34:23Z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TC010175121033</vt:lpwstr>
  </property>
</Properties>
</file>