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ark/Documents/Python/simulation-analysis.nosync/data/interim/"/>
    </mc:Choice>
  </mc:AlternateContent>
  <xr:revisionPtr revIDLastSave="0" documentId="13_ncr:1_{D0905E4B-CE51-F14B-8D07-9BBC8AE323C1}" xr6:coauthVersionLast="47" xr6:coauthVersionMax="47" xr10:uidLastSave="{00000000-0000-0000-0000-000000000000}"/>
  <bookViews>
    <workbookView xWindow="0" yWindow="500" windowWidth="28800" windowHeight="17500" xr2:uid="{2C63A40C-D2EC-1F4A-85DC-050C32B0CBD3}"/>
  </bookViews>
  <sheets>
    <sheet name="Sheet1" sheetId="1" r:id="rId1"/>
  </sheets>
  <definedNames>
    <definedName name="df_cps_emis_pers" localSheetId="0">Sheet1!$B$2:$J$56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" i="1" l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G4" i="1"/>
  <c r="AF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B13" i="1"/>
  <c r="AC13" i="1"/>
  <c r="AD13" i="1"/>
  <c r="AB14" i="1"/>
  <c r="AC14" i="1"/>
  <c r="AD14" i="1"/>
  <c r="AB15" i="1"/>
  <c r="AC15" i="1"/>
  <c r="AD15" i="1"/>
  <c r="AB16" i="1"/>
  <c r="AC16" i="1"/>
  <c r="AD16" i="1"/>
  <c r="AB17" i="1"/>
  <c r="AC17" i="1"/>
  <c r="AD17" i="1"/>
  <c r="AB18" i="1"/>
  <c r="AC18" i="1"/>
  <c r="AD18" i="1"/>
  <c r="AB19" i="1"/>
  <c r="AC19" i="1"/>
  <c r="AD19" i="1"/>
  <c r="AD4" i="1"/>
  <c r="AC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AA4" i="1"/>
  <c r="Z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4" i="1"/>
  <c r="V13" i="1"/>
  <c r="V14" i="1"/>
  <c r="V15" i="1"/>
  <c r="V16" i="1"/>
  <c r="V17" i="1"/>
  <c r="V18" i="1"/>
  <c r="V19" i="1"/>
  <c r="M56" i="1" l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4" i="1"/>
  <c r="AE5" i="1" s="1"/>
  <c r="M5" i="1"/>
  <c r="AE6" i="1" s="1"/>
  <c r="M6" i="1"/>
  <c r="AE7" i="1" s="1"/>
  <c r="M7" i="1"/>
  <c r="AE8" i="1" s="1"/>
  <c r="M8" i="1"/>
  <c r="AE9" i="1" s="1"/>
  <c r="M9" i="1"/>
  <c r="AE10" i="1" s="1"/>
  <c r="M10" i="1"/>
  <c r="AE11" i="1" s="1"/>
  <c r="M11" i="1"/>
  <c r="AE12" i="1" s="1"/>
  <c r="M12" i="1"/>
  <c r="M13" i="1"/>
  <c r="M14" i="1"/>
  <c r="M15" i="1"/>
  <c r="M16" i="1"/>
  <c r="M17" i="1"/>
  <c r="M18" i="1"/>
  <c r="M3" i="1"/>
  <c r="AE4" i="1" s="1"/>
  <c r="L58" i="1"/>
  <c r="L57" i="1"/>
  <c r="L39" i="1"/>
  <c r="L3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3" i="1"/>
  <c r="L19" i="1"/>
  <c r="L20" i="1" l="1"/>
  <c r="K4" i="1"/>
  <c r="V5" i="1" s="1"/>
  <c r="K5" i="1"/>
  <c r="V6" i="1" s="1"/>
  <c r="K6" i="1"/>
  <c r="V7" i="1" s="1"/>
  <c r="K7" i="1"/>
  <c r="V8" i="1" s="1"/>
  <c r="K8" i="1"/>
  <c r="V9" i="1" s="1"/>
  <c r="K9" i="1"/>
  <c r="V10" i="1" s="1"/>
  <c r="K10" i="1"/>
  <c r="V11" i="1" s="1"/>
  <c r="K11" i="1"/>
  <c r="V12" i="1" s="1"/>
  <c r="K12" i="1"/>
  <c r="K13" i="1"/>
  <c r="K14" i="1"/>
  <c r="K15" i="1"/>
  <c r="K16" i="1"/>
  <c r="K17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3" i="1"/>
  <c r="V4" i="1" s="1"/>
  <c r="F59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2" i="1"/>
  <c r="J57" i="1"/>
  <c r="J38" i="1"/>
  <c r="J19" i="1"/>
  <c r="E4" i="1"/>
  <c r="O4" i="1" s="1"/>
  <c r="E5" i="1"/>
  <c r="F5" i="1" s="1"/>
  <c r="AB6" i="1" s="1"/>
  <c r="E6" i="1"/>
  <c r="O6" i="1" s="1"/>
  <c r="E7" i="1"/>
  <c r="O7" i="1" s="1"/>
  <c r="E8" i="1"/>
  <c r="O8" i="1" s="1"/>
  <c r="E9" i="1"/>
  <c r="F9" i="1" s="1"/>
  <c r="AB10" i="1" s="1"/>
  <c r="E10" i="1"/>
  <c r="O10" i="1" s="1"/>
  <c r="E11" i="1"/>
  <c r="O11" i="1" s="1"/>
  <c r="E12" i="1"/>
  <c r="O12" i="1" s="1"/>
  <c r="E13" i="1"/>
  <c r="O13" i="1" s="1"/>
  <c r="E14" i="1"/>
  <c r="O14" i="1" s="1"/>
  <c r="E15" i="1"/>
  <c r="O15" i="1" s="1"/>
  <c r="E16" i="1"/>
  <c r="O16" i="1" s="1"/>
  <c r="E17" i="1"/>
  <c r="F17" i="1" s="1"/>
  <c r="E18" i="1"/>
  <c r="O18" i="1" s="1"/>
  <c r="E22" i="1"/>
  <c r="O22" i="1" s="1"/>
  <c r="E23" i="1"/>
  <c r="O23" i="1" s="1"/>
  <c r="E24" i="1"/>
  <c r="O24" i="1" s="1"/>
  <c r="E25" i="1"/>
  <c r="O25" i="1" s="1"/>
  <c r="E26" i="1"/>
  <c r="O26" i="1" s="1"/>
  <c r="E27" i="1"/>
  <c r="O27" i="1" s="1"/>
  <c r="E28" i="1"/>
  <c r="O28" i="1" s="1"/>
  <c r="E29" i="1"/>
  <c r="O29" i="1" s="1"/>
  <c r="E30" i="1"/>
  <c r="O30" i="1" s="1"/>
  <c r="E31" i="1"/>
  <c r="O31" i="1" s="1"/>
  <c r="E32" i="1"/>
  <c r="O32" i="1" s="1"/>
  <c r="E33" i="1"/>
  <c r="O33" i="1" s="1"/>
  <c r="E34" i="1"/>
  <c r="O34" i="1" s="1"/>
  <c r="E35" i="1"/>
  <c r="F35" i="1" s="1"/>
  <c r="E36" i="1"/>
  <c r="F36" i="1" s="1"/>
  <c r="E37" i="1"/>
  <c r="F37" i="1" s="1"/>
  <c r="E41" i="1"/>
  <c r="O41" i="1" s="1"/>
  <c r="E42" i="1"/>
  <c r="O42" i="1" s="1"/>
  <c r="E43" i="1"/>
  <c r="O43" i="1" s="1"/>
  <c r="E44" i="1"/>
  <c r="O44" i="1" s="1"/>
  <c r="E45" i="1"/>
  <c r="O45" i="1" s="1"/>
  <c r="E46" i="1"/>
  <c r="O46" i="1" s="1"/>
  <c r="E47" i="1"/>
  <c r="O47" i="1" s="1"/>
  <c r="E48" i="1"/>
  <c r="O48" i="1" s="1"/>
  <c r="E49" i="1"/>
  <c r="O49" i="1" s="1"/>
  <c r="E50" i="1"/>
  <c r="O50" i="1" s="1"/>
  <c r="E51" i="1"/>
  <c r="O51" i="1" s="1"/>
  <c r="E52" i="1"/>
  <c r="O52" i="1" s="1"/>
  <c r="E53" i="1"/>
  <c r="O53" i="1" s="1"/>
  <c r="E54" i="1"/>
  <c r="O54" i="1" s="1"/>
  <c r="E55" i="1"/>
  <c r="O55" i="1" s="1"/>
  <c r="E56" i="1"/>
  <c r="O56" i="1" s="1"/>
  <c r="E3" i="1"/>
  <c r="F3" i="1" s="1"/>
  <c r="AB4" i="1" s="1"/>
  <c r="H4" i="1"/>
  <c r="P4" i="1" s="1"/>
  <c r="H5" i="1"/>
  <c r="P5" i="1" s="1"/>
  <c r="H6" i="1"/>
  <c r="P6" i="1" s="1"/>
  <c r="H7" i="1"/>
  <c r="P7" i="1" s="1"/>
  <c r="H8" i="1"/>
  <c r="P8" i="1" s="1"/>
  <c r="H9" i="1"/>
  <c r="P9" i="1" s="1"/>
  <c r="H10" i="1"/>
  <c r="P10" i="1" s="1"/>
  <c r="H11" i="1"/>
  <c r="P11" i="1" s="1"/>
  <c r="H12" i="1"/>
  <c r="P12" i="1" s="1"/>
  <c r="H13" i="1"/>
  <c r="P13" i="1" s="1"/>
  <c r="H14" i="1"/>
  <c r="P14" i="1" s="1"/>
  <c r="H15" i="1"/>
  <c r="P15" i="1" s="1"/>
  <c r="H16" i="1"/>
  <c r="P16" i="1" s="1"/>
  <c r="H17" i="1"/>
  <c r="P17" i="1" s="1"/>
  <c r="H18" i="1"/>
  <c r="P18" i="1" s="1"/>
  <c r="H22" i="1"/>
  <c r="P22" i="1" s="1"/>
  <c r="H23" i="1"/>
  <c r="P23" i="1" s="1"/>
  <c r="H24" i="1"/>
  <c r="P24" i="1" s="1"/>
  <c r="H25" i="1"/>
  <c r="P25" i="1" s="1"/>
  <c r="H26" i="1"/>
  <c r="P26" i="1" s="1"/>
  <c r="H27" i="1"/>
  <c r="P27" i="1" s="1"/>
  <c r="H28" i="1"/>
  <c r="P28" i="1" s="1"/>
  <c r="H29" i="1"/>
  <c r="P29" i="1" s="1"/>
  <c r="H30" i="1"/>
  <c r="P30" i="1" s="1"/>
  <c r="H31" i="1"/>
  <c r="P31" i="1" s="1"/>
  <c r="H32" i="1"/>
  <c r="P32" i="1" s="1"/>
  <c r="H33" i="1"/>
  <c r="P33" i="1" s="1"/>
  <c r="H34" i="1"/>
  <c r="P34" i="1" s="1"/>
  <c r="H35" i="1"/>
  <c r="P35" i="1" s="1"/>
  <c r="H36" i="1"/>
  <c r="P36" i="1" s="1"/>
  <c r="H37" i="1"/>
  <c r="P37" i="1" s="1"/>
  <c r="H41" i="1"/>
  <c r="P41" i="1" s="1"/>
  <c r="H42" i="1"/>
  <c r="I42" i="1" s="1"/>
  <c r="H43" i="1"/>
  <c r="P43" i="1" s="1"/>
  <c r="H44" i="1"/>
  <c r="P44" i="1" s="1"/>
  <c r="H45" i="1"/>
  <c r="P45" i="1" s="1"/>
  <c r="H46" i="1"/>
  <c r="P46" i="1" s="1"/>
  <c r="H47" i="1"/>
  <c r="P47" i="1" s="1"/>
  <c r="H48" i="1"/>
  <c r="P48" i="1" s="1"/>
  <c r="H49" i="1"/>
  <c r="P49" i="1" s="1"/>
  <c r="H50" i="1"/>
  <c r="P50" i="1" s="1"/>
  <c r="H51" i="1"/>
  <c r="P51" i="1" s="1"/>
  <c r="H52" i="1"/>
  <c r="P52" i="1" s="1"/>
  <c r="H53" i="1"/>
  <c r="P53" i="1" s="1"/>
  <c r="H54" i="1"/>
  <c r="P54" i="1" s="1"/>
  <c r="H55" i="1"/>
  <c r="P55" i="1" s="1"/>
  <c r="H56" i="1"/>
  <c r="P56" i="1" s="1"/>
  <c r="H3" i="1"/>
  <c r="P3" i="1" s="1"/>
  <c r="P42" i="1" l="1"/>
  <c r="I29" i="1"/>
  <c r="I10" i="1"/>
  <c r="Y11" i="1" s="1"/>
  <c r="I18" i="1"/>
  <c r="I11" i="1"/>
  <c r="Y12" i="1" s="1"/>
  <c r="I56" i="1"/>
  <c r="I48" i="1"/>
  <c r="I37" i="1"/>
  <c r="I55" i="1"/>
  <c r="I54" i="1"/>
  <c r="I46" i="1"/>
  <c r="I35" i="1"/>
  <c r="I27" i="1"/>
  <c r="I17" i="1"/>
  <c r="I9" i="1"/>
  <c r="Y10" i="1" s="1"/>
  <c r="I45" i="1"/>
  <c r="I34" i="1"/>
  <c r="I26" i="1"/>
  <c r="I16" i="1"/>
  <c r="I8" i="1"/>
  <c r="Y9" i="1" s="1"/>
  <c r="I28" i="1"/>
  <c r="I15" i="1"/>
  <c r="I53" i="1"/>
  <c r="I33" i="1"/>
  <c r="I47" i="1"/>
  <c r="I44" i="1"/>
  <c r="I7" i="1"/>
  <c r="Y8" i="1" s="1"/>
  <c r="I51" i="1"/>
  <c r="I32" i="1"/>
  <c r="I24" i="1"/>
  <c r="I6" i="1"/>
  <c r="Y7" i="1" s="1"/>
  <c r="F30" i="1"/>
  <c r="I31" i="1"/>
  <c r="I23" i="1"/>
  <c r="I13" i="1"/>
  <c r="I5" i="1"/>
  <c r="Y6" i="1" s="1"/>
  <c r="I36" i="1"/>
  <c r="I52" i="1"/>
  <c r="I25" i="1"/>
  <c r="F42" i="1"/>
  <c r="I43" i="1"/>
  <c r="I14" i="1"/>
  <c r="I50" i="1"/>
  <c r="O9" i="1"/>
  <c r="I3" i="1"/>
  <c r="Y4" i="1" s="1"/>
  <c r="I49" i="1"/>
  <c r="I41" i="1"/>
  <c r="I30" i="1"/>
  <c r="I22" i="1"/>
  <c r="I12" i="1"/>
  <c r="I4" i="1"/>
  <c r="Y5" i="1" s="1"/>
  <c r="F56" i="1"/>
  <c r="F24" i="1"/>
  <c r="O17" i="1"/>
  <c r="F55" i="1"/>
  <c r="F22" i="1"/>
  <c r="F50" i="1"/>
  <c r="F13" i="1"/>
  <c r="O5" i="1"/>
  <c r="O37" i="1"/>
  <c r="F48" i="1"/>
  <c r="F11" i="1"/>
  <c r="AB12" i="1" s="1"/>
  <c r="F32" i="1"/>
  <c r="O36" i="1"/>
  <c r="F47" i="1"/>
  <c r="F29" i="1"/>
  <c r="F18" i="1"/>
  <c r="F10" i="1"/>
  <c r="AB11" i="1" s="1"/>
  <c r="O35" i="1"/>
  <c r="F54" i="1"/>
  <c r="F46" i="1"/>
  <c r="F28" i="1"/>
  <c r="F53" i="1"/>
  <c r="F45" i="1"/>
  <c r="F27" i="1"/>
  <c r="F16" i="1"/>
  <c r="F8" i="1"/>
  <c r="AB9" i="1" s="1"/>
  <c r="O3" i="1"/>
  <c r="F52" i="1"/>
  <c r="F44" i="1"/>
  <c r="F34" i="1"/>
  <c r="F26" i="1"/>
  <c r="F15" i="1"/>
  <c r="F7" i="1"/>
  <c r="AB8" i="1" s="1"/>
  <c r="H58" i="1"/>
  <c r="E58" i="1"/>
  <c r="F58" i="1" s="1"/>
  <c r="J39" i="1"/>
  <c r="F51" i="1"/>
  <c r="F43" i="1"/>
  <c r="F33" i="1"/>
  <c r="F25" i="1"/>
  <c r="F14" i="1"/>
  <c r="F6" i="1"/>
  <c r="AB7" i="1" s="1"/>
  <c r="J20" i="1"/>
  <c r="J58" i="1"/>
  <c r="F49" i="1"/>
  <c r="F41" i="1"/>
  <c r="F31" i="1"/>
  <c r="F23" i="1"/>
  <c r="F12" i="1"/>
  <c r="F4" i="1"/>
  <c r="AB5" i="1" s="1"/>
  <c r="H39" i="1"/>
  <c r="H20" i="1"/>
  <c r="E20" i="1"/>
  <c r="E38" i="1"/>
  <c r="F38" i="1" s="1"/>
  <c r="H38" i="1"/>
  <c r="E57" i="1"/>
  <c r="F57" i="1" s="1"/>
  <c r="H57" i="1"/>
  <c r="E19" i="1"/>
  <c r="H19" i="1"/>
  <c r="I19" i="1" s="1"/>
  <c r="E3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934E90-47E2-654B-8310-ED76360B2144}" name="df_cps_emis_pers" type="6" refreshedVersion="8" background="1" saveData="1">
    <textPr codePage="10000" sourceFile="/Users/tjark/Documents/Python/simulation-analysis.nosync/data/interim/df_cps_emis_pers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<sst xmlns="http://schemas.openxmlformats.org/spreadsheetml/2006/main" count="47" uniqueCount="35">
  <si>
    <t>group</t>
  </si>
  <si>
    <t>persona</t>
  </si>
  <si>
    <t>travel_time</t>
  </si>
  <si>
    <t>routed_distance</t>
  </si>
  <si>
    <t>CO2e</t>
  </si>
  <si>
    <t>in min</t>
  </si>
  <si>
    <t>in km</t>
  </si>
  <si>
    <t>Average</t>
  </si>
  <si>
    <t>Weighted av.</t>
  </si>
  <si>
    <t>Ppl in 1000</t>
  </si>
  <si>
    <t>Time weighted</t>
  </si>
  <si>
    <t>Distance weighted</t>
  </si>
  <si>
    <t>CO2e weighted</t>
  </si>
  <si>
    <t>Cost</t>
  </si>
  <si>
    <t>Cost weighted</t>
  </si>
  <si>
    <t>Persona 1</t>
  </si>
  <si>
    <t>Persona 2</t>
  </si>
  <si>
    <t>Persona 3</t>
  </si>
  <si>
    <t>Persona 4</t>
  </si>
  <si>
    <t>Persona 5</t>
  </si>
  <si>
    <t>Persona 6</t>
  </si>
  <si>
    <t>Persona 7</t>
  </si>
  <si>
    <t>Persona 8</t>
  </si>
  <si>
    <t>Persona 9</t>
  </si>
  <si>
    <t>Persona 10</t>
  </si>
  <si>
    <t>Persona 11</t>
  </si>
  <si>
    <t>Persona 12</t>
  </si>
  <si>
    <t>Persona 13</t>
  </si>
  <si>
    <t>Persona 14</t>
  </si>
  <si>
    <t>Persona 15</t>
  </si>
  <si>
    <t>Persona 16</t>
  </si>
  <si>
    <t>Time</t>
  </si>
  <si>
    <t>Distances</t>
  </si>
  <si>
    <t>30a</t>
  </si>
  <si>
    <t>30b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</si>
</sst>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1"/>
      <color rgb="FFB4BCDE"/>
      <name val="Courier New"/>
      <family val="1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170" fontId="0" fillId="0" borderId="0" xfId="0" applyNumberFormat="1"/>
    <xf numFmtId="0" fontId="2" fillId="0" borderId="0" xfId="0" applyFon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170" fontId="0" fillId="0" borderId="0" xfId="0" applyNumberFormat="1" applyFont="1"/>
    <xf numFmtId="1" fontId="1" fillId="0" borderId="0" xfId="0" applyNumberFormat="1" applyFont="1"/>
    <xf numFmtId="170" fontId="1" fillId="0" borderId="0" xfId="0" applyNumberFormat="1" applyFont="1"/>
    <xf numFmtId="1" fontId="5" fillId="0" borderId="0" xfId="0" applyNumberFormat="1" applyFont="1"/>
    <xf numFmtId="170" fontId="5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70" fontId="0" fillId="0" borderId="0" xfId="0" applyNumberFormat="1" applyBorder="1"/>
    <xf numFmtId="170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1" fontId="0" fillId="0" borderId="4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f_cps_emis_pers" connectionId="1" xr16:uid="{00AFEFE0-3EF0-0048-A34F-4D685049068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4A4D-1CE4-3F4E-8C55-7FAB0DBECE4B}">
  <dimension ref="B2:AG59"/>
  <sheetViews>
    <sheetView tabSelected="1" topLeftCell="R1" zoomScale="160" workbookViewId="0">
      <selection activeCell="V19" sqref="V19"/>
    </sheetView>
  </sheetViews>
  <sheetFormatPr baseColWidth="10" defaultRowHeight="16" x14ac:dyDescent="0.2"/>
  <cols>
    <col min="2" max="2" width="5.83203125" bestFit="1" customWidth="1"/>
    <col min="3" max="3" width="7.6640625" bestFit="1" customWidth="1"/>
    <col min="4" max="4" width="12.1640625" style="3" bestFit="1" customWidth="1"/>
    <col min="5" max="5" width="5.6640625" customWidth="1"/>
    <col min="6" max="6" width="5.6640625" style="15" customWidth="1"/>
    <col min="7" max="7" width="14.33203125" style="3" bestFit="1" customWidth="1"/>
    <col min="8" max="8" width="6.83203125" customWidth="1"/>
    <col min="9" max="9" width="6.83203125" style="15" customWidth="1"/>
    <col min="10" max="10" width="7.5" customWidth="1"/>
    <col min="11" max="13" width="7" customWidth="1"/>
    <col min="22" max="33" width="5" customWidth="1"/>
  </cols>
  <sheetData>
    <row r="2" spans="2:33" x14ac:dyDescent="0.2">
      <c r="B2" t="s">
        <v>0</v>
      </c>
      <c r="C2" t="s">
        <v>1</v>
      </c>
      <c r="D2" s="3" t="s">
        <v>2</v>
      </c>
      <c r="E2" t="s">
        <v>5</v>
      </c>
      <c r="G2" s="3" t="s">
        <v>3</v>
      </c>
      <c r="H2" t="s">
        <v>6</v>
      </c>
      <c r="J2" t="s">
        <v>4</v>
      </c>
      <c r="L2" t="s">
        <v>13</v>
      </c>
      <c r="N2" t="s">
        <v>9</v>
      </c>
      <c r="O2" t="s">
        <v>10</v>
      </c>
      <c r="P2" t="s">
        <v>11</v>
      </c>
      <c r="Q2" t="s">
        <v>12</v>
      </c>
      <c r="R2" t="s">
        <v>14</v>
      </c>
      <c r="T2" s="22"/>
      <c r="U2" s="23"/>
      <c r="V2" s="17" t="s">
        <v>4</v>
      </c>
      <c r="W2" s="17"/>
      <c r="X2" s="18"/>
      <c r="Y2" s="21" t="s">
        <v>32</v>
      </c>
      <c r="Z2" s="17"/>
      <c r="AA2" s="18"/>
      <c r="AB2" s="21" t="s">
        <v>31</v>
      </c>
      <c r="AC2" s="17"/>
      <c r="AD2" s="18"/>
      <c r="AE2" s="16" t="s">
        <v>13</v>
      </c>
      <c r="AF2" s="16"/>
      <c r="AG2" s="16"/>
    </row>
    <row r="3" spans="2:33" x14ac:dyDescent="0.2">
      <c r="B3">
        <v>0</v>
      </c>
      <c r="C3">
        <v>0</v>
      </c>
      <c r="D3" s="3">
        <v>2773.2916666666601</v>
      </c>
      <c r="E3" s="4">
        <f>D3/60</f>
        <v>46.221527777777666</v>
      </c>
      <c r="F3" s="13">
        <f>E3-65</f>
        <v>-18.778472222222334</v>
      </c>
      <c r="G3" s="3">
        <v>11836.6498504714</v>
      </c>
      <c r="H3" s="2">
        <f>G3/1000</f>
        <v>11.8366498504714</v>
      </c>
      <c r="I3" s="14">
        <f>H3-18</f>
        <v>-6.1633501495286005</v>
      </c>
      <c r="J3" s="2">
        <v>0.48994657719447099</v>
      </c>
      <c r="K3" s="14">
        <f>J3-0.9</f>
        <v>-0.41005342280552903</v>
      </c>
      <c r="L3">
        <v>3.7146670412850602</v>
      </c>
      <c r="M3" s="14">
        <f>L3-10</f>
        <v>-6.2853329587149398</v>
      </c>
      <c r="N3">
        <v>1210</v>
      </c>
      <c r="O3" s="4">
        <f>E3*N3</f>
        <v>55928.048611110979</v>
      </c>
      <c r="P3" s="4">
        <f>H3*N3</f>
        <v>14322.346319070393</v>
      </c>
      <c r="Q3" s="4">
        <f>J3*N3</f>
        <v>592.83535840530988</v>
      </c>
      <c r="R3" s="4">
        <f>L3*N3</f>
        <v>4494.7471199549227</v>
      </c>
      <c r="T3" s="22"/>
      <c r="U3" s="24"/>
      <c r="V3" s="25">
        <v>20</v>
      </c>
      <c r="W3" s="25" t="s">
        <v>33</v>
      </c>
      <c r="X3" s="26" t="s">
        <v>34</v>
      </c>
      <c r="Y3" s="27">
        <v>20</v>
      </c>
      <c r="Z3" s="25" t="s">
        <v>33</v>
      </c>
      <c r="AA3" s="26" t="s">
        <v>34</v>
      </c>
      <c r="AB3" s="27">
        <v>20</v>
      </c>
      <c r="AC3" s="25" t="s">
        <v>33</v>
      </c>
      <c r="AD3" s="26" t="s">
        <v>34</v>
      </c>
      <c r="AE3" s="25">
        <v>20</v>
      </c>
      <c r="AF3" s="25" t="s">
        <v>33</v>
      </c>
      <c r="AG3" s="26" t="s">
        <v>34</v>
      </c>
    </row>
    <row r="4" spans="2:33" x14ac:dyDescent="0.2">
      <c r="B4">
        <v>0</v>
      </c>
      <c r="C4">
        <v>1</v>
      </c>
      <c r="D4" s="3">
        <v>4191.7028985507204</v>
      </c>
      <c r="E4" s="4">
        <f t="shared" ref="E4:E56" si="0">D4/60</f>
        <v>69.861714975845345</v>
      </c>
      <c r="F4" s="13">
        <f t="shared" ref="F4:F59" si="1">E4-65</f>
        <v>4.8617149758453451</v>
      </c>
      <c r="G4" s="3">
        <v>21404.170531298001</v>
      </c>
      <c r="H4" s="2">
        <f t="shared" ref="H4:H56" si="2">G4/1000</f>
        <v>21.404170531298</v>
      </c>
      <c r="I4" s="14">
        <f t="shared" ref="I4:I56" si="3">H4-18</f>
        <v>3.404170531298</v>
      </c>
      <c r="J4" s="2">
        <v>1.9907101754134</v>
      </c>
      <c r="K4" s="14">
        <f t="shared" ref="K4:K58" si="4">J4-0.9</f>
        <v>1.0907101754133999</v>
      </c>
      <c r="L4">
        <v>13.225275081951301</v>
      </c>
      <c r="M4" s="14">
        <f t="shared" ref="M4:M18" si="5">L4-10</f>
        <v>3.2252750819513007</v>
      </c>
      <c r="N4">
        <v>889</v>
      </c>
      <c r="O4" s="4">
        <f t="shared" ref="O4:O18" si="6">E4*N4</f>
        <v>62107.064613526512</v>
      </c>
      <c r="P4" s="4">
        <f t="shared" ref="P4:P18" si="7">H4*N4</f>
        <v>19028.307602323923</v>
      </c>
      <c r="Q4" s="4">
        <f t="shared" ref="Q4:Q18" si="8">J4*N4</f>
        <v>1769.7413459425127</v>
      </c>
      <c r="R4" s="4">
        <f t="shared" ref="R4:R56" si="9">L4*N4</f>
        <v>11757.269547854707</v>
      </c>
      <c r="T4" s="22"/>
      <c r="U4" s="23" t="s">
        <v>15</v>
      </c>
      <c r="V4" s="19">
        <f>K3</f>
        <v>-0.41005342280552903</v>
      </c>
      <c r="W4" s="19">
        <f>K22</f>
        <v>-0.55702000416855701</v>
      </c>
      <c r="X4" s="20">
        <f>K41</f>
        <v>-0.58854244937594402</v>
      </c>
      <c r="Y4" s="19">
        <f>I3</f>
        <v>-6.1633501495286005</v>
      </c>
      <c r="Z4" s="19">
        <f>I22</f>
        <v>-4.6875185359001001</v>
      </c>
      <c r="AA4" s="20">
        <f>I41</f>
        <v>-6.4323414956938993</v>
      </c>
      <c r="AB4" s="28">
        <f>F3</f>
        <v>-18.778472222222334</v>
      </c>
      <c r="AC4" s="28">
        <f>F22</f>
        <v>-17.889071038251501</v>
      </c>
      <c r="AD4" s="29">
        <f>F41</f>
        <v>-22.211804613297168</v>
      </c>
      <c r="AE4" s="19">
        <f>M3</f>
        <v>-6.2853329587149398</v>
      </c>
      <c r="AF4" s="19">
        <f>M22</f>
        <v>-5.5077249029260704</v>
      </c>
      <c r="AG4" s="20">
        <f>M41</f>
        <v>-5.7789653193423796</v>
      </c>
    </row>
    <row r="5" spans="2:33" x14ac:dyDescent="0.2">
      <c r="B5">
        <v>0</v>
      </c>
      <c r="C5">
        <v>2</v>
      </c>
      <c r="D5" s="3">
        <v>3147.93274336283</v>
      </c>
      <c r="E5" s="4">
        <f t="shared" si="0"/>
        <v>52.465545722713834</v>
      </c>
      <c r="F5" s="13">
        <f t="shared" si="1"/>
        <v>-12.534454277286166</v>
      </c>
      <c r="G5" s="3">
        <v>15177.8656294841</v>
      </c>
      <c r="H5" s="2">
        <f t="shared" si="2"/>
        <v>15.177865629484101</v>
      </c>
      <c r="I5" s="14">
        <f t="shared" si="3"/>
        <v>-2.822134370515899</v>
      </c>
      <c r="J5" s="2">
        <v>1.6248999502646699</v>
      </c>
      <c r="K5" s="14">
        <f t="shared" si="4"/>
        <v>0.72489995026466991</v>
      </c>
      <c r="L5">
        <v>11.219961990688599</v>
      </c>
      <c r="M5" s="14">
        <f t="shared" si="5"/>
        <v>1.2199619906885992</v>
      </c>
      <c r="N5">
        <v>1707</v>
      </c>
      <c r="O5" s="4">
        <f t="shared" si="6"/>
        <v>89558.686548672515</v>
      </c>
      <c r="P5" s="4">
        <f t="shared" si="7"/>
        <v>25908.616629529359</v>
      </c>
      <c r="Q5" s="4">
        <f t="shared" si="8"/>
        <v>2773.7042151017918</v>
      </c>
      <c r="R5" s="4">
        <f t="shared" si="9"/>
        <v>19152.475118105438</v>
      </c>
      <c r="T5" s="22"/>
      <c r="U5" s="23" t="s">
        <v>16</v>
      </c>
      <c r="V5" s="19">
        <f t="shared" ref="V5:V19" si="10">K4</f>
        <v>1.0907101754133999</v>
      </c>
      <c r="W5" s="19">
        <f t="shared" ref="W5:W19" si="11">K23</f>
        <v>0.29312138073848992</v>
      </c>
      <c r="X5" s="20">
        <f t="shared" ref="X5:X19" si="12">K42</f>
        <v>0.16246720721648</v>
      </c>
      <c r="Y5" s="19">
        <f t="shared" ref="Y5:Y19" si="13">I4</f>
        <v>3.404170531298</v>
      </c>
      <c r="Z5" s="19">
        <f t="shared" ref="Z5:Z19" si="14">I23</f>
        <v>3.2463815419384012</v>
      </c>
      <c r="AA5" s="20">
        <f t="shared" ref="AA5:AA19" si="15">I42</f>
        <v>1.5264944471009017</v>
      </c>
      <c r="AB5" s="28">
        <f t="shared" ref="AB5:AB19" si="16">F4</f>
        <v>4.8617149758453451</v>
      </c>
      <c r="AC5" s="28">
        <f t="shared" ref="AC5:AC19" si="17">F23</f>
        <v>10.930914870093829</v>
      </c>
      <c r="AD5" s="29">
        <f t="shared" ref="AD5:AD19" si="18">F42</f>
        <v>5.202264713859492</v>
      </c>
      <c r="AE5" s="19">
        <f t="shared" ref="AE5:AE19" si="19">M4</f>
        <v>3.2252750819513007</v>
      </c>
      <c r="AF5" s="19">
        <f t="shared" ref="AF5:AF19" si="20">M23</f>
        <v>2.9407888444187993</v>
      </c>
      <c r="AG5" s="20">
        <f t="shared" ref="AG5:AG19" si="21">M42</f>
        <v>1.6405890704411998</v>
      </c>
    </row>
    <row r="6" spans="2:33" x14ac:dyDescent="0.2">
      <c r="B6">
        <v>0</v>
      </c>
      <c r="C6">
        <v>3</v>
      </c>
      <c r="D6" s="3">
        <v>4247.5074626865598</v>
      </c>
      <c r="E6" s="4">
        <f t="shared" si="0"/>
        <v>70.791791044775991</v>
      </c>
      <c r="F6" s="13">
        <f t="shared" si="1"/>
        <v>5.7917910447759908</v>
      </c>
      <c r="G6" s="3">
        <v>18702.994190811201</v>
      </c>
      <c r="H6" s="2">
        <f t="shared" si="2"/>
        <v>18.7029941908112</v>
      </c>
      <c r="I6" s="14">
        <f t="shared" si="3"/>
        <v>0.70299419081120007</v>
      </c>
      <c r="J6" s="2">
        <v>1.6658174212986501</v>
      </c>
      <c r="K6" s="14">
        <f t="shared" si="4"/>
        <v>0.76581742129865005</v>
      </c>
      <c r="L6">
        <v>11.0808069327437</v>
      </c>
      <c r="M6" s="14">
        <f t="shared" si="5"/>
        <v>1.0808069327437</v>
      </c>
      <c r="N6">
        <v>908</v>
      </c>
      <c r="O6" s="4">
        <f t="shared" si="6"/>
        <v>64278.946268656597</v>
      </c>
      <c r="P6" s="4">
        <f t="shared" si="7"/>
        <v>16982.318725256569</v>
      </c>
      <c r="Q6" s="4">
        <f t="shared" si="8"/>
        <v>1512.5622185391742</v>
      </c>
      <c r="R6" s="4">
        <f t="shared" si="9"/>
        <v>10061.37269493128</v>
      </c>
      <c r="T6" s="22"/>
      <c r="U6" s="23" t="s">
        <v>17</v>
      </c>
      <c r="V6" s="19">
        <f t="shared" si="10"/>
        <v>0.72489995026466991</v>
      </c>
      <c r="W6" s="19">
        <f t="shared" si="11"/>
        <v>9.3441085488917941E-2</v>
      </c>
      <c r="X6" s="20">
        <f t="shared" si="12"/>
        <v>6.6237780526042012E-2</v>
      </c>
      <c r="Y6" s="19">
        <f t="shared" si="13"/>
        <v>-2.822134370515899</v>
      </c>
      <c r="Z6" s="19">
        <f t="shared" si="14"/>
        <v>-2.759117247673899</v>
      </c>
      <c r="AA6" s="20">
        <f t="shared" si="15"/>
        <v>-3.3679542647745997</v>
      </c>
      <c r="AB6" s="28">
        <f t="shared" si="16"/>
        <v>-12.534454277286166</v>
      </c>
      <c r="AC6" s="28">
        <f t="shared" si="17"/>
        <v>-6.6291379310344993</v>
      </c>
      <c r="AD6" s="29">
        <f t="shared" si="18"/>
        <v>-9.1900357653791716</v>
      </c>
      <c r="AE6" s="19">
        <f t="shared" si="19"/>
        <v>1.2199619906885992</v>
      </c>
      <c r="AF6" s="19">
        <f t="shared" si="20"/>
        <v>1.2390038814050008</v>
      </c>
      <c r="AG6" s="20">
        <f t="shared" si="21"/>
        <v>0.98296692038879918</v>
      </c>
    </row>
    <row r="7" spans="2:33" x14ac:dyDescent="0.2">
      <c r="B7">
        <v>0</v>
      </c>
      <c r="C7">
        <v>4</v>
      </c>
      <c r="D7" s="3">
        <v>3932.0658307210001</v>
      </c>
      <c r="E7" s="4">
        <f t="shared" si="0"/>
        <v>65.534430512016669</v>
      </c>
      <c r="F7" s="13">
        <f t="shared" si="1"/>
        <v>0.53443051201666947</v>
      </c>
      <c r="G7" s="3">
        <v>19667.070368751702</v>
      </c>
      <c r="H7" s="2">
        <f t="shared" si="2"/>
        <v>19.667070368751702</v>
      </c>
      <c r="I7" s="14">
        <f t="shared" si="3"/>
        <v>1.6670703687517019</v>
      </c>
      <c r="J7" s="2">
        <v>1.9485583210155599</v>
      </c>
      <c r="K7" s="14">
        <f t="shared" si="4"/>
        <v>1.0485583210155598</v>
      </c>
      <c r="L7">
        <v>13.379332086414101</v>
      </c>
      <c r="M7" s="14">
        <f t="shared" si="5"/>
        <v>3.3793320864141005</v>
      </c>
      <c r="N7">
        <v>1074</v>
      </c>
      <c r="O7" s="4">
        <f t="shared" si="6"/>
        <v>70383.978369905904</v>
      </c>
      <c r="P7" s="4">
        <f t="shared" si="7"/>
        <v>21122.43357603933</v>
      </c>
      <c r="Q7" s="4">
        <f t="shared" si="8"/>
        <v>2092.7516367707112</v>
      </c>
      <c r="R7" s="4">
        <f t="shared" si="9"/>
        <v>14369.402660808744</v>
      </c>
      <c r="S7" s="5"/>
      <c r="T7" s="22"/>
      <c r="U7" s="23" t="s">
        <v>18</v>
      </c>
      <c r="V7" s="19">
        <f t="shared" si="10"/>
        <v>0.76581742129865005</v>
      </c>
      <c r="W7" s="19">
        <f t="shared" si="11"/>
        <v>0.18696658520090004</v>
      </c>
      <c r="X7" s="20">
        <f t="shared" si="12"/>
        <v>0.11865474849543001</v>
      </c>
      <c r="Y7" s="19">
        <f t="shared" si="13"/>
        <v>0.70299419081120007</v>
      </c>
      <c r="Z7" s="19">
        <f t="shared" si="14"/>
        <v>2.5771080664300996</v>
      </c>
      <c r="AA7" s="20">
        <f t="shared" si="15"/>
        <v>0.85356893396679823</v>
      </c>
      <c r="AB7" s="28">
        <f t="shared" si="16"/>
        <v>5.7917910447759908</v>
      </c>
      <c r="AC7" s="28">
        <f t="shared" si="17"/>
        <v>10.276988636363498</v>
      </c>
      <c r="AD7" s="29">
        <f t="shared" si="18"/>
        <v>4.1823115711251688</v>
      </c>
      <c r="AE7" s="19">
        <f t="shared" si="19"/>
        <v>1.0808069327437</v>
      </c>
      <c r="AF7" s="19">
        <f t="shared" si="20"/>
        <v>1.7246833781931006</v>
      </c>
      <c r="AG7" s="20">
        <f t="shared" si="21"/>
        <v>1.1137347581036003</v>
      </c>
    </row>
    <row r="8" spans="2:33" x14ac:dyDescent="0.2">
      <c r="B8">
        <v>0</v>
      </c>
      <c r="C8">
        <v>5</v>
      </c>
      <c r="D8" s="3">
        <v>4024.4408602150502</v>
      </c>
      <c r="E8" s="4">
        <f t="shared" si="0"/>
        <v>67.0740143369175</v>
      </c>
      <c r="F8" s="13">
        <f t="shared" si="1"/>
        <v>2.0740143369175001</v>
      </c>
      <c r="G8" s="3">
        <v>16136.2800697905</v>
      </c>
      <c r="H8" s="2">
        <f t="shared" si="2"/>
        <v>16.136280069790502</v>
      </c>
      <c r="I8" s="14">
        <f t="shared" si="3"/>
        <v>-1.8637199302094984</v>
      </c>
      <c r="J8" s="2">
        <v>0.61186081362707001</v>
      </c>
      <c r="K8" s="14">
        <f t="shared" si="4"/>
        <v>-0.28813918637293001</v>
      </c>
      <c r="L8">
        <v>4.3829351601078699</v>
      </c>
      <c r="M8" s="14">
        <f t="shared" si="5"/>
        <v>-5.6170648398921301</v>
      </c>
      <c r="N8">
        <v>808</v>
      </c>
      <c r="O8" s="4">
        <f t="shared" si="6"/>
        <v>54195.803584229339</v>
      </c>
      <c r="P8" s="4">
        <f t="shared" si="7"/>
        <v>13038.114296390726</v>
      </c>
      <c r="Q8" s="4">
        <f t="shared" si="8"/>
        <v>494.38353741067255</v>
      </c>
      <c r="R8" s="4">
        <f t="shared" si="9"/>
        <v>3541.4116093671587</v>
      </c>
      <c r="S8" s="5"/>
      <c r="T8" s="22"/>
      <c r="U8" s="23" t="s">
        <v>19</v>
      </c>
      <c r="V8" s="19">
        <f t="shared" si="10"/>
        <v>1.0485583210155598</v>
      </c>
      <c r="W8" s="19">
        <f t="shared" si="11"/>
        <v>0.37213770458176987</v>
      </c>
      <c r="X8" s="20">
        <f t="shared" si="12"/>
        <v>0.29870594009766005</v>
      </c>
      <c r="Y8" s="19">
        <f t="shared" si="13"/>
        <v>1.6670703687517019</v>
      </c>
      <c r="Z8" s="19">
        <f t="shared" si="14"/>
        <v>3.0718913137528006</v>
      </c>
      <c r="AA8" s="20">
        <f t="shared" si="15"/>
        <v>1.7930009600318009</v>
      </c>
      <c r="AB8" s="28">
        <f t="shared" si="16"/>
        <v>0.53443051201666947</v>
      </c>
      <c r="AC8" s="28">
        <f t="shared" si="17"/>
        <v>9.7063890800641701</v>
      </c>
      <c r="AD8" s="29">
        <f t="shared" si="18"/>
        <v>6.358481532147664</v>
      </c>
      <c r="AE8" s="19">
        <f t="shared" si="19"/>
        <v>3.3793320864141005</v>
      </c>
      <c r="AF8" s="19">
        <f t="shared" si="20"/>
        <v>4.1531122807170995</v>
      </c>
      <c r="AG8" s="20">
        <f t="shared" si="21"/>
        <v>3.4005706720051005</v>
      </c>
    </row>
    <row r="9" spans="2:33" x14ac:dyDescent="0.2">
      <c r="B9">
        <v>0</v>
      </c>
      <c r="C9">
        <v>6</v>
      </c>
      <c r="D9" s="3">
        <v>4291.7893890675196</v>
      </c>
      <c r="E9" s="4">
        <f t="shared" si="0"/>
        <v>71.529823151125328</v>
      </c>
      <c r="F9" s="13">
        <f t="shared" si="1"/>
        <v>6.5298231511253277</v>
      </c>
      <c r="G9" s="3">
        <v>21807.343457980001</v>
      </c>
      <c r="H9" s="2">
        <f t="shared" si="2"/>
        <v>21.80734345798</v>
      </c>
      <c r="I9" s="14">
        <f t="shared" si="3"/>
        <v>3.8073434579800001</v>
      </c>
      <c r="J9" s="2">
        <v>2.3190848574034799</v>
      </c>
      <c r="K9" s="14">
        <f t="shared" si="4"/>
        <v>1.41908485740348</v>
      </c>
      <c r="L9">
        <v>15.989790987720299</v>
      </c>
      <c r="M9" s="14">
        <f t="shared" si="5"/>
        <v>5.9897909877202995</v>
      </c>
      <c r="N9">
        <v>1895</v>
      </c>
      <c r="O9" s="4">
        <f t="shared" si="6"/>
        <v>135549.0148713825</v>
      </c>
      <c r="P9" s="4">
        <f t="shared" si="7"/>
        <v>41324.915852872102</v>
      </c>
      <c r="Q9" s="4">
        <f t="shared" si="8"/>
        <v>4394.6658047795945</v>
      </c>
      <c r="R9" s="4">
        <f t="shared" si="9"/>
        <v>30300.653921729969</v>
      </c>
      <c r="S9" s="5"/>
      <c r="T9" s="22"/>
      <c r="U9" s="23" t="s">
        <v>20</v>
      </c>
      <c r="V9" s="19">
        <f t="shared" si="10"/>
        <v>-0.28813918637293001</v>
      </c>
      <c r="W9" s="19">
        <f t="shared" si="11"/>
        <v>-0.52510622306974697</v>
      </c>
      <c r="X9" s="20">
        <f t="shared" si="12"/>
        <v>-0.57145829094923695</v>
      </c>
      <c r="Y9" s="19">
        <f t="shared" si="13"/>
        <v>-1.8637199302094984</v>
      </c>
      <c r="Z9" s="19">
        <f t="shared" si="14"/>
        <v>-2.7111084040921991</v>
      </c>
      <c r="AA9" s="20">
        <f t="shared" si="15"/>
        <v>-4.9134014530760002</v>
      </c>
      <c r="AB9" s="28">
        <f t="shared" si="16"/>
        <v>2.0740143369175001</v>
      </c>
      <c r="AC9" s="28">
        <f t="shared" si="17"/>
        <v>-7.019587176108999</v>
      </c>
      <c r="AD9" s="29">
        <f t="shared" si="18"/>
        <v>-14.394999999999996</v>
      </c>
      <c r="AE9" s="19">
        <f t="shared" si="19"/>
        <v>-5.6170648398921301</v>
      </c>
      <c r="AF9" s="19">
        <f t="shared" si="20"/>
        <v>-6.0932307558760002</v>
      </c>
      <c r="AG9" s="20">
        <f t="shared" si="21"/>
        <v>-6.35162947214409</v>
      </c>
    </row>
    <row r="10" spans="2:33" x14ac:dyDescent="0.2">
      <c r="B10">
        <v>0</v>
      </c>
      <c r="C10">
        <v>7</v>
      </c>
      <c r="D10" s="3">
        <v>2834.7730061349598</v>
      </c>
      <c r="E10" s="4">
        <f t="shared" si="0"/>
        <v>47.246216768916</v>
      </c>
      <c r="F10" s="13">
        <f t="shared" si="1"/>
        <v>-17.753783231084</v>
      </c>
      <c r="G10" s="3">
        <v>12884.6231339037</v>
      </c>
      <c r="H10" s="2">
        <f t="shared" si="2"/>
        <v>12.8846231339037</v>
      </c>
      <c r="I10" s="14">
        <f t="shared" si="3"/>
        <v>-5.1153768660962999</v>
      </c>
      <c r="J10" s="2">
        <v>0.69754717819617995</v>
      </c>
      <c r="K10" s="14">
        <f t="shared" si="4"/>
        <v>-0.20245282180382007</v>
      </c>
      <c r="L10">
        <v>5.14996365598489</v>
      </c>
      <c r="M10" s="14">
        <f t="shared" si="5"/>
        <v>-4.85003634401511</v>
      </c>
      <c r="N10">
        <v>598</v>
      </c>
      <c r="O10" s="4">
        <f t="shared" si="6"/>
        <v>28253.237627811766</v>
      </c>
      <c r="P10" s="4">
        <f t="shared" si="7"/>
        <v>7705.0046340744129</v>
      </c>
      <c r="Q10" s="4">
        <f t="shared" si="8"/>
        <v>417.13321256131559</v>
      </c>
      <c r="R10" s="4">
        <f t="shared" si="9"/>
        <v>3079.6782662789642</v>
      </c>
      <c r="S10" s="5"/>
      <c r="T10" s="22"/>
      <c r="U10" s="23" t="s">
        <v>21</v>
      </c>
      <c r="V10" s="19">
        <f t="shared" si="10"/>
        <v>1.41908485740348</v>
      </c>
      <c r="W10" s="19">
        <f t="shared" si="11"/>
        <v>0.56313565027742996</v>
      </c>
      <c r="X10" s="20">
        <f t="shared" si="12"/>
        <v>0.49433523323290995</v>
      </c>
      <c r="Y10" s="19">
        <f t="shared" si="13"/>
        <v>3.8073434579800001</v>
      </c>
      <c r="Z10" s="19">
        <f t="shared" si="14"/>
        <v>4.5400406699084002</v>
      </c>
      <c r="AA10" s="20">
        <f t="shared" si="15"/>
        <v>3.2802716472579014</v>
      </c>
      <c r="AB10" s="28">
        <f t="shared" si="16"/>
        <v>6.5298231511253277</v>
      </c>
      <c r="AC10" s="28">
        <f t="shared" si="17"/>
        <v>14.369018668631668</v>
      </c>
      <c r="AD10" s="29">
        <f t="shared" si="18"/>
        <v>10.076407163742672</v>
      </c>
      <c r="AE10" s="19">
        <f t="shared" si="19"/>
        <v>5.9897909877202995</v>
      </c>
      <c r="AF10" s="19">
        <f t="shared" si="20"/>
        <v>6.2439544355322987</v>
      </c>
      <c r="AG10" s="20">
        <f t="shared" si="21"/>
        <v>5.6085353778347997</v>
      </c>
    </row>
    <row r="11" spans="2:33" x14ac:dyDescent="0.2">
      <c r="B11">
        <v>0</v>
      </c>
      <c r="C11">
        <v>8</v>
      </c>
      <c r="D11" s="3">
        <v>4109.3658536585299</v>
      </c>
      <c r="E11" s="4">
        <f t="shared" si="0"/>
        <v>68.489430894308825</v>
      </c>
      <c r="F11" s="13">
        <f t="shared" si="1"/>
        <v>3.4894308943088248</v>
      </c>
      <c r="G11" s="3">
        <v>18625.556363339001</v>
      </c>
      <c r="H11" s="2">
        <f t="shared" si="2"/>
        <v>18.625556363339001</v>
      </c>
      <c r="I11" s="14">
        <f t="shared" si="3"/>
        <v>0.62555636333900111</v>
      </c>
      <c r="J11" s="2">
        <v>1.33957799830479</v>
      </c>
      <c r="K11" s="14">
        <f t="shared" si="4"/>
        <v>0.43957799830478994</v>
      </c>
      <c r="L11">
        <v>8.50999610446841</v>
      </c>
      <c r="M11" s="14">
        <f t="shared" si="5"/>
        <v>-1.49000389553159</v>
      </c>
      <c r="N11">
        <v>970</v>
      </c>
      <c r="O11" s="4">
        <f t="shared" si="6"/>
        <v>66434.747967479561</v>
      </c>
      <c r="P11" s="4">
        <f t="shared" si="7"/>
        <v>18066.78967243883</v>
      </c>
      <c r="Q11" s="4">
        <f t="shared" si="8"/>
        <v>1299.3906583556463</v>
      </c>
      <c r="R11" s="4">
        <f t="shared" si="9"/>
        <v>8254.6962213343577</v>
      </c>
      <c r="S11" s="5"/>
      <c r="T11" s="22"/>
      <c r="U11" s="23" t="s">
        <v>22</v>
      </c>
      <c r="V11" s="19">
        <f t="shared" si="10"/>
        <v>-0.20245282180382007</v>
      </c>
      <c r="W11" s="19">
        <f t="shared" si="11"/>
        <v>-0.49570677169668503</v>
      </c>
      <c r="X11" s="20">
        <f t="shared" si="12"/>
        <v>-0.51617264569391597</v>
      </c>
      <c r="Y11" s="19">
        <f t="shared" si="13"/>
        <v>-5.1153768660962999</v>
      </c>
      <c r="Z11" s="19">
        <f t="shared" si="14"/>
        <v>-5.2497631537725997</v>
      </c>
      <c r="AA11" s="20">
        <f t="shared" si="15"/>
        <v>-6.2454484462978996</v>
      </c>
      <c r="AB11" s="28">
        <f t="shared" si="16"/>
        <v>-17.753783231084</v>
      </c>
      <c r="AC11" s="28">
        <f t="shared" si="17"/>
        <v>-14.087250499002003</v>
      </c>
      <c r="AD11" s="29">
        <f t="shared" si="18"/>
        <v>-18.141629847815501</v>
      </c>
      <c r="AE11" s="19">
        <f t="shared" si="19"/>
        <v>-4.85003634401511</v>
      </c>
      <c r="AF11" s="19">
        <f t="shared" si="20"/>
        <v>-5.03961878309011</v>
      </c>
      <c r="AG11" s="20">
        <f t="shared" si="21"/>
        <v>-5.1546997795255001</v>
      </c>
    </row>
    <row r="12" spans="2:33" x14ac:dyDescent="0.2">
      <c r="B12">
        <v>0</v>
      </c>
      <c r="C12">
        <v>9</v>
      </c>
      <c r="D12" s="3">
        <v>3996.4903225806402</v>
      </c>
      <c r="E12" s="4">
        <f t="shared" si="0"/>
        <v>66.608172043010669</v>
      </c>
      <c r="F12" s="13">
        <f t="shared" si="1"/>
        <v>1.6081720430106685</v>
      </c>
      <c r="G12" s="3">
        <v>18135.159428867799</v>
      </c>
      <c r="H12" s="2">
        <f t="shared" si="2"/>
        <v>18.135159428867798</v>
      </c>
      <c r="I12" s="14">
        <f t="shared" si="3"/>
        <v>0.13515942886779797</v>
      </c>
      <c r="J12" s="2">
        <v>1.0880058891188999</v>
      </c>
      <c r="K12" s="14">
        <f t="shared" si="4"/>
        <v>0.18800588911889993</v>
      </c>
      <c r="L12">
        <v>6.51561792241852</v>
      </c>
      <c r="M12" s="14">
        <f t="shared" si="5"/>
        <v>-3.48438207758148</v>
      </c>
      <c r="N12">
        <v>595</v>
      </c>
      <c r="O12" s="4">
        <f t="shared" si="6"/>
        <v>39631.862365591347</v>
      </c>
      <c r="P12" s="4">
        <f t="shared" si="7"/>
        <v>10790.41986017634</v>
      </c>
      <c r="Q12" s="4">
        <f t="shared" si="8"/>
        <v>647.36350402574544</v>
      </c>
      <c r="R12" s="4">
        <f t="shared" si="9"/>
        <v>3876.7926638390195</v>
      </c>
      <c r="S12" s="5"/>
      <c r="T12" s="22"/>
      <c r="U12" s="23" t="s">
        <v>23</v>
      </c>
      <c r="V12" s="19">
        <f t="shared" si="10"/>
        <v>0.43957799830478994</v>
      </c>
      <c r="W12" s="19">
        <f t="shared" si="11"/>
        <v>7.2255124708997531E-4</v>
      </c>
      <c r="X12" s="20">
        <f t="shared" si="12"/>
        <v>-7.2136934766366068E-2</v>
      </c>
      <c r="Y12" s="19">
        <f t="shared" si="13"/>
        <v>0.62555636333900111</v>
      </c>
      <c r="Z12" s="19">
        <f t="shared" si="14"/>
        <v>1.9721532110121984</v>
      </c>
      <c r="AA12" s="20">
        <f t="shared" si="15"/>
        <v>1.8063498620499274E-2</v>
      </c>
      <c r="AB12" s="28">
        <f t="shared" si="16"/>
        <v>3.4894308943088248</v>
      </c>
      <c r="AC12" s="28">
        <f t="shared" si="17"/>
        <v>11.794368898186832</v>
      </c>
      <c r="AD12" s="29">
        <f t="shared" si="18"/>
        <v>6.2854960521798233</v>
      </c>
      <c r="AE12" s="19">
        <f t="shared" si="19"/>
        <v>-1.49000389553159</v>
      </c>
      <c r="AF12" s="19">
        <f t="shared" si="20"/>
        <v>-0.48954318688729082</v>
      </c>
      <c r="AG12" s="20">
        <f t="shared" si="21"/>
        <v>-1.02796360869241</v>
      </c>
    </row>
    <row r="13" spans="2:33" x14ac:dyDescent="0.2">
      <c r="B13">
        <v>0</v>
      </c>
      <c r="C13">
        <v>10</v>
      </c>
      <c r="D13" s="3">
        <v>3467.5474860335098</v>
      </c>
      <c r="E13" s="4">
        <f t="shared" si="0"/>
        <v>57.792458100558498</v>
      </c>
      <c r="F13" s="13">
        <f t="shared" si="1"/>
        <v>-7.2075418994415017</v>
      </c>
      <c r="G13" s="3">
        <v>14415.5791565865</v>
      </c>
      <c r="H13" s="2">
        <f t="shared" si="2"/>
        <v>14.415579156586499</v>
      </c>
      <c r="I13" s="14">
        <f t="shared" si="3"/>
        <v>-3.5844208434135005</v>
      </c>
      <c r="J13" s="2">
        <v>1.1517552645596101</v>
      </c>
      <c r="K13" s="14">
        <f t="shared" si="4"/>
        <v>0.25175526455961006</v>
      </c>
      <c r="L13">
        <v>7.8372927013715197</v>
      </c>
      <c r="M13" s="14">
        <f t="shared" si="5"/>
        <v>-2.1627072986284803</v>
      </c>
      <c r="N13">
        <v>593</v>
      </c>
      <c r="O13" s="4">
        <f t="shared" si="6"/>
        <v>34270.927653631188</v>
      </c>
      <c r="P13" s="4">
        <f t="shared" si="7"/>
        <v>8548.4384398557941</v>
      </c>
      <c r="Q13" s="4">
        <f t="shared" si="8"/>
        <v>682.99087188384874</v>
      </c>
      <c r="R13" s="4">
        <f t="shared" si="9"/>
        <v>4647.5145719133116</v>
      </c>
      <c r="S13" s="5"/>
      <c r="T13" s="22"/>
      <c r="U13" s="23" t="s">
        <v>24</v>
      </c>
      <c r="V13" s="19">
        <f t="shared" si="10"/>
        <v>0.18800588911889993</v>
      </c>
      <c r="W13" s="19">
        <f t="shared" si="11"/>
        <v>-0.21839125213948507</v>
      </c>
      <c r="X13" s="20">
        <f t="shared" si="12"/>
        <v>-0.29097478326370108</v>
      </c>
      <c r="Y13" s="19">
        <f t="shared" si="13"/>
        <v>0.13515942886779797</v>
      </c>
      <c r="Z13" s="19">
        <f t="shared" si="14"/>
        <v>2.2821928850477988</v>
      </c>
      <c r="AA13" s="20">
        <f t="shared" si="15"/>
        <v>0.14971568480629927</v>
      </c>
      <c r="AB13" s="28">
        <f t="shared" si="16"/>
        <v>1.6081720430106685</v>
      </c>
      <c r="AC13" s="28">
        <f t="shared" si="17"/>
        <v>7.6205761316871587</v>
      </c>
      <c r="AD13" s="29">
        <f t="shared" si="18"/>
        <v>0.1513722126928343</v>
      </c>
      <c r="AE13" s="19">
        <f t="shared" si="19"/>
        <v>-3.48438207758148</v>
      </c>
      <c r="AF13" s="19">
        <f t="shared" si="20"/>
        <v>-3.74001724911379</v>
      </c>
      <c r="AG13" s="20">
        <f t="shared" si="21"/>
        <v>-4.17763832751222</v>
      </c>
    </row>
    <row r="14" spans="2:33" x14ac:dyDescent="0.2">
      <c r="B14">
        <v>0</v>
      </c>
      <c r="C14">
        <v>11</v>
      </c>
      <c r="D14" s="3">
        <v>4495.5924932975804</v>
      </c>
      <c r="E14" s="4">
        <f t="shared" si="0"/>
        <v>74.92654155495967</v>
      </c>
      <c r="F14" s="13">
        <f t="shared" si="1"/>
        <v>9.9265415549596696</v>
      </c>
      <c r="G14" s="3">
        <v>21311.487252133102</v>
      </c>
      <c r="H14" s="2">
        <f t="shared" si="2"/>
        <v>21.311487252133102</v>
      </c>
      <c r="I14" s="14">
        <f t="shared" si="3"/>
        <v>3.3114872521331016</v>
      </c>
      <c r="J14" s="2">
        <v>2.22098120959047</v>
      </c>
      <c r="K14" s="14">
        <f t="shared" si="4"/>
        <v>1.3209812095904701</v>
      </c>
      <c r="L14">
        <v>15.204744594789499</v>
      </c>
      <c r="M14" s="14">
        <f t="shared" si="5"/>
        <v>5.2047445947894992</v>
      </c>
      <c r="N14">
        <v>1226</v>
      </c>
      <c r="O14" s="4">
        <f t="shared" si="6"/>
        <v>91859.93994638056</v>
      </c>
      <c r="P14" s="4">
        <f t="shared" si="7"/>
        <v>26127.883371115182</v>
      </c>
      <c r="Q14" s="4">
        <f t="shared" si="8"/>
        <v>2722.9229629579163</v>
      </c>
      <c r="R14" s="4">
        <f t="shared" si="9"/>
        <v>18641.016873211927</v>
      </c>
      <c r="S14" s="5"/>
      <c r="T14" s="22"/>
      <c r="U14" s="23" t="s">
        <v>25</v>
      </c>
      <c r="V14" s="19">
        <f t="shared" si="10"/>
        <v>0.25175526455961006</v>
      </c>
      <c r="W14" s="19">
        <f t="shared" si="11"/>
        <v>-2.1475119840950074E-2</v>
      </c>
      <c r="X14" s="20">
        <f t="shared" si="12"/>
        <v>-7.4056408628285997E-2</v>
      </c>
      <c r="Y14" s="19">
        <f t="shared" si="13"/>
        <v>-3.5844208434135005</v>
      </c>
      <c r="Z14" s="19">
        <f t="shared" si="14"/>
        <v>-1.2587399704220985</v>
      </c>
      <c r="AA14" s="20">
        <f t="shared" si="15"/>
        <v>-2.1727058605048999</v>
      </c>
      <c r="AB14" s="28">
        <f t="shared" si="16"/>
        <v>-7.2075418994415017</v>
      </c>
      <c r="AC14" s="28">
        <f t="shared" si="17"/>
        <v>-1.9604399701716702</v>
      </c>
      <c r="AD14" s="29">
        <f t="shared" si="18"/>
        <v>-3.3614306784661636</v>
      </c>
      <c r="AE14" s="19">
        <f t="shared" si="19"/>
        <v>-2.1627072986284803</v>
      </c>
      <c r="AF14" s="19">
        <f t="shared" si="20"/>
        <v>-0.35377851247029923</v>
      </c>
      <c r="AG14" s="20">
        <f t="shared" si="21"/>
        <v>-0.84733575942506967</v>
      </c>
    </row>
    <row r="15" spans="2:33" x14ac:dyDescent="0.2">
      <c r="B15">
        <v>0</v>
      </c>
      <c r="C15">
        <v>12</v>
      </c>
      <c r="D15" s="3">
        <v>4178.0965909090901</v>
      </c>
      <c r="E15" s="4">
        <f t="shared" si="0"/>
        <v>69.634943181818173</v>
      </c>
      <c r="F15" s="13">
        <f t="shared" si="1"/>
        <v>4.6349431818181728</v>
      </c>
      <c r="G15" s="3">
        <v>21992.883390990399</v>
      </c>
      <c r="H15" s="2">
        <f t="shared" si="2"/>
        <v>21.9928833909904</v>
      </c>
      <c r="I15" s="14">
        <f t="shared" si="3"/>
        <v>3.9928833909904</v>
      </c>
      <c r="J15" s="2">
        <v>2.2767173123284601</v>
      </c>
      <c r="K15" s="14">
        <f t="shared" si="4"/>
        <v>1.3767173123284602</v>
      </c>
      <c r="L15">
        <v>15.475597745743499</v>
      </c>
      <c r="M15" s="14">
        <f t="shared" si="5"/>
        <v>5.4755977457434994</v>
      </c>
      <c r="N15">
        <v>530</v>
      </c>
      <c r="O15" s="4">
        <f t="shared" si="6"/>
        <v>36906.519886363632</v>
      </c>
      <c r="P15" s="4">
        <f t="shared" si="7"/>
        <v>11656.228197224911</v>
      </c>
      <c r="Q15" s="4">
        <f t="shared" si="8"/>
        <v>1206.6601755340839</v>
      </c>
      <c r="R15" s="4">
        <f t="shared" si="9"/>
        <v>8202.0668052440542</v>
      </c>
      <c r="S15" s="5"/>
      <c r="T15" s="22"/>
      <c r="U15" s="23" t="s">
        <v>26</v>
      </c>
      <c r="V15" s="19">
        <f t="shared" si="10"/>
        <v>1.3209812095904701</v>
      </c>
      <c r="W15" s="19">
        <f t="shared" si="11"/>
        <v>0.47514318416994994</v>
      </c>
      <c r="X15" s="20">
        <f t="shared" si="12"/>
        <v>0.36402595062499998</v>
      </c>
      <c r="Y15" s="19">
        <f t="shared" si="13"/>
        <v>3.3114872521331016</v>
      </c>
      <c r="Z15" s="19">
        <f t="shared" si="14"/>
        <v>3.692656730456001</v>
      </c>
      <c r="AA15" s="20">
        <f t="shared" si="15"/>
        <v>2.0702154130341981</v>
      </c>
      <c r="AB15" s="28">
        <f t="shared" si="16"/>
        <v>9.9265415549596696</v>
      </c>
      <c r="AC15" s="28">
        <f t="shared" si="17"/>
        <v>14.148573975044499</v>
      </c>
      <c r="AD15" s="29">
        <f t="shared" si="18"/>
        <v>8.8452324665090032</v>
      </c>
      <c r="AE15" s="19">
        <f t="shared" si="19"/>
        <v>5.2047445947894992</v>
      </c>
      <c r="AF15" s="19">
        <f t="shared" si="20"/>
        <v>5.4083375904177995</v>
      </c>
      <c r="AG15" s="20">
        <f t="shared" si="21"/>
        <v>4.2507316251587994</v>
      </c>
    </row>
    <row r="16" spans="2:33" x14ac:dyDescent="0.2">
      <c r="B16">
        <v>0</v>
      </c>
      <c r="C16">
        <v>13</v>
      </c>
      <c r="D16" s="3">
        <v>3707.2415730337002</v>
      </c>
      <c r="E16" s="4">
        <f t="shared" si="0"/>
        <v>61.787359550561668</v>
      </c>
      <c r="F16" s="13">
        <f t="shared" si="1"/>
        <v>-3.2126404494383323</v>
      </c>
      <c r="G16" s="3">
        <v>16766.204107677899</v>
      </c>
      <c r="H16" s="2">
        <f t="shared" si="2"/>
        <v>16.7662041076779</v>
      </c>
      <c r="I16" s="14">
        <f t="shared" si="3"/>
        <v>-1.2337958923220995</v>
      </c>
      <c r="J16" s="2">
        <v>1.0004438161367999</v>
      </c>
      <c r="K16" s="14">
        <f t="shared" si="4"/>
        <v>0.10044381613679987</v>
      </c>
      <c r="L16">
        <v>6.9690519423029098</v>
      </c>
      <c r="M16" s="14">
        <f t="shared" si="5"/>
        <v>-3.0309480576970902</v>
      </c>
      <c r="N16">
        <v>1538</v>
      </c>
      <c r="O16" s="4">
        <f t="shared" si="6"/>
        <v>95028.958988763843</v>
      </c>
      <c r="P16" s="4">
        <f t="shared" si="7"/>
        <v>25786.421917608612</v>
      </c>
      <c r="Q16" s="4">
        <f t="shared" si="8"/>
        <v>1538.6825892183983</v>
      </c>
      <c r="R16" s="4">
        <f t="shared" si="9"/>
        <v>10718.401887261874</v>
      </c>
      <c r="S16" s="5"/>
      <c r="T16" s="22"/>
      <c r="U16" s="23" t="s">
        <v>27</v>
      </c>
      <c r="V16" s="19">
        <f t="shared" si="10"/>
        <v>1.3767173123284602</v>
      </c>
      <c r="W16" s="19">
        <f t="shared" si="11"/>
        <v>0.48126321176910991</v>
      </c>
      <c r="X16" s="20">
        <f t="shared" si="12"/>
        <v>0.38732968290161007</v>
      </c>
      <c r="Y16" s="19">
        <f t="shared" si="13"/>
        <v>3.9928833909904</v>
      </c>
      <c r="Z16" s="19">
        <f t="shared" si="14"/>
        <v>4.2423774691739027</v>
      </c>
      <c r="AA16" s="20">
        <f t="shared" si="15"/>
        <v>2.7528942729051025</v>
      </c>
      <c r="AB16" s="28">
        <f t="shared" si="16"/>
        <v>4.6349431818181728</v>
      </c>
      <c r="AC16" s="28">
        <f t="shared" si="17"/>
        <v>8.4310285958173239</v>
      </c>
      <c r="AD16" s="29">
        <f t="shared" si="18"/>
        <v>4.1684856175971561</v>
      </c>
      <c r="AE16" s="19">
        <f t="shared" si="19"/>
        <v>5.4755977457434994</v>
      </c>
      <c r="AF16" s="19">
        <f t="shared" si="20"/>
        <v>5.5256864011121003</v>
      </c>
      <c r="AG16" s="20">
        <f t="shared" si="21"/>
        <v>4.5264899499424995</v>
      </c>
    </row>
    <row r="17" spans="2:33" x14ac:dyDescent="0.2">
      <c r="B17">
        <v>0</v>
      </c>
      <c r="C17">
        <v>14</v>
      </c>
      <c r="D17" s="3">
        <v>3446.54117647058</v>
      </c>
      <c r="E17" s="4">
        <f t="shared" si="0"/>
        <v>57.442352941176331</v>
      </c>
      <c r="F17" s="13">
        <f t="shared" si="1"/>
        <v>-7.5576470588236688</v>
      </c>
      <c r="G17" s="3">
        <v>17351.549784988401</v>
      </c>
      <c r="H17" s="2">
        <f t="shared" si="2"/>
        <v>17.3515497849884</v>
      </c>
      <c r="I17" s="14">
        <f t="shared" si="3"/>
        <v>-0.64845021501160005</v>
      </c>
      <c r="J17" s="2">
        <v>0.81856905500449095</v>
      </c>
      <c r="K17" s="14">
        <f t="shared" si="4"/>
        <v>-8.1430944995509069E-2</v>
      </c>
      <c r="L17">
        <v>4.96445543213117</v>
      </c>
      <c r="M17" s="14">
        <f t="shared" si="5"/>
        <v>-5.03554456786883</v>
      </c>
      <c r="N17">
        <v>363</v>
      </c>
      <c r="O17" s="4">
        <f t="shared" si="6"/>
        <v>20851.574117647007</v>
      </c>
      <c r="P17" s="4">
        <f t="shared" si="7"/>
        <v>6298.6125719507891</v>
      </c>
      <c r="Q17" s="4">
        <f t="shared" si="8"/>
        <v>297.14056696663022</v>
      </c>
      <c r="R17" s="4">
        <f t="shared" si="9"/>
        <v>1802.0973218636148</v>
      </c>
      <c r="S17" s="5"/>
      <c r="T17" s="22"/>
      <c r="U17" s="23" t="s">
        <v>28</v>
      </c>
      <c r="V17" s="19">
        <f t="shared" si="10"/>
        <v>0.10044381613679987</v>
      </c>
      <c r="W17" s="19">
        <f t="shared" si="11"/>
        <v>-0.31766535681659802</v>
      </c>
      <c r="X17" s="20">
        <f t="shared" si="12"/>
        <v>-0.39613447201710505</v>
      </c>
      <c r="Y17" s="19">
        <f t="shared" si="13"/>
        <v>-1.2337958923220995</v>
      </c>
      <c r="Z17" s="19">
        <f t="shared" si="14"/>
        <v>-0.20359337365820096</v>
      </c>
      <c r="AA17" s="20">
        <f t="shared" si="15"/>
        <v>-2.4374457489352004</v>
      </c>
      <c r="AB17" s="28">
        <f t="shared" si="16"/>
        <v>-3.2126404494383323</v>
      </c>
      <c r="AC17" s="28">
        <f t="shared" si="17"/>
        <v>0.6525341130603266</v>
      </c>
      <c r="AD17" s="29">
        <f t="shared" si="18"/>
        <v>-6.3797413793105022</v>
      </c>
      <c r="AE17" s="19">
        <f t="shared" si="19"/>
        <v>-3.0309480576970902</v>
      </c>
      <c r="AF17" s="19">
        <f t="shared" si="20"/>
        <v>-3.8473251892173304</v>
      </c>
      <c r="AG17" s="20">
        <f t="shared" si="21"/>
        <v>-4.5178713403737802</v>
      </c>
    </row>
    <row r="18" spans="2:33" x14ac:dyDescent="0.2">
      <c r="B18">
        <v>0</v>
      </c>
      <c r="C18">
        <v>15</v>
      </c>
      <c r="D18" s="3">
        <v>3044.2794759825301</v>
      </c>
      <c r="E18" s="4">
        <f t="shared" si="0"/>
        <v>50.737991266375502</v>
      </c>
      <c r="F18" s="13">
        <f t="shared" si="1"/>
        <v>-14.262008733624498</v>
      </c>
      <c r="G18" s="3">
        <v>13207.202224389601</v>
      </c>
      <c r="H18" s="2">
        <f t="shared" si="2"/>
        <v>13.207202224389601</v>
      </c>
      <c r="I18" s="14">
        <f t="shared" si="3"/>
        <v>-4.7927977756103992</v>
      </c>
      <c r="J18" s="2">
        <v>1.0362200577157901</v>
      </c>
      <c r="K18" s="14">
        <f t="shared" si="4"/>
        <v>0.13622005771579004</v>
      </c>
      <c r="L18">
        <v>7.1375955023356497</v>
      </c>
      <c r="M18" s="14">
        <f t="shared" si="5"/>
        <v>-2.8624044976643503</v>
      </c>
      <c r="N18">
        <v>795</v>
      </c>
      <c r="O18" s="4">
        <f t="shared" si="6"/>
        <v>40336.703056768521</v>
      </c>
      <c r="P18" s="4">
        <f t="shared" si="7"/>
        <v>10499.725768389733</v>
      </c>
      <c r="Q18" s="4">
        <f t="shared" si="8"/>
        <v>823.79494588405305</v>
      </c>
      <c r="R18" s="4">
        <f t="shared" si="9"/>
        <v>5674.3884243568418</v>
      </c>
      <c r="S18" s="5"/>
      <c r="T18" s="22"/>
      <c r="U18" s="23" t="s">
        <v>29</v>
      </c>
      <c r="V18" s="19">
        <f t="shared" si="10"/>
        <v>-8.1430944995509069E-2</v>
      </c>
      <c r="W18" s="19">
        <f t="shared" si="11"/>
        <v>-0.42424669486493705</v>
      </c>
      <c r="X18" s="20">
        <f t="shared" si="12"/>
        <v>-0.44299004925518903</v>
      </c>
      <c r="Y18" s="19">
        <f t="shared" si="13"/>
        <v>-0.64845021501160005</v>
      </c>
      <c r="Z18" s="19">
        <f t="shared" si="14"/>
        <v>-0.78477735406599791</v>
      </c>
      <c r="AA18" s="20">
        <f t="shared" si="15"/>
        <v>-2.8106615459871005</v>
      </c>
      <c r="AB18" s="28">
        <f t="shared" si="16"/>
        <v>-7.5576470588236688</v>
      </c>
      <c r="AC18" s="28">
        <f t="shared" si="17"/>
        <v>-1.0386762360446653</v>
      </c>
      <c r="AD18" s="29">
        <f t="shared" si="18"/>
        <v>-6.6142688679246717</v>
      </c>
      <c r="AE18" s="19">
        <f t="shared" si="19"/>
        <v>-5.03554456786883</v>
      </c>
      <c r="AF18" s="19">
        <f t="shared" si="20"/>
        <v>-5.2628092037571896</v>
      </c>
      <c r="AG18" s="20">
        <f t="shared" si="21"/>
        <v>-5.2248766582667701</v>
      </c>
    </row>
    <row r="19" spans="2:33" x14ac:dyDescent="0.2">
      <c r="D19" s="8" t="s">
        <v>7</v>
      </c>
      <c r="E19" s="9">
        <f>AVERAGE(E3:E18)</f>
        <v>62.384019613928594</v>
      </c>
      <c r="F19" s="13"/>
      <c r="G19" s="9"/>
      <c r="H19" s="9">
        <f t="shared" ref="H19:L19" si="22">AVERAGE(H3:H18)</f>
        <v>17.463913683841458</v>
      </c>
      <c r="I19" s="14">
        <f t="shared" si="3"/>
        <v>-0.53608631615854208</v>
      </c>
      <c r="J19" s="10">
        <f t="shared" si="22"/>
        <v>1.3925434935732999</v>
      </c>
      <c r="K19" s="14"/>
      <c r="L19" s="10">
        <f t="shared" si="22"/>
        <v>9.4223178051535612</v>
      </c>
      <c r="M19" s="14"/>
      <c r="N19" s="2"/>
      <c r="O19" s="2"/>
      <c r="P19" s="6"/>
      <c r="Q19" s="6"/>
      <c r="R19" s="4"/>
      <c r="S19" s="5"/>
      <c r="T19" s="22"/>
      <c r="U19" s="23" t="s">
        <v>30</v>
      </c>
      <c r="V19" s="19">
        <f t="shared" si="10"/>
        <v>0.13622005771579004</v>
      </c>
      <c r="W19" s="19">
        <f t="shared" si="11"/>
        <v>-0.26108567661826998</v>
      </c>
      <c r="X19" s="20">
        <f t="shared" si="12"/>
        <v>-0.29148283147609999</v>
      </c>
      <c r="Y19" s="19">
        <f t="shared" si="13"/>
        <v>-4.7927977756103992</v>
      </c>
      <c r="Z19" s="19">
        <f t="shared" si="14"/>
        <v>-4.7993884052943994</v>
      </c>
      <c r="AA19" s="20">
        <f t="shared" si="15"/>
        <v>-5.5753036772587006</v>
      </c>
      <c r="AB19" s="28">
        <f t="shared" si="16"/>
        <v>-14.262008733624498</v>
      </c>
      <c r="AC19" s="28">
        <f t="shared" si="17"/>
        <v>-10.904537037037166</v>
      </c>
      <c r="AD19" s="29">
        <f t="shared" si="18"/>
        <v>-13.913107241063337</v>
      </c>
      <c r="AE19" s="19">
        <f t="shared" si="19"/>
        <v>-2.8624044976643503</v>
      </c>
      <c r="AF19" s="19">
        <f t="shared" si="20"/>
        <v>-2.7122730348908997</v>
      </c>
      <c r="AG19" s="20">
        <f t="shared" si="21"/>
        <v>-2.9697030804153499</v>
      </c>
    </row>
    <row r="20" spans="2:33" x14ac:dyDescent="0.2">
      <c r="D20" s="8" t="s">
        <v>8</v>
      </c>
      <c r="E20" s="11">
        <f>SUM(O3:O18)/SUM($N3:$N18)</f>
        <v>62.779541020314774</v>
      </c>
      <c r="F20" s="13"/>
      <c r="G20" s="11"/>
      <c r="H20" s="11">
        <f>SUM(P3:P18)/SUM($N3:$N18)</f>
        <v>17.657594587828331</v>
      </c>
      <c r="I20" s="14"/>
      <c r="J20" s="12">
        <f>SUM(Q3:Q18)/SUM($N3:$N18)</f>
        <v>1.482051315646691</v>
      </c>
      <c r="K20" s="14"/>
      <c r="L20" s="12">
        <f>SUM(R3:R18)/SUM($N3:$N18)</f>
        <v>10.100897236005871</v>
      </c>
      <c r="M20" s="14"/>
      <c r="N20" s="2"/>
      <c r="O20" s="2"/>
      <c r="P20" s="6"/>
      <c r="Q20" s="6"/>
      <c r="R20" s="4"/>
      <c r="S20" s="5"/>
      <c r="V20" s="2"/>
      <c r="W20" s="2"/>
      <c r="X20" s="2"/>
    </row>
    <row r="21" spans="2:33" x14ac:dyDescent="0.2">
      <c r="D21" s="8"/>
      <c r="E21" s="11"/>
      <c r="F21" s="13"/>
      <c r="G21" s="8"/>
      <c r="H21" s="12"/>
      <c r="I21" s="14"/>
      <c r="J21" s="12"/>
      <c r="K21" s="14"/>
      <c r="M21" s="14"/>
      <c r="N21" s="2"/>
      <c r="O21" s="2"/>
      <c r="P21" s="6"/>
      <c r="Q21" s="6"/>
      <c r="R21" s="4"/>
      <c r="S21" s="5"/>
      <c r="V21" s="2"/>
      <c r="W21" s="2"/>
      <c r="X21" s="2"/>
    </row>
    <row r="22" spans="2:33" x14ac:dyDescent="0.2">
      <c r="B22">
        <v>1</v>
      </c>
      <c r="C22">
        <v>0</v>
      </c>
      <c r="D22" s="3">
        <v>2826.6557377049098</v>
      </c>
      <c r="E22" s="4">
        <f t="shared" si="0"/>
        <v>47.110928961748499</v>
      </c>
      <c r="F22" s="13">
        <f t="shared" si="1"/>
        <v>-17.889071038251501</v>
      </c>
      <c r="G22" s="3">
        <v>13312.481464099899</v>
      </c>
      <c r="H22" s="2">
        <f t="shared" si="2"/>
        <v>13.3124814640999</v>
      </c>
      <c r="I22" s="14">
        <f t="shared" si="3"/>
        <v>-4.6875185359001001</v>
      </c>
      <c r="J22" s="2">
        <v>0.34297999583144301</v>
      </c>
      <c r="K22" s="14">
        <f t="shared" si="4"/>
        <v>-0.55702000416855701</v>
      </c>
      <c r="L22">
        <v>4.4922750970739296</v>
      </c>
      <c r="M22" s="14">
        <f>L22-10</f>
        <v>-5.5077249029260704</v>
      </c>
      <c r="N22" s="4">
        <v>1464</v>
      </c>
      <c r="O22" s="4">
        <f>E22*N22</f>
        <v>68970.399999999805</v>
      </c>
      <c r="P22" s="4">
        <f>H22*N22</f>
        <v>19489.472863442254</v>
      </c>
      <c r="Q22" s="4">
        <f>J22*N22</f>
        <v>502.12271389723259</v>
      </c>
      <c r="R22" s="4">
        <f t="shared" si="9"/>
        <v>6576.6907421162332</v>
      </c>
      <c r="S22" s="5"/>
      <c r="T22" s="1"/>
      <c r="U22" s="1"/>
      <c r="V22" s="1"/>
    </row>
    <row r="23" spans="2:33" x14ac:dyDescent="0.2">
      <c r="B23">
        <v>1</v>
      </c>
      <c r="C23">
        <v>1</v>
      </c>
      <c r="D23" s="3">
        <v>4555.8548922056298</v>
      </c>
      <c r="E23" s="4">
        <f t="shared" si="0"/>
        <v>75.930914870093829</v>
      </c>
      <c r="F23" s="13">
        <f t="shared" si="1"/>
        <v>10.930914870093829</v>
      </c>
      <c r="G23" s="3">
        <v>21246.381541938401</v>
      </c>
      <c r="H23" s="2">
        <f t="shared" si="2"/>
        <v>21.246381541938401</v>
      </c>
      <c r="I23" s="14">
        <f t="shared" si="3"/>
        <v>3.2463815419384012</v>
      </c>
      <c r="J23" s="2">
        <v>1.1931213807384899</v>
      </c>
      <c r="K23" s="14">
        <f t="shared" si="4"/>
        <v>0.29312138073848992</v>
      </c>
      <c r="L23">
        <v>12.940788844418799</v>
      </c>
      <c r="M23" s="14">
        <f t="shared" ref="M23:M37" si="23">L23-10</f>
        <v>2.9407888444187993</v>
      </c>
      <c r="N23" s="4">
        <v>1051.75</v>
      </c>
      <c r="O23" s="4">
        <f t="shared" ref="O23:O37" si="24">E23*N23</f>
        <v>79860.339714621179</v>
      </c>
      <c r="P23" s="4">
        <f t="shared" ref="P23:P37" si="25">H23*N23</f>
        <v>22345.881786733713</v>
      </c>
      <c r="Q23" s="4">
        <f t="shared" ref="Q23:Q37" si="26">J23*N23</f>
        <v>1254.8654121917068</v>
      </c>
      <c r="R23" s="4">
        <f t="shared" si="9"/>
        <v>13610.474667117473</v>
      </c>
      <c r="S23" s="5"/>
      <c r="T23" s="1"/>
      <c r="U23" s="1"/>
      <c r="V23" s="1"/>
    </row>
    <row r="24" spans="2:33" x14ac:dyDescent="0.2">
      <c r="B24">
        <v>1</v>
      </c>
      <c r="C24">
        <v>2</v>
      </c>
      <c r="D24" s="3">
        <v>3502.2517241379301</v>
      </c>
      <c r="E24" s="4">
        <f t="shared" si="0"/>
        <v>58.370862068965501</v>
      </c>
      <c r="F24" s="13">
        <f t="shared" si="1"/>
        <v>-6.6291379310344993</v>
      </c>
      <c r="G24" s="3">
        <v>15240.882752326101</v>
      </c>
      <c r="H24" s="2">
        <f t="shared" si="2"/>
        <v>15.240882752326101</v>
      </c>
      <c r="I24" s="14">
        <f t="shared" si="3"/>
        <v>-2.759117247673899</v>
      </c>
      <c r="J24" s="2">
        <v>0.99344108548891796</v>
      </c>
      <c r="K24" s="14">
        <f t="shared" si="4"/>
        <v>9.3441085488917941E-2</v>
      </c>
      <c r="L24">
        <v>11.239003881405001</v>
      </c>
      <c r="M24" s="14">
        <f t="shared" si="23"/>
        <v>1.2390038814050008</v>
      </c>
      <c r="N24" s="4">
        <v>1847.25</v>
      </c>
      <c r="O24" s="4">
        <f t="shared" si="24"/>
        <v>107825.57495689653</v>
      </c>
      <c r="P24" s="4">
        <f t="shared" si="25"/>
        <v>28153.720664234392</v>
      </c>
      <c r="Q24" s="4">
        <f t="shared" si="26"/>
        <v>1835.1340451694036</v>
      </c>
      <c r="R24" s="4">
        <f t="shared" si="9"/>
        <v>20761.249919925387</v>
      </c>
      <c r="T24" s="1"/>
      <c r="U24" s="1"/>
      <c r="V24" s="1"/>
    </row>
    <row r="25" spans="2:33" x14ac:dyDescent="0.2">
      <c r="B25">
        <v>1</v>
      </c>
      <c r="C25">
        <v>3</v>
      </c>
      <c r="D25" s="3">
        <v>4516.6193181818098</v>
      </c>
      <c r="E25" s="4">
        <f t="shared" si="0"/>
        <v>75.276988636363498</v>
      </c>
      <c r="F25" s="13">
        <f t="shared" si="1"/>
        <v>10.276988636363498</v>
      </c>
      <c r="G25" s="3">
        <v>20577.108066430101</v>
      </c>
      <c r="H25" s="2">
        <f t="shared" si="2"/>
        <v>20.5771080664301</v>
      </c>
      <c r="I25" s="14">
        <f t="shared" si="3"/>
        <v>2.5771080664300996</v>
      </c>
      <c r="J25" s="2">
        <v>1.0869665852009001</v>
      </c>
      <c r="K25" s="14">
        <f t="shared" si="4"/>
        <v>0.18696658520090004</v>
      </c>
      <c r="L25">
        <v>11.724683378193101</v>
      </c>
      <c r="M25" s="14">
        <f t="shared" si="23"/>
        <v>1.7246833781931006</v>
      </c>
      <c r="N25" s="4">
        <v>1129.5</v>
      </c>
      <c r="O25" s="4">
        <f t="shared" si="24"/>
        <v>85025.358664772575</v>
      </c>
      <c r="P25" s="4">
        <f t="shared" si="25"/>
        <v>23241.843561032798</v>
      </c>
      <c r="Q25" s="4">
        <f t="shared" si="26"/>
        <v>1227.7287579844167</v>
      </c>
      <c r="R25" s="4">
        <f t="shared" si="9"/>
        <v>13243.029875669106</v>
      </c>
      <c r="T25" s="1"/>
      <c r="U25" s="1"/>
      <c r="V25" s="1"/>
    </row>
    <row r="26" spans="2:33" x14ac:dyDescent="0.2">
      <c r="B26">
        <v>1</v>
      </c>
      <c r="C26">
        <v>4</v>
      </c>
      <c r="D26" s="3">
        <v>4482.3833448038504</v>
      </c>
      <c r="E26" s="4">
        <f t="shared" si="0"/>
        <v>74.70638908006417</v>
      </c>
      <c r="F26" s="13">
        <f t="shared" si="1"/>
        <v>9.7063890800641701</v>
      </c>
      <c r="G26" s="3">
        <v>21071.8913137528</v>
      </c>
      <c r="H26" s="2">
        <f t="shared" si="2"/>
        <v>21.071891313752801</v>
      </c>
      <c r="I26" s="14">
        <f t="shared" si="3"/>
        <v>3.0718913137528006</v>
      </c>
      <c r="J26" s="2">
        <v>1.2721377045817699</v>
      </c>
      <c r="K26" s="14">
        <f t="shared" si="4"/>
        <v>0.37213770458176987</v>
      </c>
      <c r="L26">
        <v>14.153112280717099</v>
      </c>
      <c r="M26" s="14">
        <f t="shared" si="23"/>
        <v>4.1531122807170995</v>
      </c>
      <c r="N26" s="4">
        <v>1187.25</v>
      </c>
      <c r="O26" s="4">
        <f t="shared" si="24"/>
        <v>88695.160435306185</v>
      </c>
      <c r="P26" s="4">
        <f t="shared" si="25"/>
        <v>25017.602962253011</v>
      </c>
      <c r="Q26" s="4">
        <f t="shared" si="26"/>
        <v>1510.3454897647064</v>
      </c>
      <c r="R26" s="4">
        <f t="shared" si="9"/>
        <v>16803.282555281377</v>
      </c>
      <c r="T26" s="1"/>
      <c r="U26" s="1"/>
      <c r="V26" s="1"/>
    </row>
    <row r="27" spans="2:33" x14ac:dyDescent="0.2">
      <c r="B27">
        <v>1</v>
      </c>
      <c r="C27">
        <v>5</v>
      </c>
      <c r="D27" s="3">
        <v>3478.82476943346</v>
      </c>
      <c r="E27" s="4">
        <f t="shared" si="0"/>
        <v>57.980412823891001</v>
      </c>
      <c r="F27" s="13">
        <f t="shared" si="1"/>
        <v>-7.019587176108999</v>
      </c>
      <c r="G27" s="3">
        <v>15288.8915959078</v>
      </c>
      <c r="H27" s="2">
        <f t="shared" si="2"/>
        <v>15.288891595907801</v>
      </c>
      <c r="I27" s="14">
        <f t="shared" si="3"/>
        <v>-2.7111084040921991</v>
      </c>
      <c r="J27" s="2">
        <v>0.374893776930253</v>
      </c>
      <c r="K27" s="14">
        <f t="shared" si="4"/>
        <v>-0.52510622306974697</v>
      </c>
      <c r="L27">
        <v>3.9067692441239998</v>
      </c>
      <c r="M27" s="14">
        <f t="shared" si="23"/>
        <v>-6.0932307558760002</v>
      </c>
      <c r="N27" s="4">
        <v>860</v>
      </c>
      <c r="O27" s="4">
        <f t="shared" si="24"/>
        <v>49863.155028546258</v>
      </c>
      <c r="P27" s="4">
        <f t="shared" si="25"/>
        <v>13148.446772480709</v>
      </c>
      <c r="Q27" s="4">
        <f t="shared" si="26"/>
        <v>322.40864816001761</v>
      </c>
      <c r="R27" s="4">
        <f t="shared" si="9"/>
        <v>3359.8215499466401</v>
      </c>
      <c r="T27" s="1"/>
      <c r="U27" s="1"/>
      <c r="V27" s="1"/>
    </row>
    <row r="28" spans="2:33" x14ac:dyDescent="0.2">
      <c r="B28">
        <v>1</v>
      </c>
      <c r="C28">
        <v>6</v>
      </c>
      <c r="D28" s="3">
        <v>4762.1411201178998</v>
      </c>
      <c r="E28" s="4">
        <f t="shared" si="0"/>
        <v>79.369018668631668</v>
      </c>
      <c r="F28" s="13">
        <f t="shared" si="1"/>
        <v>14.369018668631668</v>
      </c>
      <c r="G28" s="3">
        <v>22540.040669908401</v>
      </c>
      <c r="H28" s="2">
        <f t="shared" si="2"/>
        <v>22.5400406699084</v>
      </c>
      <c r="I28" s="14">
        <f t="shared" si="3"/>
        <v>4.5400406699084002</v>
      </c>
      <c r="J28" s="2">
        <v>1.46313565027743</v>
      </c>
      <c r="K28" s="14">
        <f t="shared" si="4"/>
        <v>0.56313565027742996</v>
      </c>
      <c r="L28">
        <v>16.243954435532299</v>
      </c>
      <c r="M28" s="14">
        <f t="shared" si="23"/>
        <v>6.2439544355322987</v>
      </c>
      <c r="N28" s="4">
        <v>2144.75</v>
      </c>
      <c r="O28" s="4">
        <f t="shared" si="24"/>
        <v>170226.70278954777</v>
      </c>
      <c r="P28" s="4">
        <f t="shared" si="25"/>
        <v>48342.75222678604</v>
      </c>
      <c r="Q28" s="4">
        <f t="shared" si="26"/>
        <v>3138.0601859325179</v>
      </c>
      <c r="R28" s="4">
        <f t="shared" si="9"/>
        <v>34839.221275607895</v>
      </c>
      <c r="T28" s="1"/>
      <c r="U28" s="1"/>
      <c r="V28" s="1"/>
    </row>
    <row r="29" spans="2:33" x14ac:dyDescent="0.2">
      <c r="B29">
        <v>1</v>
      </c>
      <c r="C29">
        <v>7</v>
      </c>
      <c r="D29" s="3">
        <v>3054.7649700598799</v>
      </c>
      <c r="E29" s="4">
        <f t="shared" si="0"/>
        <v>50.912749500997997</v>
      </c>
      <c r="F29" s="13">
        <f t="shared" si="1"/>
        <v>-14.087250499002003</v>
      </c>
      <c r="G29" s="3">
        <v>12750.236846227401</v>
      </c>
      <c r="H29" s="2">
        <f t="shared" si="2"/>
        <v>12.7502368462274</v>
      </c>
      <c r="I29" s="14">
        <f t="shared" si="3"/>
        <v>-5.2497631537725997</v>
      </c>
      <c r="J29" s="2">
        <v>0.40429322830331499</v>
      </c>
      <c r="K29" s="14">
        <f t="shared" si="4"/>
        <v>-0.49570677169668503</v>
      </c>
      <c r="L29">
        <v>4.96038121690989</v>
      </c>
      <c r="M29" s="14">
        <f t="shared" si="23"/>
        <v>-5.03961878309011</v>
      </c>
      <c r="N29" s="4">
        <v>651.25</v>
      </c>
      <c r="O29" s="4">
        <f t="shared" si="24"/>
        <v>33156.928112524947</v>
      </c>
      <c r="P29" s="4">
        <f t="shared" si="25"/>
        <v>8303.5917461055942</v>
      </c>
      <c r="Q29" s="4">
        <f t="shared" si="26"/>
        <v>263.29596493253388</v>
      </c>
      <c r="R29" s="4">
        <f t="shared" si="9"/>
        <v>3230.448267512566</v>
      </c>
      <c r="T29" s="1"/>
      <c r="U29" s="1"/>
      <c r="V29" s="1"/>
    </row>
    <row r="30" spans="2:33" x14ac:dyDescent="0.2">
      <c r="B30">
        <v>1</v>
      </c>
      <c r="C30">
        <v>8</v>
      </c>
      <c r="D30" s="3">
        <v>4607.66213389121</v>
      </c>
      <c r="E30" s="4">
        <f t="shared" si="0"/>
        <v>76.794368898186832</v>
      </c>
      <c r="F30" s="13">
        <f t="shared" si="1"/>
        <v>11.794368898186832</v>
      </c>
      <c r="G30" s="3">
        <v>19972.153211012199</v>
      </c>
      <c r="H30" s="2">
        <f t="shared" si="2"/>
        <v>19.972153211012198</v>
      </c>
      <c r="I30" s="14">
        <f t="shared" si="3"/>
        <v>1.9721532110121984</v>
      </c>
      <c r="J30" s="2">
        <v>0.90072255124709</v>
      </c>
      <c r="K30" s="14">
        <f t="shared" si="4"/>
        <v>7.2255124708997531E-4</v>
      </c>
      <c r="L30">
        <v>9.5104568131127092</v>
      </c>
      <c r="M30" s="14">
        <f t="shared" si="23"/>
        <v>-0.48954318688729082</v>
      </c>
      <c r="N30" s="4">
        <v>1014.5</v>
      </c>
      <c r="O30" s="4">
        <f t="shared" si="24"/>
        <v>77907.887247210543</v>
      </c>
      <c r="P30" s="4">
        <f t="shared" si="25"/>
        <v>20261.749432571876</v>
      </c>
      <c r="Q30" s="4">
        <f t="shared" si="26"/>
        <v>913.78302824017283</v>
      </c>
      <c r="R30" s="4">
        <f t="shared" si="9"/>
        <v>9648.3584369028431</v>
      </c>
      <c r="T30" s="1"/>
      <c r="U30" s="1"/>
      <c r="V30" s="1"/>
    </row>
    <row r="31" spans="2:33" x14ac:dyDescent="0.2">
      <c r="B31">
        <v>1</v>
      </c>
      <c r="C31">
        <v>9</v>
      </c>
      <c r="D31" s="3">
        <v>4357.2345679012296</v>
      </c>
      <c r="E31" s="4">
        <f t="shared" si="0"/>
        <v>72.620576131687159</v>
      </c>
      <c r="F31" s="13">
        <f t="shared" si="1"/>
        <v>7.6205761316871587</v>
      </c>
      <c r="G31" s="3">
        <v>20282.1928850478</v>
      </c>
      <c r="H31" s="2">
        <f t="shared" si="2"/>
        <v>20.282192885047799</v>
      </c>
      <c r="I31" s="14">
        <f t="shared" si="3"/>
        <v>2.2821928850477988</v>
      </c>
      <c r="J31" s="2">
        <v>0.68160874786051495</v>
      </c>
      <c r="K31" s="14">
        <f t="shared" si="4"/>
        <v>-0.21839125213948507</v>
      </c>
      <c r="L31">
        <v>6.25998275088621</v>
      </c>
      <c r="M31" s="14">
        <f t="shared" si="23"/>
        <v>-3.74001724911379</v>
      </c>
      <c r="N31" s="4">
        <v>593.75</v>
      </c>
      <c r="O31" s="4">
        <f t="shared" si="24"/>
        <v>43118.467078189249</v>
      </c>
      <c r="P31" s="4">
        <f t="shared" si="25"/>
        <v>12042.552025497131</v>
      </c>
      <c r="Q31" s="4">
        <f t="shared" si="26"/>
        <v>404.70519404218078</v>
      </c>
      <c r="R31" s="4">
        <f t="shared" si="9"/>
        <v>3716.8647583386874</v>
      </c>
      <c r="T31" s="1"/>
      <c r="U31" s="1"/>
      <c r="V31" s="1"/>
    </row>
    <row r="32" spans="2:33" x14ac:dyDescent="0.2">
      <c r="B32">
        <v>1</v>
      </c>
      <c r="C32">
        <v>10</v>
      </c>
      <c r="D32" s="3">
        <v>3782.3736017896999</v>
      </c>
      <c r="E32" s="4">
        <f t="shared" si="0"/>
        <v>63.03956002982833</v>
      </c>
      <c r="F32" s="13">
        <f t="shared" si="1"/>
        <v>-1.9604399701716702</v>
      </c>
      <c r="G32" s="3">
        <v>16741.260029577901</v>
      </c>
      <c r="H32" s="2">
        <f t="shared" si="2"/>
        <v>16.741260029577901</v>
      </c>
      <c r="I32" s="14">
        <f t="shared" si="3"/>
        <v>-1.2587399704220985</v>
      </c>
      <c r="J32" s="2">
        <v>0.87852488015904995</v>
      </c>
      <c r="K32" s="14">
        <f t="shared" si="4"/>
        <v>-2.1475119840950074E-2</v>
      </c>
      <c r="L32">
        <v>9.6462214875297008</v>
      </c>
      <c r="M32" s="14">
        <f t="shared" si="23"/>
        <v>-0.35377851247029923</v>
      </c>
      <c r="N32" s="4">
        <v>856.5</v>
      </c>
      <c r="O32" s="4">
        <f t="shared" si="24"/>
        <v>53993.383165547966</v>
      </c>
      <c r="P32" s="4">
        <f t="shared" si="25"/>
        <v>14338.889215333473</v>
      </c>
      <c r="Q32" s="4">
        <f t="shared" si="26"/>
        <v>752.45655985622625</v>
      </c>
      <c r="R32" s="4">
        <f t="shared" si="9"/>
        <v>8261.9887040691883</v>
      </c>
      <c r="T32" s="1"/>
      <c r="U32" s="1"/>
      <c r="V32" s="1"/>
    </row>
    <row r="33" spans="2:22" x14ac:dyDescent="0.2">
      <c r="B33">
        <v>1</v>
      </c>
      <c r="C33">
        <v>11</v>
      </c>
      <c r="D33" s="3">
        <v>4748.9144385026702</v>
      </c>
      <c r="E33" s="4">
        <f t="shared" si="0"/>
        <v>79.148573975044499</v>
      </c>
      <c r="F33" s="13">
        <f t="shared" si="1"/>
        <v>14.148573975044499</v>
      </c>
      <c r="G33" s="3">
        <v>21692.656730456001</v>
      </c>
      <c r="H33" s="2">
        <f t="shared" si="2"/>
        <v>21.692656730456001</v>
      </c>
      <c r="I33" s="14">
        <f t="shared" si="3"/>
        <v>3.692656730456001</v>
      </c>
      <c r="J33" s="2">
        <v>1.37514318416995</v>
      </c>
      <c r="K33" s="14">
        <f t="shared" si="4"/>
        <v>0.47514318416994994</v>
      </c>
      <c r="L33">
        <v>15.408337590417799</v>
      </c>
      <c r="M33" s="14">
        <f t="shared" si="23"/>
        <v>5.4083375904177995</v>
      </c>
      <c r="N33" s="4">
        <v>1325</v>
      </c>
      <c r="O33" s="4">
        <f t="shared" si="24"/>
        <v>104871.86051693396</v>
      </c>
      <c r="P33" s="4">
        <f t="shared" si="25"/>
        <v>28742.7701678542</v>
      </c>
      <c r="Q33" s="4">
        <f t="shared" si="26"/>
        <v>1822.0647190251836</v>
      </c>
      <c r="R33" s="4">
        <f t="shared" si="9"/>
        <v>20416.047307303583</v>
      </c>
      <c r="T33" s="1"/>
      <c r="U33" s="1"/>
      <c r="V33" s="1"/>
    </row>
    <row r="34" spans="2:22" x14ac:dyDescent="0.2">
      <c r="B34">
        <v>1</v>
      </c>
      <c r="C34">
        <v>12</v>
      </c>
      <c r="D34" s="3">
        <v>4405.8617157490398</v>
      </c>
      <c r="E34" s="4">
        <f t="shared" si="0"/>
        <v>73.431028595817324</v>
      </c>
      <c r="F34" s="13">
        <f t="shared" si="1"/>
        <v>8.4310285958173239</v>
      </c>
      <c r="G34" s="3">
        <v>22242.377469173902</v>
      </c>
      <c r="H34" s="2">
        <f t="shared" si="2"/>
        <v>22.242377469173903</v>
      </c>
      <c r="I34" s="14">
        <f t="shared" si="3"/>
        <v>4.2423774691739027</v>
      </c>
      <c r="J34" s="2">
        <v>1.3812632117691099</v>
      </c>
      <c r="K34" s="14">
        <f t="shared" si="4"/>
        <v>0.48126321176910991</v>
      </c>
      <c r="L34">
        <v>15.5256864011121</v>
      </c>
      <c r="M34" s="14">
        <f t="shared" si="23"/>
        <v>5.5256864011121003</v>
      </c>
      <c r="N34" s="4">
        <v>580.25</v>
      </c>
      <c r="O34" s="4">
        <f t="shared" si="24"/>
        <v>42608.354342723003</v>
      </c>
      <c r="P34" s="4">
        <f t="shared" si="25"/>
        <v>12906.139526488158</v>
      </c>
      <c r="Q34" s="4">
        <f t="shared" si="26"/>
        <v>801.47797862902598</v>
      </c>
      <c r="R34" s="4">
        <f t="shared" si="9"/>
        <v>9008.7795342452955</v>
      </c>
      <c r="T34" s="1"/>
      <c r="U34" s="1"/>
      <c r="V34" s="1"/>
    </row>
    <row r="35" spans="2:22" x14ac:dyDescent="0.2">
      <c r="B35">
        <v>1</v>
      </c>
      <c r="C35">
        <v>13</v>
      </c>
      <c r="D35" s="3">
        <v>3939.1520467836199</v>
      </c>
      <c r="E35" s="4">
        <f t="shared" si="0"/>
        <v>65.652534113060327</v>
      </c>
      <c r="F35" s="13">
        <f t="shared" si="1"/>
        <v>0.6525341130603266</v>
      </c>
      <c r="G35" s="3">
        <v>17796.406626341799</v>
      </c>
      <c r="H35" s="2">
        <f t="shared" si="2"/>
        <v>17.796406626341799</v>
      </c>
      <c r="I35" s="14">
        <f t="shared" si="3"/>
        <v>-0.20359337365820096</v>
      </c>
      <c r="J35" s="2">
        <v>0.582334643183402</v>
      </c>
      <c r="K35" s="14">
        <f t="shared" si="4"/>
        <v>-0.31766535681659802</v>
      </c>
      <c r="L35">
        <v>6.1526748107826696</v>
      </c>
      <c r="M35" s="14">
        <f t="shared" si="23"/>
        <v>-3.8473251892173304</v>
      </c>
      <c r="N35" s="4">
        <v>1541.25</v>
      </c>
      <c r="O35" s="4">
        <f t="shared" si="24"/>
        <v>101186.96820175422</v>
      </c>
      <c r="P35" s="4">
        <f t="shared" si="25"/>
        <v>27428.711712849297</v>
      </c>
      <c r="Q35" s="4">
        <f t="shared" si="26"/>
        <v>897.52326880641829</v>
      </c>
      <c r="R35" s="4">
        <f t="shared" si="9"/>
        <v>9482.8100521187898</v>
      </c>
    </row>
    <row r="36" spans="2:22" x14ac:dyDescent="0.2">
      <c r="B36">
        <v>1</v>
      </c>
      <c r="C36">
        <v>14</v>
      </c>
      <c r="D36" s="3">
        <v>3837.6794258373202</v>
      </c>
      <c r="E36" s="4">
        <f t="shared" si="0"/>
        <v>63.961323763955335</v>
      </c>
      <c r="F36" s="13">
        <f t="shared" si="1"/>
        <v>-1.0386762360446653</v>
      </c>
      <c r="G36" s="3">
        <v>17215.222645934002</v>
      </c>
      <c r="H36" s="2">
        <f t="shared" si="2"/>
        <v>17.215222645934002</v>
      </c>
      <c r="I36" s="14">
        <f t="shared" si="3"/>
        <v>-0.78477735406599791</v>
      </c>
      <c r="J36" s="2">
        <v>0.47575330513506298</v>
      </c>
      <c r="K36" s="14">
        <f t="shared" si="4"/>
        <v>-0.42424669486493705</v>
      </c>
      <c r="L36">
        <v>4.7371907962428104</v>
      </c>
      <c r="M36" s="14">
        <f t="shared" si="23"/>
        <v>-5.2628092037571896</v>
      </c>
      <c r="N36" s="4">
        <v>494</v>
      </c>
      <c r="O36" s="4">
        <f t="shared" si="24"/>
        <v>31596.893939393936</v>
      </c>
      <c r="P36" s="4">
        <f t="shared" si="25"/>
        <v>8504.3199870913977</v>
      </c>
      <c r="Q36" s="4">
        <f t="shared" si="26"/>
        <v>235.02213273672112</v>
      </c>
      <c r="R36" s="4">
        <f t="shared" si="9"/>
        <v>2340.1722533439483</v>
      </c>
    </row>
    <row r="37" spans="2:22" x14ac:dyDescent="0.2">
      <c r="B37">
        <v>1</v>
      </c>
      <c r="C37">
        <v>15</v>
      </c>
      <c r="D37" s="3">
        <v>3245.7277777777699</v>
      </c>
      <c r="E37" s="4">
        <f t="shared" si="0"/>
        <v>54.095462962962834</v>
      </c>
      <c r="F37" s="13">
        <f t="shared" si="1"/>
        <v>-10.904537037037166</v>
      </c>
      <c r="G37" s="3">
        <v>13200.611594705601</v>
      </c>
      <c r="H37" s="2">
        <f t="shared" si="2"/>
        <v>13.200611594705601</v>
      </c>
      <c r="I37" s="14">
        <f t="shared" si="3"/>
        <v>-4.7993884052943994</v>
      </c>
      <c r="J37" s="2">
        <v>0.63891432338173004</v>
      </c>
      <c r="K37" s="14">
        <f t="shared" si="4"/>
        <v>-0.26108567661826998</v>
      </c>
      <c r="L37">
        <v>7.2877269651091003</v>
      </c>
      <c r="M37" s="14">
        <f t="shared" si="23"/>
        <v>-2.7122730348908997</v>
      </c>
      <c r="N37" s="4">
        <v>1032.5</v>
      </c>
      <c r="O37" s="4">
        <f t="shared" si="24"/>
        <v>55853.565509259126</v>
      </c>
      <c r="P37" s="4">
        <f t="shared" si="25"/>
        <v>13629.631471533532</v>
      </c>
      <c r="Q37" s="4">
        <f t="shared" si="26"/>
        <v>659.67903889163631</v>
      </c>
      <c r="R37" s="4">
        <f t="shared" si="9"/>
        <v>7524.5780914751458</v>
      </c>
    </row>
    <row r="38" spans="2:22" x14ac:dyDescent="0.2">
      <c r="D38" s="8" t="s">
        <v>7</v>
      </c>
      <c r="E38" s="4">
        <f>AVERAGE(E22:E37)</f>
        <v>66.775105817581178</v>
      </c>
      <c r="F38" s="13">
        <f t="shared" si="1"/>
        <v>1.7751058175811778</v>
      </c>
      <c r="G38" s="4"/>
      <c r="H38" s="4">
        <f t="shared" ref="H38" si="27">AVERAGE(H22:H37)</f>
        <v>18.198174715177508</v>
      </c>
      <c r="I38" s="14"/>
      <c r="J38" s="2">
        <f t="shared" ref="J38" si="28">AVERAGE(J22:J37)</f>
        <v>0.87782714089115188</v>
      </c>
      <c r="K38" s="14"/>
      <c r="L38" s="10">
        <f t="shared" ref="L38" si="29">AVERAGE(L22:L37)</f>
        <v>9.6368278745979499</v>
      </c>
      <c r="M38" s="14"/>
      <c r="N38" s="4"/>
      <c r="R38" s="4"/>
    </row>
    <row r="39" spans="2:22" x14ac:dyDescent="0.2">
      <c r="D39" s="7" t="s">
        <v>8</v>
      </c>
      <c r="E39" s="9">
        <f>SUM(O22:O37)/SUM($N22:$N37)</f>
        <v>67.221481402268964</v>
      </c>
      <c r="F39" s="13"/>
      <c r="G39" s="9"/>
      <c r="H39" s="9">
        <f>SUM(P22:P37)/SUM($N22:$N37)</f>
        <v>18.336178924932486</v>
      </c>
      <c r="I39" s="14"/>
      <c r="J39" s="10">
        <f>SUM(Q22:Q37)/SUM($N22:$N37)</f>
        <v>0.9306367985067715</v>
      </c>
      <c r="K39" s="14"/>
      <c r="L39" s="12">
        <f>SUM(R22:R37)/SUM($N22:$N37)</f>
        <v>10.286314906516676</v>
      </c>
      <c r="M39" s="14"/>
      <c r="N39" s="4"/>
      <c r="R39" s="4"/>
    </row>
    <row r="40" spans="2:22" x14ac:dyDescent="0.2">
      <c r="D40" s="8"/>
      <c r="E40" s="4"/>
      <c r="F40" s="13"/>
      <c r="H40" s="2"/>
      <c r="I40" s="14"/>
      <c r="J40" s="2"/>
      <c r="K40" s="14"/>
      <c r="M40" s="14"/>
      <c r="N40" s="4"/>
      <c r="R40" s="4"/>
    </row>
    <row r="41" spans="2:22" x14ac:dyDescent="0.2">
      <c r="B41">
        <v>2</v>
      </c>
      <c r="C41">
        <v>0</v>
      </c>
      <c r="D41" s="3">
        <v>2567.29172320217</v>
      </c>
      <c r="E41" s="4">
        <f t="shared" si="0"/>
        <v>42.788195386702832</v>
      </c>
      <c r="F41" s="13">
        <f t="shared" si="1"/>
        <v>-22.211804613297168</v>
      </c>
      <c r="G41" s="3">
        <v>11567.6585043061</v>
      </c>
      <c r="H41" s="2">
        <f t="shared" si="2"/>
        <v>11.567658504306101</v>
      </c>
      <c r="I41" s="14">
        <f t="shared" si="3"/>
        <v>-6.4323414956938993</v>
      </c>
      <c r="J41" s="2">
        <v>0.311457550624056</v>
      </c>
      <c r="K41" s="14">
        <f t="shared" si="4"/>
        <v>-0.58854244937594402</v>
      </c>
      <c r="L41">
        <v>4.2210346806576204</v>
      </c>
      <c r="M41" s="14">
        <f>L41-10</f>
        <v>-5.7789653193423796</v>
      </c>
      <c r="N41" s="4">
        <v>1363.25</v>
      </c>
      <c r="O41" s="4">
        <f>E41*N41</f>
        <v>58331.007360922638</v>
      </c>
      <c r="P41" s="4">
        <f>H41*N41</f>
        <v>15769.610455995291</v>
      </c>
      <c r="Q41" s="4">
        <f>J41*N41</f>
        <v>424.59450588824433</v>
      </c>
      <c r="R41" s="4">
        <f t="shared" si="9"/>
        <v>5754.3255284065008</v>
      </c>
    </row>
    <row r="42" spans="2:22" x14ac:dyDescent="0.2">
      <c r="B42">
        <v>2</v>
      </c>
      <c r="C42">
        <v>1</v>
      </c>
      <c r="D42" s="3">
        <v>4212.1358828315697</v>
      </c>
      <c r="E42" s="4">
        <f t="shared" si="0"/>
        <v>70.202264713859492</v>
      </c>
      <c r="F42" s="13">
        <f t="shared" si="1"/>
        <v>5.202264713859492</v>
      </c>
      <c r="G42" s="3">
        <v>19526.4944471009</v>
      </c>
      <c r="H42" s="2">
        <f t="shared" si="2"/>
        <v>19.526494447100902</v>
      </c>
      <c r="I42" s="14">
        <f t="shared" si="3"/>
        <v>1.5264944471009017</v>
      </c>
      <c r="J42" s="2">
        <v>1.06246720721648</v>
      </c>
      <c r="K42" s="14">
        <f t="shared" si="4"/>
        <v>0.16246720721648</v>
      </c>
      <c r="L42">
        <v>11.6405890704412</v>
      </c>
      <c r="M42" s="14">
        <f t="shared" ref="M42:M56" si="30">L42-10</f>
        <v>1.6405890704411998</v>
      </c>
      <c r="N42" s="4">
        <v>1055.25</v>
      </c>
      <c r="O42" s="4">
        <f t="shared" ref="O42:O56" si="31">E42*N42</f>
        <v>74080.939839300234</v>
      </c>
      <c r="P42" s="4">
        <f t="shared" ref="P42:P56" si="32">H42*N42</f>
        <v>20605.333265303227</v>
      </c>
      <c r="Q42" s="4">
        <f t="shared" ref="Q42:Q56" si="33">J42*N42</f>
        <v>1121.1685204151906</v>
      </c>
      <c r="R42" s="4">
        <f t="shared" si="9"/>
        <v>12283.731616583076</v>
      </c>
    </row>
    <row r="43" spans="2:22" x14ac:dyDescent="0.2">
      <c r="B43">
        <v>2</v>
      </c>
      <c r="C43">
        <v>2</v>
      </c>
      <c r="D43" s="3">
        <v>3348.5978540772498</v>
      </c>
      <c r="E43" s="4">
        <f t="shared" si="0"/>
        <v>55.809964234620828</v>
      </c>
      <c r="F43" s="13">
        <f t="shared" si="1"/>
        <v>-9.1900357653791716</v>
      </c>
      <c r="G43" s="3">
        <v>14632.0457352254</v>
      </c>
      <c r="H43" s="2">
        <f t="shared" si="2"/>
        <v>14.6320457352254</v>
      </c>
      <c r="I43" s="14">
        <f t="shared" si="3"/>
        <v>-3.3679542647745997</v>
      </c>
      <c r="J43" s="2">
        <v>0.96623778052604203</v>
      </c>
      <c r="K43" s="14">
        <f t="shared" si="4"/>
        <v>6.6237780526042012E-2</v>
      </c>
      <c r="L43">
        <v>10.982966920388799</v>
      </c>
      <c r="M43" s="14">
        <f t="shared" si="30"/>
        <v>0.98296692038879918</v>
      </c>
      <c r="N43" s="4">
        <v>1813.75</v>
      </c>
      <c r="O43" s="4">
        <f t="shared" si="31"/>
        <v>101225.32263054352</v>
      </c>
      <c r="P43" s="4">
        <f t="shared" si="32"/>
        <v>26538.872952265068</v>
      </c>
      <c r="Q43" s="4">
        <f t="shared" si="33"/>
        <v>1752.5137744291087</v>
      </c>
      <c r="R43" s="4">
        <f t="shared" si="9"/>
        <v>19920.356251855184</v>
      </c>
    </row>
    <row r="44" spans="2:22" x14ac:dyDescent="0.2">
      <c r="B44">
        <v>2</v>
      </c>
      <c r="C44">
        <v>3</v>
      </c>
      <c r="D44" s="3">
        <v>4150.9386942675101</v>
      </c>
      <c r="E44" s="4">
        <f t="shared" si="0"/>
        <v>69.182311571125169</v>
      </c>
      <c r="F44" s="13">
        <f t="shared" si="1"/>
        <v>4.1823115711251688</v>
      </c>
      <c r="G44" s="3">
        <v>18853.568933966799</v>
      </c>
      <c r="H44" s="2">
        <f t="shared" si="2"/>
        <v>18.853568933966798</v>
      </c>
      <c r="I44" s="14">
        <f t="shared" si="3"/>
        <v>0.85356893396679823</v>
      </c>
      <c r="J44" s="2">
        <v>1.01865474849543</v>
      </c>
      <c r="K44" s="14">
        <f t="shared" si="4"/>
        <v>0.11865474849543001</v>
      </c>
      <c r="L44">
        <v>11.1137347581036</v>
      </c>
      <c r="M44" s="14">
        <f t="shared" si="30"/>
        <v>1.1137347581036003</v>
      </c>
      <c r="N44" s="4">
        <v>1114.5</v>
      </c>
      <c r="O44" s="4">
        <f t="shared" si="31"/>
        <v>77103.686246019002</v>
      </c>
      <c r="P44" s="4">
        <f t="shared" si="32"/>
        <v>21012.302576905997</v>
      </c>
      <c r="Q44" s="4">
        <f t="shared" si="33"/>
        <v>1135.2907171981567</v>
      </c>
      <c r="R44" s="4">
        <f t="shared" si="9"/>
        <v>12386.257387906462</v>
      </c>
    </row>
    <row r="45" spans="2:22" x14ac:dyDescent="0.2">
      <c r="B45">
        <v>2</v>
      </c>
      <c r="C45">
        <v>4</v>
      </c>
      <c r="D45" s="3">
        <v>4281.5088919288601</v>
      </c>
      <c r="E45" s="4">
        <f t="shared" si="0"/>
        <v>71.358481532147664</v>
      </c>
      <c r="F45" s="13">
        <f t="shared" si="1"/>
        <v>6.358481532147664</v>
      </c>
      <c r="G45" s="3">
        <v>19793.000960031801</v>
      </c>
      <c r="H45" s="2">
        <f t="shared" si="2"/>
        <v>19.793000960031801</v>
      </c>
      <c r="I45" s="14">
        <f t="shared" si="3"/>
        <v>1.7930009600318009</v>
      </c>
      <c r="J45" s="2">
        <v>1.1987059400976601</v>
      </c>
      <c r="K45" s="14">
        <f t="shared" si="4"/>
        <v>0.29870594009766005</v>
      </c>
      <c r="L45">
        <v>13.400570672005101</v>
      </c>
      <c r="M45" s="14">
        <f t="shared" si="30"/>
        <v>3.4005706720051005</v>
      </c>
      <c r="N45" s="4">
        <v>1205.25</v>
      </c>
      <c r="O45" s="4">
        <f t="shared" si="31"/>
        <v>86004.80986662097</v>
      </c>
      <c r="P45" s="4">
        <f t="shared" si="32"/>
        <v>23855.514407078328</v>
      </c>
      <c r="Q45" s="4">
        <f t="shared" si="33"/>
        <v>1444.7403343027047</v>
      </c>
      <c r="R45" s="4">
        <f t="shared" si="9"/>
        <v>16151.037802434148</v>
      </c>
    </row>
    <row r="46" spans="2:22" x14ac:dyDescent="0.2">
      <c r="B46">
        <v>2</v>
      </c>
      <c r="C46">
        <v>5</v>
      </c>
      <c r="D46" s="3">
        <v>3036.3</v>
      </c>
      <c r="E46" s="4">
        <f t="shared" si="0"/>
        <v>50.605000000000004</v>
      </c>
      <c r="F46" s="13">
        <f t="shared" si="1"/>
        <v>-14.394999999999996</v>
      </c>
      <c r="G46" s="3">
        <v>13086.598546924</v>
      </c>
      <c r="H46" s="2">
        <f t="shared" si="2"/>
        <v>13.086598546924</v>
      </c>
      <c r="I46" s="14">
        <f t="shared" si="3"/>
        <v>-4.9134014530760002</v>
      </c>
      <c r="J46" s="2">
        <v>0.32854170905076302</v>
      </c>
      <c r="K46" s="14">
        <f t="shared" si="4"/>
        <v>-0.57145829094923695</v>
      </c>
      <c r="L46">
        <v>3.64837052785591</v>
      </c>
      <c r="M46" s="14">
        <f t="shared" si="30"/>
        <v>-6.35162947214409</v>
      </c>
      <c r="N46" s="4">
        <v>813.25</v>
      </c>
      <c r="O46" s="4">
        <f t="shared" si="31"/>
        <v>41154.516250000001</v>
      </c>
      <c r="P46" s="4">
        <f t="shared" si="32"/>
        <v>10642.676268285943</v>
      </c>
      <c r="Q46" s="4">
        <f t="shared" si="33"/>
        <v>267.18654488553301</v>
      </c>
      <c r="R46" s="4">
        <f t="shared" si="9"/>
        <v>2967.037331778819</v>
      </c>
    </row>
    <row r="47" spans="2:22" x14ac:dyDescent="0.2">
      <c r="B47">
        <v>2</v>
      </c>
      <c r="C47">
        <v>6</v>
      </c>
      <c r="D47" s="3">
        <v>4504.5844298245602</v>
      </c>
      <c r="E47" s="4">
        <f t="shared" si="0"/>
        <v>75.076407163742672</v>
      </c>
      <c r="F47" s="13">
        <f t="shared" si="1"/>
        <v>10.076407163742672</v>
      </c>
      <c r="G47" s="3">
        <v>21280.271647257901</v>
      </c>
      <c r="H47" s="2">
        <f t="shared" si="2"/>
        <v>21.280271647257901</v>
      </c>
      <c r="I47" s="14">
        <f t="shared" si="3"/>
        <v>3.2802716472579014</v>
      </c>
      <c r="J47" s="2">
        <v>1.39433523323291</v>
      </c>
      <c r="K47" s="14">
        <f t="shared" si="4"/>
        <v>0.49433523323290995</v>
      </c>
      <c r="L47">
        <v>15.6085353778348</v>
      </c>
      <c r="M47" s="14">
        <f t="shared" si="30"/>
        <v>5.6085353778347997</v>
      </c>
      <c r="N47" s="4">
        <v>2100</v>
      </c>
      <c r="O47" s="4">
        <f t="shared" si="31"/>
        <v>157660.45504385961</v>
      </c>
      <c r="P47" s="4">
        <f t="shared" si="32"/>
        <v>44688.570459241593</v>
      </c>
      <c r="Q47" s="4">
        <f t="shared" si="33"/>
        <v>2928.103989789111</v>
      </c>
      <c r="R47" s="4">
        <f t="shared" si="9"/>
        <v>32777.924293453078</v>
      </c>
    </row>
    <row r="48" spans="2:22" x14ac:dyDescent="0.2">
      <c r="B48">
        <v>2</v>
      </c>
      <c r="C48">
        <v>7</v>
      </c>
      <c r="D48" s="3">
        <v>2811.5022091310698</v>
      </c>
      <c r="E48" s="4">
        <f t="shared" si="0"/>
        <v>46.858370152184499</v>
      </c>
      <c r="F48" s="13">
        <f t="shared" si="1"/>
        <v>-18.141629847815501</v>
      </c>
      <c r="G48" s="3">
        <v>11754.5515537021</v>
      </c>
      <c r="H48" s="2">
        <f t="shared" si="2"/>
        <v>11.7545515537021</v>
      </c>
      <c r="I48" s="14">
        <f t="shared" si="3"/>
        <v>-6.2454484462978996</v>
      </c>
      <c r="J48" s="2">
        <v>0.383827354306084</v>
      </c>
      <c r="K48" s="14">
        <f t="shared" si="4"/>
        <v>-0.51617264569391597</v>
      </c>
      <c r="L48">
        <v>4.8453002204744999</v>
      </c>
      <c r="M48" s="14">
        <f t="shared" si="30"/>
        <v>-5.1546997795255001</v>
      </c>
      <c r="N48" s="4">
        <v>647.5</v>
      </c>
      <c r="O48" s="4">
        <f t="shared" si="31"/>
        <v>30340.794673539462</v>
      </c>
      <c r="P48" s="4">
        <f t="shared" si="32"/>
        <v>7611.0721310221097</v>
      </c>
      <c r="Q48" s="4">
        <f t="shared" si="33"/>
        <v>248.52821191318938</v>
      </c>
      <c r="R48" s="4">
        <f t="shared" si="9"/>
        <v>3137.3318927572386</v>
      </c>
    </row>
    <row r="49" spans="2:18" x14ac:dyDescent="0.2">
      <c r="B49">
        <v>2</v>
      </c>
      <c r="C49">
        <v>8</v>
      </c>
      <c r="D49" s="3">
        <v>4277.1297631307898</v>
      </c>
      <c r="E49" s="4">
        <f t="shared" si="0"/>
        <v>71.285496052179823</v>
      </c>
      <c r="F49" s="13">
        <f t="shared" si="1"/>
        <v>6.2854960521798233</v>
      </c>
      <c r="G49" s="3">
        <v>18018.0634986205</v>
      </c>
      <c r="H49" s="2">
        <f t="shared" si="2"/>
        <v>18.018063498620499</v>
      </c>
      <c r="I49" s="14">
        <f t="shared" si="3"/>
        <v>1.8063498620499274E-2</v>
      </c>
      <c r="J49" s="2">
        <v>0.82786306523363395</v>
      </c>
      <c r="K49" s="14">
        <f t="shared" si="4"/>
        <v>-7.2136934766366068E-2</v>
      </c>
      <c r="L49">
        <v>8.97203639130759</v>
      </c>
      <c r="M49" s="14">
        <f t="shared" si="30"/>
        <v>-1.02796360869241</v>
      </c>
      <c r="N49" s="4">
        <v>977.5</v>
      </c>
      <c r="O49" s="4">
        <f t="shared" si="31"/>
        <v>69681.572391005771</v>
      </c>
      <c r="P49" s="4">
        <f t="shared" si="32"/>
        <v>17612.657069901539</v>
      </c>
      <c r="Q49" s="4">
        <f t="shared" si="33"/>
        <v>809.23614626587721</v>
      </c>
      <c r="R49" s="4">
        <f t="shared" si="9"/>
        <v>8770.1655725031687</v>
      </c>
    </row>
    <row r="50" spans="2:18" x14ac:dyDescent="0.2">
      <c r="B50">
        <v>2</v>
      </c>
      <c r="C50">
        <v>9</v>
      </c>
      <c r="D50" s="3">
        <v>3909.0823327615699</v>
      </c>
      <c r="E50" s="4">
        <f t="shared" si="0"/>
        <v>65.151372212692834</v>
      </c>
      <c r="F50" s="13">
        <f t="shared" si="1"/>
        <v>0.1513722126928343</v>
      </c>
      <c r="G50" s="3">
        <v>18149.715684806299</v>
      </c>
      <c r="H50" s="2">
        <f t="shared" si="2"/>
        <v>18.149715684806299</v>
      </c>
      <c r="I50" s="14">
        <f t="shared" si="3"/>
        <v>0.14971568480629927</v>
      </c>
      <c r="J50" s="2">
        <v>0.60902521673629895</v>
      </c>
      <c r="K50" s="14">
        <f t="shared" si="4"/>
        <v>-0.29097478326370108</v>
      </c>
      <c r="L50">
        <v>5.82236167248778</v>
      </c>
      <c r="M50" s="14">
        <f t="shared" si="30"/>
        <v>-4.17763832751222</v>
      </c>
      <c r="N50" s="4">
        <v>599.25</v>
      </c>
      <c r="O50" s="4">
        <f t="shared" si="31"/>
        <v>39041.959798456184</v>
      </c>
      <c r="P50" s="4">
        <f t="shared" si="32"/>
        <v>10876.217124120174</v>
      </c>
      <c r="Q50" s="4">
        <f t="shared" si="33"/>
        <v>364.95836112922717</v>
      </c>
      <c r="R50" s="4">
        <f t="shared" si="9"/>
        <v>3489.0502322383022</v>
      </c>
    </row>
    <row r="51" spans="2:18" x14ac:dyDescent="0.2">
      <c r="B51">
        <v>2</v>
      </c>
      <c r="C51">
        <v>10</v>
      </c>
      <c r="D51" s="3">
        <v>3698.3141592920301</v>
      </c>
      <c r="E51" s="4">
        <f t="shared" si="0"/>
        <v>61.638569321533836</v>
      </c>
      <c r="F51" s="13">
        <f t="shared" si="1"/>
        <v>-3.3614306784661636</v>
      </c>
      <c r="G51" s="3">
        <v>15827.294139495099</v>
      </c>
      <c r="H51" s="2">
        <f t="shared" si="2"/>
        <v>15.8272941394951</v>
      </c>
      <c r="I51" s="14">
        <f t="shared" si="3"/>
        <v>-2.1727058605048999</v>
      </c>
      <c r="J51" s="2">
        <v>0.82594359137171403</v>
      </c>
      <c r="K51" s="14">
        <f t="shared" si="4"/>
        <v>-7.4056408628285997E-2</v>
      </c>
      <c r="L51">
        <v>9.1526642405749303</v>
      </c>
      <c r="M51" s="14">
        <f t="shared" si="30"/>
        <v>-0.84733575942506967</v>
      </c>
      <c r="N51" s="4">
        <v>855.25</v>
      </c>
      <c r="O51" s="4">
        <f t="shared" si="31"/>
        <v>52716.386412241816</v>
      </c>
      <c r="P51" s="4">
        <f t="shared" si="32"/>
        <v>13536.293312803184</v>
      </c>
      <c r="Q51" s="4">
        <f t="shared" si="33"/>
        <v>706.38825652065839</v>
      </c>
      <c r="R51" s="4">
        <f t="shared" si="9"/>
        <v>7827.8160917517089</v>
      </c>
    </row>
    <row r="52" spans="2:18" x14ac:dyDescent="0.2">
      <c r="B52">
        <v>2</v>
      </c>
      <c r="C52">
        <v>11</v>
      </c>
      <c r="D52" s="3">
        <v>4430.71394799054</v>
      </c>
      <c r="E52" s="4">
        <f t="shared" si="0"/>
        <v>73.845232466509003</v>
      </c>
      <c r="F52" s="13">
        <f t="shared" si="1"/>
        <v>8.8452324665090032</v>
      </c>
      <c r="G52" s="3">
        <v>20070.215413034199</v>
      </c>
      <c r="H52" s="2">
        <f t="shared" si="2"/>
        <v>20.070215413034198</v>
      </c>
      <c r="I52" s="14">
        <f t="shared" si="3"/>
        <v>2.0702154130341981</v>
      </c>
      <c r="J52" s="2">
        <v>1.264025950625</v>
      </c>
      <c r="K52" s="14">
        <f t="shared" si="4"/>
        <v>0.36402595062499998</v>
      </c>
      <c r="L52">
        <v>14.250731625158799</v>
      </c>
      <c r="M52" s="14">
        <f t="shared" si="30"/>
        <v>4.2507316251587994</v>
      </c>
      <c r="N52" s="4">
        <v>1337.75</v>
      </c>
      <c r="O52" s="4">
        <f t="shared" si="31"/>
        <v>98786.459732072413</v>
      </c>
      <c r="P52" s="4">
        <f t="shared" si="32"/>
        <v>26848.930668786499</v>
      </c>
      <c r="Q52" s="4">
        <f t="shared" si="33"/>
        <v>1690.9507154485937</v>
      </c>
      <c r="R52" s="4">
        <f t="shared" si="9"/>
        <v>19063.916231556184</v>
      </c>
    </row>
    <row r="53" spans="2:18" x14ac:dyDescent="0.2">
      <c r="B53">
        <v>2</v>
      </c>
      <c r="C53">
        <v>12</v>
      </c>
      <c r="D53" s="3">
        <v>4150.1091370558297</v>
      </c>
      <c r="E53" s="4">
        <f t="shared" si="0"/>
        <v>69.168485617597156</v>
      </c>
      <c r="F53" s="13">
        <f t="shared" si="1"/>
        <v>4.1684856175971561</v>
      </c>
      <c r="G53" s="3">
        <v>20752.894272905101</v>
      </c>
      <c r="H53" s="2">
        <f t="shared" si="2"/>
        <v>20.752894272905102</v>
      </c>
      <c r="I53" s="14">
        <f t="shared" si="3"/>
        <v>2.7528942729051025</v>
      </c>
      <c r="J53" s="2">
        <v>1.2873296829016101</v>
      </c>
      <c r="K53" s="14">
        <f t="shared" si="4"/>
        <v>0.38732968290161007</v>
      </c>
      <c r="L53">
        <v>14.5264899499425</v>
      </c>
      <c r="M53" s="14">
        <f t="shared" si="30"/>
        <v>4.5264899499424995</v>
      </c>
      <c r="N53" s="4">
        <v>569</v>
      </c>
      <c r="O53" s="4">
        <f t="shared" si="31"/>
        <v>39356.86831641278</v>
      </c>
      <c r="P53" s="4">
        <f t="shared" si="32"/>
        <v>11808.396841283004</v>
      </c>
      <c r="Q53" s="4">
        <f t="shared" si="33"/>
        <v>732.49058957101613</v>
      </c>
      <c r="R53" s="4">
        <f t="shared" si="9"/>
        <v>8265.5727815172813</v>
      </c>
    </row>
    <row r="54" spans="2:18" x14ac:dyDescent="0.2">
      <c r="B54">
        <v>2</v>
      </c>
      <c r="C54">
        <v>13</v>
      </c>
      <c r="D54" s="3">
        <v>3517.21551724137</v>
      </c>
      <c r="E54" s="4">
        <f t="shared" si="0"/>
        <v>58.620258620689498</v>
      </c>
      <c r="F54" s="13">
        <f t="shared" si="1"/>
        <v>-6.3797413793105022</v>
      </c>
      <c r="G54" s="3">
        <v>15562.554251064799</v>
      </c>
      <c r="H54" s="2">
        <f t="shared" si="2"/>
        <v>15.5625542510648</v>
      </c>
      <c r="I54" s="14">
        <f t="shared" si="3"/>
        <v>-2.4374457489352004</v>
      </c>
      <c r="J54" s="2">
        <v>0.50386552798289497</v>
      </c>
      <c r="K54" s="14">
        <f t="shared" si="4"/>
        <v>-0.39613447201710505</v>
      </c>
      <c r="L54">
        <v>5.4821286596262198</v>
      </c>
      <c r="M54" s="14">
        <f t="shared" si="30"/>
        <v>-4.5178713403737802</v>
      </c>
      <c r="N54" s="4">
        <v>1467.75</v>
      </c>
      <c r="O54" s="4">
        <f t="shared" si="31"/>
        <v>86039.884590517016</v>
      </c>
      <c r="P54" s="4">
        <f t="shared" si="32"/>
        <v>22841.939002000359</v>
      </c>
      <c r="Q54" s="4">
        <f t="shared" si="33"/>
        <v>739.54862869689407</v>
      </c>
      <c r="R54" s="4">
        <f t="shared" si="9"/>
        <v>8046.3943401663837</v>
      </c>
    </row>
    <row r="55" spans="2:18" x14ac:dyDescent="0.2">
      <c r="B55">
        <v>2</v>
      </c>
      <c r="C55">
        <v>14</v>
      </c>
      <c r="D55" s="3">
        <v>3503.1438679245198</v>
      </c>
      <c r="E55" s="4">
        <f t="shared" si="0"/>
        <v>58.385731132075328</v>
      </c>
      <c r="F55" s="13">
        <f t="shared" si="1"/>
        <v>-6.6142688679246717</v>
      </c>
      <c r="G55" s="3">
        <v>15189.338454012899</v>
      </c>
      <c r="H55" s="2">
        <f t="shared" si="2"/>
        <v>15.1893384540129</v>
      </c>
      <c r="I55" s="14">
        <f t="shared" si="3"/>
        <v>-2.8106615459871005</v>
      </c>
      <c r="J55" s="2">
        <v>0.45700995074481099</v>
      </c>
      <c r="K55" s="14">
        <f t="shared" si="4"/>
        <v>-0.44299004925518903</v>
      </c>
      <c r="L55">
        <v>4.7751233417332299</v>
      </c>
      <c r="M55" s="14">
        <f t="shared" si="30"/>
        <v>-5.2248766582667701</v>
      </c>
      <c r="N55" s="4">
        <v>445.25</v>
      </c>
      <c r="O55" s="4">
        <f t="shared" si="31"/>
        <v>25996.246786556541</v>
      </c>
      <c r="P55" s="4">
        <f t="shared" si="32"/>
        <v>6763.0529466492435</v>
      </c>
      <c r="Q55" s="4">
        <f t="shared" si="33"/>
        <v>203.4836805691271</v>
      </c>
      <c r="R55" s="4">
        <f t="shared" si="9"/>
        <v>2126.1236679067206</v>
      </c>
    </row>
    <row r="56" spans="2:18" x14ac:dyDescent="0.2">
      <c r="B56">
        <v>2</v>
      </c>
      <c r="C56">
        <v>15</v>
      </c>
      <c r="D56" s="3">
        <v>3065.2135655361999</v>
      </c>
      <c r="E56" s="4">
        <f t="shared" si="0"/>
        <v>51.086892758936663</v>
      </c>
      <c r="F56" s="13">
        <f t="shared" si="1"/>
        <v>-13.913107241063337</v>
      </c>
      <c r="G56" s="3">
        <v>12424.6963227413</v>
      </c>
      <c r="H56" s="2">
        <f t="shared" si="2"/>
        <v>12.424696322741299</v>
      </c>
      <c r="I56" s="14">
        <f t="shared" si="3"/>
        <v>-5.5753036772587006</v>
      </c>
      <c r="J56" s="2">
        <v>0.60851716852390003</v>
      </c>
      <c r="K56" s="14">
        <f t="shared" si="4"/>
        <v>-0.29148283147609999</v>
      </c>
      <c r="L56">
        <v>7.0302969195846501</v>
      </c>
      <c r="M56" s="14">
        <f t="shared" si="30"/>
        <v>-2.9697030804153499</v>
      </c>
      <c r="N56" s="4">
        <v>1005.5</v>
      </c>
      <c r="O56" s="4">
        <f t="shared" si="31"/>
        <v>51367.870669110816</v>
      </c>
      <c r="P56" s="4">
        <f t="shared" si="32"/>
        <v>12493.032152516376</v>
      </c>
      <c r="Q56" s="4">
        <f t="shared" si="33"/>
        <v>611.86401295078144</v>
      </c>
      <c r="R56" s="4">
        <f t="shared" si="9"/>
        <v>7068.9635526423654</v>
      </c>
    </row>
    <row r="57" spans="2:18" x14ac:dyDescent="0.2">
      <c r="D57" s="8" t="s">
        <v>7</v>
      </c>
      <c r="E57" s="4">
        <f>AVERAGE(E41:E56)</f>
        <v>61.941439558537333</v>
      </c>
      <c r="F57" s="13">
        <f t="shared" si="1"/>
        <v>-3.0585604414626673</v>
      </c>
      <c r="G57" s="4"/>
      <c r="H57" s="4">
        <f t="shared" ref="H57" si="34">AVERAGE(H41:H56)</f>
        <v>16.655560147824701</v>
      </c>
      <c r="I57" s="13"/>
      <c r="J57" s="2">
        <f t="shared" ref="J57" si="35">AVERAGE(J41:J56)</f>
        <v>0.81548797985433052</v>
      </c>
      <c r="K57" s="14"/>
      <c r="L57" s="10">
        <f t="shared" ref="L57" si="36">AVERAGE(L41:L56)</f>
        <v>9.092058439261077</v>
      </c>
      <c r="M57" s="14"/>
    </row>
    <row r="58" spans="2:18" x14ac:dyDescent="0.2">
      <c r="D58" s="8" t="s">
        <v>8</v>
      </c>
      <c r="E58" s="11">
        <f>SUM(O41:O56)/SUM($N41:$N56)</f>
        <v>62.687897559423085</v>
      </c>
      <c r="F58" s="13">
        <f t="shared" si="1"/>
        <v>-2.3121024405769148</v>
      </c>
      <c r="G58" s="11"/>
      <c r="H58" s="11">
        <f>SUM(P41:P56)/SUM($N41:$N56)</f>
        <v>16.897206196554862</v>
      </c>
      <c r="I58" s="13"/>
      <c r="J58" s="12">
        <f>SUM(Q41:Q56)/SUM($N41:$N56)</f>
        <v>0.87398082843830827</v>
      </c>
      <c r="K58" s="14"/>
      <c r="L58" s="12">
        <f>SUM(R41:R56)/SUM($N41:$N56)</f>
        <v>9.7890618638719964</v>
      </c>
      <c r="M58" s="14"/>
    </row>
    <row r="59" spans="2:18" x14ac:dyDescent="0.2">
      <c r="F59" s="13">
        <f t="shared" si="1"/>
        <v>-65</v>
      </c>
    </row>
  </sheetData>
  <mergeCells count="4">
    <mergeCell ref="V2:X2"/>
    <mergeCell ref="AE2:AG2"/>
    <mergeCell ref="AB2:AD2"/>
    <mergeCell ref="Y2:AA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Sheet1!df_cps_emis_pers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2023-05-18T12:07:24Z</dcterms:created>
  <dcterms:modified xsi:type="dcterms:W3CDTF">2023-05-20T11:42:08Z</dcterms:modified>
</cp:coreProperties>
</file>