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<sst xmlns="http://schemas.openxmlformats.org/spreadsheetml/2006/main" count="1328" uniqueCount="232">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</sst>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66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66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daily!$A$3:$A$78</c:f>
              <c:strCache>
                <c:ptCount val="76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>28/10/19</c:v>
                </c:pt>
                <c:pt idx="75">
                  <c:v/>
                </c:pt>
              </c:strCache>
            </c:strRef>
          </c:cat>
          <c:val>
            <c:numRef>
              <c:f>daily!$L$3:$L$78</c:f>
              <c:numCache>
                <c:formatCode>General</c:formatCode>
                <c:ptCount val="76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928336"/>
        <c:axId val="50892556"/>
      </c:lineChart>
      <c:catAx>
        <c:axId val="1092833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66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892556"/>
        <c:crosses val="autoZero"/>
        <c:auto val="1"/>
        <c:lblAlgn val="ctr"/>
        <c:lblOffset val="100"/>
      </c:catAx>
      <c:valAx>
        <c:axId val="5089255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28336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78</xdr:row>
      <xdr:rowOff>153000</xdr:rowOff>
    </xdr:from>
    <xdr:to>
      <xdr:col>14</xdr:col>
      <xdr:colOff>109800</xdr:colOff>
      <xdr:row>95</xdr:row>
      <xdr:rowOff>85320</xdr:rowOff>
    </xdr:to>
    <xdr:graphicFrame>
      <xdr:nvGraphicFramePr>
        <xdr:cNvPr id="0" name="Chart 1"/>
        <xdr:cNvGraphicFramePr/>
      </xdr:nvGraphicFramePr>
      <xdr:xfrm>
        <a:off x="203040" y="13025520"/>
        <a:ext cx="7958520" cy="27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47" activePane="bottomLeft" state="frozen"/>
      <selection pane="topLeft" activeCell="B1" activeCellId="0" sqref="B1"/>
      <selection pane="bottomLeft" activeCell="G781" activeCellId="0" sqref="G781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3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3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3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3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3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3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3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3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3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3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3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3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3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3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3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3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3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3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3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3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3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3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3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3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3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3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3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3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SUM($H$2:H733)</f>
        <v>-31.3799999999999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3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SUM($H$2:H734)</f>
        <v>-28.7799999999999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3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SUM($H$2:H735)</f>
        <v>-29.7799999999999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3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SUM($H$2:H736)</f>
        <v>-37.7799999999999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3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SUM($H$2:H737)</f>
        <v>-38.7799999999999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3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SUM($H$2:H738)</f>
        <v>-32.2799999999999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3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SUM($H$2:H739)</f>
        <v>-33.2799999999999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3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SUM($H$2:H740)</f>
        <v>-32.7999999999999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3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SUM($H$2:H742)</f>
        <v>-31.5599999999999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3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SUM($H$2:H743)</f>
        <v>-31.5599999999999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3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SUM($H$2:H744)</f>
        <v>-31.1999999999999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3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SUM($H$2:H745)</f>
        <v>-27.8999999999999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3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SUM($H$2:H746)</f>
        <v>-27.4799999999999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3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SUM($H$2:H747)</f>
        <v>-27.1199999999999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3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SUM($H$2:H748)</f>
        <v>-24.5199999999999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3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SUM($H$2:H750)</f>
        <v>-27.4799999999999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3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SUM($H$2:H751)</f>
        <v>-25.1599999999999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3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SUM($H$2:H752)</f>
        <v>-25.1599999999999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3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SUM($H$2:H753)</f>
        <v>-24.3599999999999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3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SUM($H$2:H755)</f>
        <v>-12.8799999999999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3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SUM($H$2:H756)</f>
        <v>-11.6799999999999</v>
      </c>
      <c r="J767" s="8" t="n">
        <f aca="false">SUM(H$3:H767)/SUM(E$3:E767)</f>
        <v>-0.00326930935839801</v>
      </c>
      <c r="K767" s="9" t="n">
        <f aca="false">O767-(1-O767)/N767</f>
        <v>0.0350238553812462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3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SUM($H$2:H757)</f>
        <v>-16.6799999999999</v>
      </c>
      <c r="J768" s="8" t="n">
        <f aca="false">SUM(H$3:H768)/SUM(E$3:E768)</f>
        <v>-0.00570729718711779</v>
      </c>
      <c r="K768" s="9" t="n">
        <f aca="false">O768-(1-O768)/N768</f>
        <v>0.0301927139332112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3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SUM($H$2:H758)</f>
        <v>-17.6799999999999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3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SUM($H$2:H759)</f>
        <v>-16.5599999999999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2.8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SUM($H$2:H761)</f>
        <v>-12.96</v>
      </c>
      <c r="J772" s="8" t="n">
        <f aca="false">SUM(H$3:H772)/SUM(E$3:E772)</f>
        <v>-0.00795943204868152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  <row r="774" customFormat="false" ht="12.8" hidden="false" customHeight="false" outlineLevel="0" collapsed="false">
      <c r="B774" s="2" t="n">
        <v>43766</v>
      </c>
      <c r="C774" s="2" t="s">
        <v>203</v>
      </c>
      <c r="D774" s="3" t="s">
        <v>19</v>
      </c>
      <c r="E774" s="4" t="n">
        <v>3</v>
      </c>
      <c r="F774" s="5" t="n">
        <v>1.52</v>
      </c>
      <c r="G774" s="6" t="n">
        <v>0</v>
      </c>
      <c r="H774" s="7" t="n">
        <f aca="false">G774-E774</f>
        <v>-3</v>
      </c>
      <c r="I774" s="7" t="n">
        <f aca="false">SUM($H$2:H763)</f>
        <v>-12.9999999999999</v>
      </c>
      <c r="J774" s="8" t="n">
        <f aca="false">SUM(H$3:H774)/SUM(E$3:E774)</f>
        <v>-0.00916531604538085</v>
      </c>
      <c r="K774" s="9" t="n">
        <f aca="false">O774-(1-O774)/N774</f>
        <v>0.0231259374482929</v>
      </c>
      <c r="L774" s="10" t="n">
        <f aca="false">AVERAGEIF($H$3:$H774,"&gt;0")</f>
        <v>1.99097256857855</v>
      </c>
      <c r="M774" s="10" t="n">
        <f aca="false">AVERAGEIF($H$3:$H774,"&lt;0")</f>
        <v>-3.98543689320388</v>
      </c>
      <c r="N774" s="11" t="n">
        <f aca="false">L774/-M774</f>
        <v>0.499561935599491</v>
      </c>
      <c r="O774" s="11" t="n">
        <f aca="false">COUNTIF($G$3:$G774,"&gt;0")/COUNTIF($B$3:$B774,"&gt;0")</f>
        <v>0.674565560821485</v>
      </c>
    </row>
    <row r="775" customFormat="false" ht="12.8" hidden="false" customHeight="false" outlineLevel="0" collapsed="false">
      <c r="B775" s="2" t="n">
        <v>43766</v>
      </c>
      <c r="C775" s="2" t="s">
        <v>203</v>
      </c>
      <c r="D775" s="3" t="s">
        <v>87</v>
      </c>
      <c r="E775" s="4" t="n">
        <v>4</v>
      </c>
      <c r="F775" s="5" t="n">
        <v>1.7</v>
      </c>
      <c r="G775" s="6" t="n">
        <v>0</v>
      </c>
      <c r="H775" s="7" t="n">
        <f aca="false">G775-E775</f>
        <v>-4</v>
      </c>
      <c r="I775" s="7" t="n">
        <f aca="false">SUM($H$2:H764)</f>
        <v>-10.3399999999999</v>
      </c>
      <c r="J775" s="8" t="n">
        <f aca="false">SUM(H$3:H775)/SUM(E$3:E775)</f>
        <v>-0.0107686084142395</v>
      </c>
      <c r="K775" s="9" t="n">
        <f aca="false">O775-(1-O775)/N775</f>
        <v>0.0199205836614094</v>
      </c>
      <c r="L775" s="10" t="n">
        <f aca="false">AVERAGEIF($H$3:$H775,"&gt;0")</f>
        <v>1.99097256857855</v>
      </c>
      <c r="M775" s="10" t="n">
        <f aca="false">AVERAGEIF($H$3:$H775,"&lt;0")</f>
        <v>-3.98550724637681</v>
      </c>
      <c r="N775" s="11" t="n">
        <f aca="false">L775/-M775</f>
        <v>0.499553117206982</v>
      </c>
      <c r="O775" s="11" t="n">
        <f aca="false">COUNTIF($G$3:$G775,"&gt;0")/COUNTIF($B$3:$B775,"&gt;0")</f>
        <v>0.673501577287066</v>
      </c>
    </row>
    <row r="776" customFormat="false" ht="12.8" hidden="false" customHeight="false" outlineLevel="0" collapsed="false">
      <c r="B776" s="2" t="n">
        <v>43766</v>
      </c>
      <c r="C776" s="2" t="s">
        <v>203</v>
      </c>
      <c r="D776" s="3" t="s">
        <v>72</v>
      </c>
      <c r="E776" s="4" t="n">
        <v>1</v>
      </c>
      <c r="F776" s="5" t="n">
        <v>1.68</v>
      </c>
      <c r="G776" s="6" t="n">
        <v>1.68</v>
      </c>
      <c r="H776" s="7" t="n">
        <f aca="false">G776-E776</f>
        <v>0.68</v>
      </c>
      <c r="I776" s="7" t="n">
        <f aca="false">SUM($H$2:H765)</f>
        <v>-10.3399999999999</v>
      </c>
      <c r="J776" s="8" t="n">
        <f aca="false">SUM(H$3:H776)/SUM(E$3:E776)</f>
        <v>-0.0104892842701172</v>
      </c>
      <c r="K776" s="9" t="n">
        <f aca="false">O776-(1-O776)/N776</f>
        <v>0.0203934110769127</v>
      </c>
      <c r="L776" s="10" t="n">
        <f aca="false">AVERAGEIF($H$3:$H776,"&gt;0")</f>
        <v>1.98771144278607</v>
      </c>
      <c r="M776" s="10" t="n">
        <f aca="false">AVERAGEIF($H$3:$H776,"&lt;0")</f>
        <v>-3.98550724637681</v>
      </c>
      <c r="N776" s="11" t="n">
        <f aca="false">L776/-M776</f>
        <v>0.49873487109905</v>
      </c>
      <c r="O776" s="11" t="n">
        <f aca="false">COUNTIF($G$3:$G776,"&gt;0")/COUNTIF($B$3:$B776,"&gt;0")</f>
        <v>0.674015748031496</v>
      </c>
    </row>
    <row r="777" customFormat="false" ht="12.8" hidden="false" customHeight="false" outlineLevel="0" collapsed="false">
      <c r="B777" s="2" t="n">
        <v>43766</v>
      </c>
      <c r="C777" s="2" t="s">
        <v>203</v>
      </c>
      <c r="D777" s="3" t="s">
        <v>98</v>
      </c>
      <c r="E777" s="4" t="n">
        <v>1</v>
      </c>
      <c r="F777" s="5" t="n">
        <v>1.8</v>
      </c>
      <c r="G777" s="6" t="n">
        <v>0</v>
      </c>
      <c r="H777" s="7" t="n">
        <f aca="false">G777-E777</f>
        <v>-1</v>
      </c>
      <c r="I777" s="7" t="n">
        <f aca="false">SUM($H$2:H766)</f>
        <v>-9.43999999999994</v>
      </c>
      <c r="J777" s="8" t="n">
        <f aca="false">SUM(H$3:H777)/SUM(E$3:E777)</f>
        <v>-0.0108892481810832</v>
      </c>
      <c r="K777" s="9" t="n">
        <f aca="false">O777-(1-O777)/N777</f>
        <v>0.0195703221725774</v>
      </c>
      <c r="L777" s="10" t="n">
        <f aca="false">AVERAGEIF($H$3:$H777,"&gt;0")</f>
        <v>1.98771144278607</v>
      </c>
      <c r="M777" s="10" t="n">
        <f aca="false">AVERAGEIF($H$3:$H777,"&lt;0")</f>
        <v>-3.97115384615385</v>
      </c>
      <c r="N777" s="11" t="n">
        <f aca="false">L777/-M777</f>
        <v>0.500537506173732</v>
      </c>
      <c r="O777" s="11" t="n">
        <f aca="false">COUNTIF($G$3:$G777,"&gt;0")/COUNTIF($B$3:$B777,"&gt;0")</f>
        <v>0.672955974842767</v>
      </c>
    </row>
    <row r="778" customFormat="false" ht="12.8" hidden="false" customHeight="false" outlineLevel="0" collapsed="false">
      <c r="B778" s="2" t="n">
        <v>43766</v>
      </c>
      <c r="C778" s="2" t="s">
        <v>203</v>
      </c>
      <c r="D778" s="3" t="s">
        <v>68</v>
      </c>
      <c r="E778" s="4" t="n">
        <v>2</v>
      </c>
      <c r="F778" s="5" t="n">
        <v>1.6</v>
      </c>
      <c r="G778" s="6" t="n">
        <v>3.2</v>
      </c>
      <c r="H778" s="7" t="n">
        <f aca="false">G778-E778</f>
        <v>1.2</v>
      </c>
      <c r="I778" s="7" t="n">
        <f aca="false">SUM($H$2:H767)</f>
        <v>-7.99999999999994</v>
      </c>
      <c r="J778" s="8" t="n">
        <f aca="false">SUM(H$3:H778)/SUM(E$3:E778)</f>
        <v>-0.0103957996768982</v>
      </c>
      <c r="K778" s="9" t="n">
        <f aca="false">O778-(1-O778)/N778</f>
        <v>0.0204673277103304</v>
      </c>
      <c r="L778" s="10" t="n">
        <f aca="false">AVERAGEIF($H$3:$H778,"&gt;0")</f>
        <v>1.98575682382134</v>
      </c>
      <c r="M778" s="10" t="n">
        <f aca="false">AVERAGEIF($H$3:$H778,"&lt;0")</f>
        <v>-3.97115384615385</v>
      </c>
      <c r="N778" s="11" t="n">
        <f aca="false">L778/-M778</f>
        <v>0.500045301882371</v>
      </c>
      <c r="O778" s="11" t="n">
        <f aca="false">COUNTIF($G$3:$G778,"&gt;0")/COUNTIF($B$3:$B778,"&gt;0")</f>
        <v>0.673469387755102</v>
      </c>
    </row>
    <row r="779" customFormat="false" ht="12.8" hidden="false" customHeight="false" outlineLevel="0" collapsed="false">
      <c r="B779" s="2" t="n">
        <v>43766</v>
      </c>
      <c r="C779" s="2" t="s">
        <v>203</v>
      </c>
      <c r="D779" s="3" t="s">
        <v>44</v>
      </c>
      <c r="E779" s="4" t="n">
        <v>4</v>
      </c>
      <c r="F779" s="5" t="n">
        <v>1.8</v>
      </c>
      <c r="G779" s="6" t="n">
        <v>0</v>
      </c>
      <c r="H779" s="7" t="n">
        <f aca="false">G779-E779</f>
        <v>-4</v>
      </c>
      <c r="I779" s="7" t="n">
        <f aca="false">SUM($H$2:H768)</f>
        <v>-13.9999999999999</v>
      </c>
      <c r="J779" s="8" t="n">
        <f aca="false">SUM(H$3:H779)/SUM(E$3:E779)</f>
        <v>-0.0119919354838709</v>
      </c>
      <c r="K779" s="9" t="n">
        <f aca="false">O779-(1-O779)/N779</f>
        <v>0.0172779661656979</v>
      </c>
      <c r="L779" s="10" t="n">
        <f aca="false">AVERAGEIF($H$3:$H779,"&gt;0")</f>
        <v>1.98575682382134</v>
      </c>
      <c r="M779" s="10" t="n">
        <f aca="false">AVERAGEIF($H$3:$H779,"&lt;0")</f>
        <v>-3.97129186602871</v>
      </c>
      <c r="N779" s="11" t="n">
        <f aca="false">L779/-M779</f>
        <v>0.500027923106819</v>
      </c>
      <c r="O779" s="11" t="n">
        <f aca="false">COUNTIF($G$3:$G779,"&gt;0")/COUNTIF($B$3:$B779,"&gt;0")</f>
        <v>0.672413793103448</v>
      </c>
    </row>
    <row r="780" customFormat="false" ht="12.8" hidden="false" customHeight="false" outlineLevel="0" collapsed="false">
      <c r="B780" s="2" t="n">
        <v>43766</v>
      </c>
      <c r="C780" s="2" t="s">
        <v>203</v>
      </c>
      <c r="D780" s="3" t="s">
        <v>96</v>
      </c>
      <c r="E780" s="4" t="n">
        <v>1</v>
      </c>
      <c r="F780" s="5" t="n">
        <v>1.52</v>
      </c>
      <c r="G780" s="6" t="n">
        <v>1.52</v>
      </c>
      <c r="H780" s="7" t="n">
        <f aca="false">G780-E780</f>
        <v>0.52</v>
      </c>
      <c r="I780" s="7" t="n">
        <f aca="false">SUM($H$2:H769)</f>
        <v>-12.8799999999999</v>
      </c>
      <c r="J780" s="8" t="n">
        <f aca="false">SUM(H$3:H780)/SUM(E$3:E780)</f>
        <v>-0.0117775090689238</v>
      </c>
      <c r="K780" s="9" t="n">
        <f aca="false">O780-(1-O780)/N780</f>
        <v>0.0176185808820748</v>
      </c>
      <c r="L780" s="10" t="n">
        <f aca="false">AVERAGEIF($H$3:$H780,"&gt;0")</f>
        <v>1.98212871287129</v>
      </c>
      <c r="M780" s="10" t="n">
        <f aca="false">AVERAGEIF($H$3:$H780,"&lt;0")</f>
        <v>-3.97129186602871</v>
      </c>
      <c r="N780" s="11" t="n">
        <f aca="false">L780/-M780</f>
        <v>0.499114338542288</v>
      </c>
      <c r="O780" s="11" t="n">
        <f aca="false">COUNTIF($G$3:$G780,"&gt;0")/COUNTIF($B$3:$B780,"&gt;0")</f>
        <v>0.672926447574335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8" activePane="bottomLeft" state="frozen"/>
      <selection pane="topLeft" activeCell="A1" activeCellId="0" sqref="A1"/>
      <selection pane="bottomLeft" activeCell="A77" activeCellId="0" sqref="A77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205</v>
      </c>
      <c r="C1" s="31" t="s">
        <v>206</v>
      </c>
      <c r="D1" s="31" t="s">
        <v>11</v>
      </c>
      <c r="E1" s="32" t="s">
        <v>207</v>
      </c>
      <c r="F1" s="31" t="s">
        <v>7</v>
      </c>
      <c r="G1" s="31" t="s">
        <v>208</v>
      </c>
      <c r="H1" s="17" t="s">
        <v>209</v>
      </c>
      <c r="I1" s="17" t="s">
        <v>210</v>
      </c>
      <c r="J1" s="17"/>
      <c r="K1" s="32" t="s">
        <v>211</v>
      </c>
      <c r="L1" s="32" t="s">
        <v>212</v>
      </c>
      <c r="M1" s="17" t="s">
        <v>213</v>
      </c>
      <c r="N1" s="17" t="s">
        <v>214</v>
      </c>
      <c r="O1" s="31" t="s">
        <v>215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2.8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-0.00795943204868152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  <row r="77" customFormat="false" ht="12.8" hidden="false" customHeight="false" outlineLevel="0" collapsed="false">
      <c r="A77" s="33" t="n">
        <v>43766</v>
      </c>
      <c r="B77" s="0" t="n">
        <f aca="false">COUNT(all!B774:B780)</f>
        <v>7</v>
      </c>
      <c r="C77" s="0" t="n">
        <f aca="false">SUM(all!E774:E780)</f>
        <v>16</v>
      </c>
      <c r="D77" s="27" t="n">
        <f aca="false">SUMIF(all!H774:H780,"&gt;0")</f>
        <v>2.4</v>
      </c>
      <c r="E77" s="30" t="n">
        <f aca="false">SUMIF(all!H774:H780,"&lt;0")</f>
        <v>-12</v>
      </c>
      <c r="F77" s="27" t="n">
        <f aca="false">D77+E77</f>
        <v>-9.6</v>
      </c>
      <c r="G77" s="29" t="n">
        <f aca="false">all!J780</f>
        <v>-0.0117775090689238</v>
      </c>
      <c r="H77" s="29" t="n">
        <f aca="false">all!O780</f>
        <v>0.672926447574335</v>
      </c>
      <c r="I77" s="29" t="n">
        <f aca="false">all!K780</f>
        <v>0.0176185808820748</v>
      </c>
      <c r="K77" s="30" t="n">
        <f aca="false">MEDIAN($C48:$C77)</f>
        <v>22</v>
      </c>
      <c r="L77" s="30" t="n">
        <v>200.64</v>
      </c>
      <c r="M77" s="29" t="n">
        <f aca="false">K77/L76</f>
        <v>0.103891197582169</v>
      </c>
      <c r="N77" s="29" t="n">
        <f aca="false">M77/I77</f>
        <v>5.8966836363006</v>
      </c>
      <c r="O77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B4" activeCellId="0" sqref="B4"/>
    </sheetView>
  </sheetViews>
  <sheetFormatPr defaultRowHeight="13" outlineLevelRow="0" outlineLevelCol="0"/>
  <cols>
    <col collapsed="false" customWidth="true" hidden="false" outlineLevel="0" max="1" min="1" style="3" width="10"/>
    <col collapsed="false" customWidth="true" hidden="false" outlineLevel="0" max="2" min="2" style="26" width="9.16"/>
    <col collapsed="false" customWidth="true" hidden="false" outlineLevel="0" max="14" min="3" style="34" width="7.15"/>
    <col collapsed="false" customWidth="true" hidden="false" outlineLevel="0" max="17" min="15" style="35" width="7.15"/>
    <col collapsed="false" customWidth="true" hidden="false" outlineLevel="0" max="19" min="18" style="36" width="8.83"/>
    <col collapsed="false" customWidth="true" hidden="false" outlineLevel="0" max="1023" min="20" style="3" width="8.83"/>
    <col collapsed="false" customWidth="true" hidden="false" outlineLevel="0" max="1025" min="1024" style="0" width="8.83"/>
  </cols>
  <sheetData>
    <row r="1" s="4" customFormat="true" ht="13" hidden="false" customHeight="false" outlineLevel="0" collapsed="false">
      <c r="A1" s="4" t="s">
        <v>216</v>
      </c>
      <c r="B1" s="12" t="s">
        <v>7</v>
      </c>
      <c r="C1" s="37" t="s">
        <v>217</v>
      </c>
      <c r="D1" s="37" t="s">
        <v>218</v>
      </c>
      <c r="E1" s="37" t="s">
        <v>219</v>
      </c>
      <c r="F1" s="37" t="s">
        <v>220</v>
      </c>
      <c r="G1" s="37" t="s">
        <v>221</v>
      </c>
      <c r="H1" s="37" t="s">
        <v>222</v>
      </c>
      <c r="I1" s="37" t="s">
        <v>223</v>
      </c>
      <c r="J1" s="37" t="s">
        <v>224</v>
      </c>
      <c r="K1" s="37" t="s">
        <v>225</v>
      </c>
      <c r="L1" s="37" t="s">
        <v>226</v>
      </c>
      <c r="M1" s="37" t="s">
        <v>227</v>
      </c>
      <c r="N1" s="37" t="s">
        <v>228</v>
      </c>
      <c r="O1" s="38" t="s">
        <v>229</v>
      </c>
      <c r="P1" s="38" t="s">
        <v>230</v>
      </c>
      <c r="Q1" s="38" t="s">
        <v>231</v>
      </c>
      <c r="R1" s="39"/>
      <c r="S1" s="39"/>
    </row>
    <row r="2" customFormat="false" ht="13" hidden="false" customHeight="false" outlineLevel="0" collapsed="false">
      <c r="C2" s="34" t="n">
        <f aca="false">SUM(C3:C25)</f>
        <v>4.95</v>
      </c>
      <c r="D2" s="34" t="n">
        <f aca="false">SUM(D3:D25)</f>
        <v>3.80583333333333</v>
      </c>
      <c r="E2" s="34" t="n">
        <f aca="false">SUM(E3:E25)</f>
        <v>-1.12833333333334</v>
      </c>
      <c r="F2" s="34" t="n">
        <f aca="false">SUM(F3:F25)</f>
        <v>-2.10166666666667</v>
      </c>
      <c r="G2" s="34" t="n">
        <f aca="false">SUM(G3:G25)</f>
        <v>-2.10166666666667</v>
      </c>
      <c r="H2" s="34" t="n">
        <f aca="false">SUM(H3:H25)</f>
        <v>-2.10166666666667</v>
      </c>
      <c r="I2" s="34" t="n">
        <f aca="false">SUM(I3:I25)</f>
        <v>-2.10166666666667</v>
      </c>
      <c r="J2" s="34" t="n">
        <f aca="false">SUM(J3:J25)</f>
        <v>-2.10166666666667</v>
      </c>
      <c r="K2" s="34" t="n">
        <f aca="false">SUM(K3:K25)</f>
        <v>-2.10166666666667</v>
      </c>
      <c r="L2" s="34" t="n">
        <f aca="false">SUM(L3:L25)</f>
        <v>-2.10166666666667</v>
      </c>
      <c r="M2" s="34" t="n">
        <f aca="false">SUM(M3:M25)</f>
        <v>-2.10166666666667</v>
      </c>
      <c r="N2" s="34" t="n">
        <f aca="false">SUM(N3:N25)</f>
        <v>-2.10166666666667</v>
      </c>
      <c r="O2" s="35" t="n">
        <f aca="false">SUM(O3:O25)</f>
        <v>-7.05166666666667</v>
      </c>
      <c r="P2" s="35" t="n">
        <f aca="false">SUM(P3:P25)</f>
        <v>-5.9075</v>
      </c>
      <c r="Q2" s="35" t="n">
        <f aca="false">SUM(Q3:Q25)</f>
        <v>-0.973333333333333</v>
      </c>
      <c r="R2" s="40"/>
    </row>
    <row r="3" customFormat="false" ht="13" hidden="false" customHeight="false" outlineLevel="0" collapsed="false">
      <c r="R3" s="40"/>
    </row>
    <row r="4" customFormat="false" ht="13" hidden="false" customHeight="false" outlineLevel="0" collapsed="false">
      <c r="A4" s="3" t="s">
        <v>228</v>
      </c>
      <c r="B4" s="26" t="n">
        <f aca="false">SUM(daily!F50:F78)</f>
        <v>59.4</v>
      </c>
      <c r="C4" s="34" t="n">
        <f aca="false">$B$4/12</f>
        <v>4.95</v>
      </c>
      <c r="D4" s="34" t="n">
        <f aca="false">$B$4/12</f>
        <v>4.95</v>
      </c>
      <c r="E4" s="34" t="n">
        <f aca="false">$B$4/12</f>
        <v>4.95</v>
      </c>
      <c r="F4" s="34" t="n">
        <f aca="false">$B$4/12</f>
        <v>4.95</v>
      </c>
      <c r="G4" s="34" t="n">
        <f aca="false">$B$4/12</f>
        <v>4.95</v>
      </c>
      <c r="H4" s="34" t="n">
        <f aca="false">$B$4/12</f>
        <v>4.95</v>
      </c>
      <c r="I4" s="34" t="n">
        <f aca="false">$B$4/12</f>
        <v>4.95</v>
      </c>
      <c r="J4" s="34" t="n">
        <f aca="false">$B$4/12</f>
        <v>4.95</v>
      </c>
      <c r="K4" s="34" t="n">
        <f aca="false">$B$4/12</f>
        <v>4.95</v>
      </c>
      <c r="L4" s="34" t="n">
        <f aca="false">$B$4/12</f>
        <v>4.95</v>
      </c>
      <c r="M4" s="34" t="n">
        <f aca="false">$B$4/12</f>
        <v>4.95</v>
      </c>
      <c r="N4" s="34" t="n">
        <f aca="false">$B$4/12</f>
        <v>4.95</v>
      </c>
      <c r="P4" s="41"/>
    </row>
    <row r="5" customFormat="false" ht="13" hidden="false" customHeight="false" outlineLevel="0" collapsed="false">
      <c r="A5" s="3" t="s">
        <v>229</v>
      </c>
      <c r="B5" s="26" t="n">
        <f aca="false">SUM(daily!F32:F49)</f>
        <v>-13.73</v>
      </c>
      <c r="D5" s="34" t="n">
        <f aca="false">$B$5/12</f>
        <v>-1.14416666666667</v>
      </c>
      <c r="E5" s="34" t="n">
        <f aca="false">$B$5/12</f>
        <v>-1.14416666666667</v>
      </c>
      <c r="F5" s="34" t="n">
        <f aca="false">$B$5/12</f>
        <v>-1.14416666666667</v>
      </c>
      <c r="G5" s="34" t="n">
        <f aca="false">$B$5/12</f>
        <v>-1.14416666666667</v>
      </c>
      <c r="H5" s="34" t="n">
        <f aca="false">$B$5/12</f>
        <v>-1.14416666666667</v>
      </c>
      <c r="I5" s="34" t="n">
        <f aca="false">$B$5/12</f>
        <v>-1.14416666666667</v>
      </c>
      <c r="J5" s="34" t="n">
        <f aca="false">$B$5/12</f>
        <v>-1.14416666666667</v>
      </c>
      <c r="K5" s="34" t="n">
        <f aca="false">$B$5/12</f>
        <v>-1.14416666666667</v>
      </c>
      <c r="L5" s="34" t="n">
        <f aca="false">$B$5/12</f>
        <v>-1.14416666666667</v>
      </c>
      <c r="M5" s="34" t="n">
        <f aca="false">$B$5/12</f>
        <v>-1.14416666666667</v>
      </c>
      <c r="N5" s="34" t="n">
        <f aca="false">$B$5/12</f>
        <v>-1.14416666666667</v>
      </c>
      <c r="O5" s="35" t="n">
        <f aca="false">$B$5/12</f>
        <v>-1.14416666666667</v>
      </c>
      <c r="P5" s="41"/>
    </row>
    <row r="6" customFormat="false" ht="13" hidden="false" customHeight="false" outlineLevel="0" collapsed="false">
      <c r="A6" s="3" t="s">
        <v>230</v>
      </c>
      <c r="B6" s="26" t="n">
        <f aca="false">SUM(daily!F9:F31)</f>
        <v>-59.21</v>
      </c>
      <c r="E6" s="34" t="n">
        <f aca="false">$B$6/12</f>
        <v>-4.93416666666667</v>
      </c>
      <c r="F6" s="34" t="n">
        <f aca="false">$B$6/12</f>
        <v>-4.93416666666667</v>
      </c>
      <c r="G6" s="34" t="n">
        <f aca="false">$B$6/12</f>
        <v>-4.93416666666667</v>
      </c>
      <c r="H6" s="34" t="n">
        <f aca="false">$B$6/12</f>
        <v>-4.93416666666667</v>
      </c>
      <c r="I6" s="34" t="n">
        <f aca="false">$B$6/12</f>
        <v>-4.93416666666667</v>
      </c>
      <c r="J6" s="34" t="n">
        <f aca="false">$B$6/12</f>
        <v>-4.93416666666667</v>
      </c>
      <c r="K6" s="34" t="n">
        <f aca="false">$B$6/12</f>
        <v>-4.93416666666667</v>
      </c>
      <c r="L6" s="34" t="n">
        <f aca="false">$B$6/12</f>
        <v>-4.93416666666667</v>
      </c>
      <c r="M6" s="34" t="n">
        <f aca="false">$B$6/12</f>
        <v>-4.93416666666667</v>
      </c>
      <c r="N6" s="34" t="n">
        <f aca="false">$B$6/12</f>
        <v>-4.93416666666667</v>
      </c>
      <c r="O6" s="35" t="n">
        <f aca="false">$B$6/12</f>
        <v>-4.93416666666667</v>
      </c>
      <c r="P6" s="35" t="n">
        <f aca="false">$B$6/12</f>
        <v>-4.93416666666667</v>
      </c>
      <c r="R6" s="40"/>
    </row>
    <row r="7" customFormat="false" ht="13" hidden="false" customHeight="false" outlineLevel="0" collapsed="false">
      <c r="A7" s="3" t="s">
        <v>231</v>
      </c>
      <c r="B7" s="26" t="n">
        <f aca="false">SUM(daily!F3:F8)</f>
        <v>-11.68</v>
      </c>
      <c r="F7" s="34" t="n">
        <f aca="false">$B$7/12</f>
        <v>-0.973333333333333</v>
      </c>
      <c r="G7" s="34" t="n">
        <f aca="false">$B$7/12</f>
        <v>-0.973333333333333</v>
      </c>
      <c r="H7" s="34" t="n">
        <f aca="false">$B$7/12</f>
        <v>-0.973333333333333</v>
      </c>
      <c r="I7" s="34" t="n">
        <f aca="false">$B$7/12</f>
        <v>-0.973333333333333</v>
      </c>
      <c r="J7" s="34" t="n">
        <f aca="false">$B$7/12</f>
        <v>-0.973333333333333</v>
      </c>
      <c r="K7" s="34" t="n">
        <f aca="false">$B$7/12</f>
        <v>-0.973333333333333</v>
      </c>
      <c r="L7" s="34" t="n">
        <f aca="false">$B$7/12</f>
        <v>-0.973333333333333</v>
      </c>
      <c r="M7" s="34" t="n">
        <f aca="false">$B$7/12</f>
        <v>-0.973333333333333</v>
      </c>
      <c r="N7" s="34" t="n">
        <f aca="false">$B$7/12</f>
        <v>-0.973333333333333</v>
      </c>
      <c r="O7" s="35" t="n">
        <f aca="false">$B$7/12</f>
        <v>-0.973333333333333</v>
      </c>
      <c r="P7" s="35" t="n">
        <f aca="false">$B$7/12</f>
        <v>-0.973333333333333</v>
      </c>
      <c r="Q7" s="35" t="n">
        <f aca="false">$B$7/12</f>
        <v>-0.973333333333333</v>
      </c>
      <c r="R7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2019-10-29T14:23:07Z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