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<sst xmlns="http://schemas.openxmlformats.org/spreadsheetml/2006/main" count="1371" uniqueCount="235">
  <si>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</si>
  <si>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</si>
  <si>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</si>
  <si>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</si>
  <si>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</si>
  <si>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</si>
  <si>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</si>
  <si>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</si>
  <si>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</si>
  <si>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</si>
  <si>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</si>
  <si>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</si>
  <si>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</si>
  <si>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</si>
  <si>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</si>
  <si>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</si>
  <si>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</si>
  <si>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</si>
  <si>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</si>
  <si>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</si>
  <si>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</si>
  <si>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</si>
  <si>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</si>
  <si>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</si>
  <si>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</si>
  <si>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</si>
  <si>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</si>
  <si>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</si>
  <si>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</si>
  <si>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</si>
  <si>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</si>
  <si>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</si>
  <si>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</si>
  <si>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</si>
  <si>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</si>
  <si>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</si>
  <si>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</si>
  <si>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</si>
  <si>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</si>
  <si>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</si>
  <si>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</si>
  <si>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</si>
  <si>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</si>
  <si>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</si>
  <si>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</si>
  <si>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</si>
  <si>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</si>
  <si>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</si>
  <si>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</si>
  <si>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</si>
  <si>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</si>
  <si>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</si>
  <si>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</si>
  <si>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</si>
  <si>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</si>
  <si>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</si>
  <si>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</si>
  <si>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</si>
  <si>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</si>
  <si>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</si>
  <si>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</si>
  <si>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</si>
  <si>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</si>
  <si>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</si>
  <si>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</si>
  <si>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</si>
  <si>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</si>
  <si>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</si>
  <si>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</si>
  <si>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</si>
  <si>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</si>
  <si>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</si>
  <si>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</si>
  <si>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</si>
  <si>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</si>
  <si>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</si>
  <si>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</si>
  <si>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</si>
  <si>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</si>
  <si>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</si>
  <si>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</si>
  <si>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</si>
  <si>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</si>
  <si>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</si>
  <si>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</si>
  <si>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</si>
  <si>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</si>
  <si>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</si>
  <si>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</si>
  <si>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</si>
  <si>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</si>
  <si>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</si>
  <si>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</si>
  <si>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</si>
  <si>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</si>
  <si>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</si>
  <si>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</si>
  <si>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</si>
  <si>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</si>
  <si>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</si>
  <si>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</si>
  <si>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</si>
  <si>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</si>
  <si>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</si>
  <si>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</si>
  <si>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</si>
  <si>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</si>
  <si>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</si>
  <si>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</si>
  <si>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</si>
  <si>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</si>
  <si>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</si>
  <si>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</si>
  <si>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</si>
  <si>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</si>
  <si>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</si>
  <si>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</si>
  <si>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</si>
  <si>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</si>
  <si>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</si>
  <si>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</si>
  <si>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</si>
  <si>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</si>
  <si>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</si>
  <si>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</si>
  <si>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</si>
  <si>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</si>
  <si>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</si>
  <si>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</si>
  <si>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</si>
  <si>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</si>
  <si>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</si>
  <si>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</si>
  <si>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</si>
  <si>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</si>
  <si>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</si>
  <si>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</si>
  <si>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</si>
  <si>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</si>
  <si>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</si>
  <si>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</si>
  <si>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</si>
  <si>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</si>
  <si>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</si>
  <si>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</si>
  <si>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</si>
  <si>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</si>
  <si>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</si>
  <si>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</si>
  <si>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</si>
  <si>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</si>
  <si>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</si>
  <si>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</si>
  <si>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</si>
  <si>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</si>
  <si>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</si>
  <si>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</si>
  <si>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</si>
  <si>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</si>
  <si>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</si>
  <si>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</si>
  <si>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</si>
  <si>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</si>
  <si>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</si>
  <si>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</si>
  <si>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</si>
  <si>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</si>
  <si>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</si>
  <si>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</si>
  <si>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</si>
  <si>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</si>
  <si>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</si>
  <si>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</si>
  <si>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</si>
  <si>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</si>
  <si>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</si>
  <si>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</si>
  <si>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</si>
  <si>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</si>
  <si>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</si>
  <si>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</si>
  <si>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</si>
  <si>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</si>
  <si>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</si>
  <si>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</si>
  <si>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</si>
  <si>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</si>
  <si>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</si>
  <si>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</si>
  <si>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</si>
  <si>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</si>
  <si>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</si>
  <si>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</si>
  <si>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</si>
  <si>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</si>
  <si>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</si>
  <si>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</si>
  <si>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</si>
  <si>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</si>
  <si>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</si>
  <si>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</si>
  <si>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</si>
  <si>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</si>
  <si>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</si>
  <si>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</si>
  <si>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moutet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</si>
  <si>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</si>
  <si>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</si>
  <si>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</si>
  <si>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</si>
  <si>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</si>
  <si>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</si>
  <si>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</si>
  <si>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</si>
  <si>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</si>
  <si>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</si>
  <si>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</si>
  <si>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</si>
  <si>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bets</t>
  </si>
  <si>
    <t xml:space="preserve">wagered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</si>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</sst>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4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4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daily!$A$3:$A$81</c:f>
              <c:strCache>
                <c:ptCount val="79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>29/10/19</c:v>
                </c:pt>
                <c:pt idx="76">
                  <c:v>30/10/19</c:v>
                </c:pt>
                <c:pt idx="77">
                  <c:v>31/10/19</c:v>
                </c:pt>
                <c:pt idx="78">
                  <c:v/>
                </c:pt>
              </c:strCache>
            </c:strRef>
          </c:cat>
          <c:val>
            <c:numRef>
              <c:f>daily!$L$3:$L$81</c:f>
              <c:numCache>
                <c:formatCode>General</c:formatCode>
                <c:ptCount val="79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>214.41</c:v>
                </c:pt>
                <c:pt idx="77">
                  <c:v>212.77</c:v>
                </c:pt>
                <c:pt idx="7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45757"/>
        <c:axId val="85745239"/>
      </c:lineChart>
      <c:catAx>
        <c:axId val="7845757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49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745239"/>
        <c:crosses val="autoZero"/>
        <c:auto val="1"/>
        <c:lblAlgn val="ctr"/>
        <c:lblOffset val="100"/>
      </c:catAx>
      <c:valAx>
        <c:axId val="857452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5757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81</xdr:row>
      <xdr:rowOff>153360</xdr:rowOff>
    </xdr:from>
    <xdr:to>
      <xdr:col>14</xdr:col>
      <xdr:colOff>107640</xdr:colOff>
      <xdr:row>98</xdr:row>
      <xdr:rowOff>83880</xdr:rowOff>
    </xdr:to>
    <xdr:graphicFrame>
      <xdr:nvGraphicFramePr>
        <xdr:cNvPr id="0" name="Chart 1"/>
        <xdr:cNvGraphicFramePr/>
      </xdr:nvGraphicFramePr>
      <xdr:xfrm>
        <a:off x="203040" y="13513680"/>
        <a:ext cx="795636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82" activePane="bottomLeft" state="frozen"/>
      <selection pane="topLeft" activeCell="B1" activeCellId="0" sqref="B1"/>
      <selection pane="bottomLeft" activeCell="H801" activeCellId="0" sqref="H801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2.8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2.8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2.8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2.8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2.8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2.8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2.8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2.8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2.8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2.8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2.8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2.8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2.8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2.8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2.8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2.8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2.8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2.8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2.8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2.8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2.8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2.8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2.8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2.8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2.8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2.8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2.8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2.8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SUM($H$2:H744)</f>
        <v>-31.1999999999999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2.8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SUM($H$2:H745)</f>
        <v>-27.8999999999999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2.8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SUM($H$2:H746)</f>
        <v>-27.4799999999999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2.8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SUM($H$2:H747)</f>
        <v>-27.1199999999999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2.8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SUM($H$2:H748)</f>
        <v>-24.5199999999999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2.8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SUM($H$2:H749)</f>
        <v>-24.4799999999999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2.8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SUM($H$2:H750)</f>
        <v>-27.4799999999999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2.8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SUM($H$2:H751)</f>
        <v>-25.1599999999999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2.8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SUM($H$2:H753)</f>
        <v>-24.3599999999999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2.8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SUM($H$2:H754)</f>
        <v>-21.9799999999999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2.8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SUM($H$2:H755)</f>
        <v>-12.8799999999999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2.8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SUM($H$2:H756)</f>
        <v>-11.6799999999999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2.8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SUM($H$2:H757)</f>
        <v>-16.6799999999999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2.8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SUM($H$2:H758)</f>
        <v>-17.6799999999999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2.8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SUM($H$2:H759)</f>
        <v>-16.5599999999999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2.8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SUM($H$2:H761)</f>
        <v>-12.9599999999999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2.8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SUM($H$2:H762)</f>
        <v>-13.9599999999999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2.8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SUM($H$2:H763)</f>
        <v>-12.9999999999999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2.8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SUM($H$2:H764)</f>
        <v>-10.3399999999999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2.8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SUM($H$2:H766)</f>
        <v>-9.43999999999994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2.8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SUM($H$2:H767)</f>
        <v>-7.99999999999994</v>
      </c>
      <c r="J767" s="8" t="n">
        <f aca="false">SUM(H$3:H767)/SUM(E$3:E767)</f>
        <v>-0.00326930935839801</v>
      </c>
      <c r="K767" s="9" t="n">
        <f aca="false">O767-(1-O767)/N767</f>
        <v>0.0350238553812462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2.8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SUM($H$2:H768)</f>
        <v>-13.9999999999999</v>
      </c>
      <c r="J768" s="8" t="n">
        <f aca="false">SUM(H$3:H768)/SUM(E$3:E768)</f>
        <v>-0.00570729718711779</v>
      </c>
      <c r="K768" s="9" t="n">
        <f aca="false">O768-(1-O768)/N768</f>
        <v>0.0301927139332112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2.8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SUM($H$2:H769)</f>
        <v>-12.8799999999999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2.8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SUM($H$2:H770)</f>
        <v>-19.8799999999999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2.8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SUM($H$2:H772)</f>
        <v>-19.6199999999999</v>
      </c>
      <c r="J772" s="8" t="n">
        <f aca="false">SUM(H$3:H772)/SUM(E$3:E772)</f>
        <v>-0.00795943204868152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2.8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SUM($H$2:H774)</f>
        <v>-22.6199999999999</v>
      </c>
      <c r="J774" s="8" t="n">
        <f aca="false">SUM(H$3:H774)/SUM(E$3:E774)</f>
        <v>-0.00916531604538085</v>
      </c>
      <c r="K774" s="9" t="n">
        <f aca="false">O774-(1-O774)/N774</f>
        <v>0.0231259374482929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2.8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SUM($H$2:H775)</f>
        <v>-26.6199999999999</v>
      </c>
      <c r="J775" s="8" t="n">
        <f aca="false">SUM(H$3:H775)/SUM(E$3:E775)</f>
        <v>-0.0107686084142395</v>
      </c>
      <c r="K775" s="9" t="n">
        <f aca="false">O775-(1-O775)/N775</f>
        <v>0.0199205836614094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2.8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SUM($H$2:H776)</f>
        <v>-25.9399999999999</v>
      </c>
      <c r="J776" s="8" t="n">
        <f aca="false">SUM(H$3:H776)/SUM(E$3:E776)</f>
        <v>-0.0104892842701172</v>
      </c>
      <c r="K776" s="9" t="n">
        <f aca="false">O776-(1-O776)/N776</f>
        <v>0.0203934110769127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2.8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SUM($H$2:H777)</f>
        <v>-26.9399999999999</v>
      </c>
      <c r="J777" s="8" t="n">
        <f aca="false">SUM(H$3:H777)/SUM(E$3:E777)</f>
        <v>-0.0108892481810832</v>
      </c>
      <c r="K777" s="9" t="n">
        <f aca="false">O777-(1-O777)/N777</f>
        <v>0.0195703221725774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0.500537506173732</v>
      </c>
      <c r="O777" s="11" t="n">
        <f aca="false">COUNTIF($G$3:$G777,"&gt;0")/COUNTIF($B$3:$B777,"&gt;0")</f>
        <v>0.672955974842767</v>
      </c>
    </row>
    <row r="778" customFormat="false" ht="12.8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SUM($H$2:H778)</f>
        <v>-25.7399999999999</v>
      </c>
      <c r="J778" s="8" t="n">
        <f aca="false">SUM(H$3:H778)/SUM(E$3:E778)</f>
        <v>-0.0103957996768982</v>
      </c>
      <c r="K778" s="9" t="n">
        <f aca="false">O778-(1-O778)/N778</f>
        <v>0.0204673277103304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2.8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SUM($H$2:H779)</f>
        <v>-29.7399999999999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2.8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SUM($H$2:H780)</f>
        <v>-29.2199999999999</v>
      </c>
      <c r="J780" s="8" t="n">
        <f aca="false">SUM(H$3:H780)/SUM(E$3:E780)</f>
        <v>-0.0117775090689238</v>
      </c>
      <c r="K780" s="9" t="n">
        <f aca="false">O780-(1-O780)/N780</f>
        <v>0.0176185808820748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  <row r="782" customFormat="false" ht="12.8" hidden="false" customHeight="false" outlineLevel="0" collapsed="false">
      <c r="B782" s="2" t="n">
        <v>43767</v>
      </c>
      <c r="C782" s="2" t="s">
        <v>203</v>
      </c>
      <c r="D782" s="3" t="s">
        <v>205</v>
      </c>
      <c r="E782" s="4" t="n">
        <v>3</v>
      </c>
      <c r="F782" s="5" t="n">
        <v>1.85</v>
      </c>
      <c r="G782" s="6" t="n">
        <v>5.55</v>
      </c>
      <c r="H782" s="7" t="n">
        <f aca="false">G782-E782</f>
        <v>2.55</v>
      </c>
      <c r="I782" s="7" t="n">
        <f aca="false">SUM($H$2:H782)</f>
        <v>-26.6699999999999</v>
      </c>
      <c r="J782" s="8" t="n">
        <f aca="false">SUM(H$3:H782)/SUM(E$3:E782)</f>
        <v>-0.0107367149758454</v>
      </c>
      <c r="K782" s="9" t="n">
        <f aca="false">O782-(1-O782)/N782</f>
        <v>0.0196160629815888</v>
      </c>
      <c r="L782" s="10" t="n">
        <f aca="false">AVERAGEIF($H$3:$H782,"&gt;0")</f>
        <v>1.98353086419753</v>
      </c>
      <c r="M782" s="10" t="n">
        <f aca="false">AVERAGEIF($H$3:$H782,"&lt;0")</f>
        <v>-3.97129186602871</v>
      </c>
      <c r="N782" s="11" t="n">
        <f aca="false">L782/-M782</f>
        <v>0.499467410382269</v>
      </c>
      <c r="O782" s="11" t="n">
        <f aca="false">COUNTIF($G$3:$G782,"&gt;0")/COUNTIF($B$3:$B782,"&gt;0")</f>
        <v>0.6734375</v>
      </c>
    </row>
    <row r="783" customFormat="false" ht="12.8" hidden="false" customHeight="false" outlineLevel="0" collapsed="false">
      <c r="B783" s="2" t="n">
        <v>43767</v>
      </c>
      <c r="C783" s="2" t="s">
        <v>203</v>
      </c>
      <c r="D783" s="3" t="s">
        <v>31</v>
      </c>
      <c r="E783" s="4" t="n">
        <v>3</v>
      </c>
      <c r="F783" s="5" t="n">
        <v>1.14</v>
      </c>
      <c r="G783" s="6" t="n">
        <v>3.42</v>
      </c>
      <c r="H783" s="7" t="n">
        <f aca="false">G783-E783</f>
        <v>0.42</v>
      </c>
      <c r="I783" s="7" t="n">
        <f aca="false">SUM($H$2:H783)</f>
        <v>-26.2499999999999</v>
      </c>
      <c r="J783" s="8" t="n">
        <f aca="false">SUM(H$3:H783)/SUM(E$3:E783)</f>
        <v>-0.0105548854041013</v>
      </c>
      <c r="K783" s="9" t="n">
        <f aca="false">O783-(1-O783)/N783</f>
        <v>0.0198756317282236</v>
      </c>
      <c r="L783" s="10" t="n">
        <f aca="false">AVERAGEIF($H$3:$H783,"&gt;0")</f>
        <v>1.97967980295566</v>
      </c>
      <c r="M783" s="10" t="n">
        <f aca="false">AVERAGEIF($H$3:$H783,"&lt;0")</f>
        <v>-3.97129186602871</v>
      </c>
      <c r="N783" s="11" t="n">
        <f aca="false">L783/-M783</f>
        <v>0.498497685322571</v>
      </c>
      <c r="O783" s="11" t="n">
        <f aca="false">COUNTIF($G$3:$G783,"&gt;0")/COUNTIF($B$3:$B783,"&gt;0")</f>
        <v>0.673946957878315</v>
      </c>
    </row>
    <row r="784" customFormat="false" ht="12.8" hidden="false" customHeight="false" outlineLevel="0" collapsed="false">
      <c r="B784" s="2" t="n">
        <v>43767</v>
      </c>
      <c r="C784" s="2" t="s">
        <v>203</v>
      </c>
      <c r="D784" s="3" t="s">
        <v>94</v>
      </c>
      <c r="E784" s="4" t="n">
        <v>1</v>
      </c>
      <c r="F784" s="5" t="n">
        <v>1.52</v>
      </c>
      <c r="G784" s="6" t="n">
        <v>0</v>
      </c>
      <c r="H784" s="7" t="n">
        <f aca="false">G784-E784</f>
        <v>-1</v>
      </c>
      <c r="I784" s="7" t="n">
        <f aca="false">SUM($H$2:H784)</f>
        <v>-27.2499999999999</v>
      </c>
      <c r="J784" s="8" t="n">
        <f aca="false">SUM(H$3:H784)/SUM(E$3:E784)</f>
        <v>-0.0109525723472669</v>
      </c>
      <c r="K784" s="9" t="n">
        <f aca="false">O784-(1-O784)/N784</f>
        <v>0.0190578625310672</v>
      </c>
      <c r="L784" s="10" t="n">
        <f aca="false">AVERAGEIF($H$3:$H784,"&gt;0")</f>
        <v>1.97967980295566</v>
      </c>
      <c r="M784" s="10" t="n">
        <f aca="false">AVERAGEIF($H$3:$H784,"&lt;0")</f>
        <v>-3.95714285714286</v>
      </c>
      <c r="N784" s="11" t="n">
        <f aca="false">L784/-M784</f>
        <v>0.500280094609734</v>
      </c>
      <c r="O784" s="11" t="n">
        <f aca="false">COUNTIF($G$3:$G784,"&gt;0")/COUNTIF($B$3:$B784,"&gt;0")</f>
        <v>0.672897196261682</v>
      </c>
    </row>
    <row r="785" customFormat="false" ht="12.8" hidden="false" customHeight="false" outlineLevel="0" collapsed="false">
      <c r="B785" s="2" t="n">
        <v>43767</v>
      </c>
      <c r="C785" s="2" t="s">
        <v>203</v>
      </c>
      <c r="D785" s="3" t="s">
        <v>80</v>
      </c>
      <c r="E785" s="4" t="n">
        <v>6</v>
      </c>
      <c r="F785" s="5" t="n">
        <v>1.8</v>
      </c>
      <c r="G785" s="6" t="n">
        <v>10.8</v>
      </c>
      <c r="H785" s="7" t="n">
        <f aca="false">G785-E785</f>
        <v>4.8</v>
      </c>
      <c r="I785" s="7" t="n">
        <f aca="false">SUM($H$2:H785)</f>
        <v>-22.4499999999999</v>
      </c>
      <c r="J785" s="8" t="n">
        <f aca="false">SUM(H$3:H785)/SUM(E$3:E785)</f>
        <v>-0.00900160384923815</v>
      </c>
      <c r="K785" s="9" t="n">
        <f aca="false">O785-(1-O785)/N785</f>
        <v>0.0228605572654536</v>
      </c>
      <c r="L785" s="10" t="n">
        <f aca="false">AVERAGEIF($H$3:$H785,"&gt;0")</f>
        <v>1.98660933660934</v>
      </c>
      <c r="M785" s="10" t="n">
        <f aca="false">AVERAGEIF($H$3:$H785,"&lt;0")</f>
        <v>-3.95714285714286</v>
      </c>
      <c r="N785" s="11" t="n">
        <f aca="false">L785/-M785</f>
        <v>0.502031240298388</v>
      </c>
      <c r="O785" s="11" t="n">
        <f aca="false">COUNTIF($G$3:$G785,"&gt;0")/COUNTIF($B$3:$B785,"&gt;0")</f>
        <v>0.673405909797823</v>
      </c>
    </row>
    <row r="786" customFormat="false" ht="12.8" hidden="false" customHeight="false" outlineLevel="0" collapsed="false">
      <c r="B786" s="2" t="n">
        <v>43767</v>
      </c>
      <c r="C786" s="2" t="s">
        <v>203</v>
      </c>
      <c r="D786" s="3" t="s">
        <v>90</v>
      </c>
      <c r="E786" s="4" t="n">
        <v>4</v>
      </c>
      <c r="F786" s="5" t="n">
        <v>1.36</v>
      </c>
      <c r="G786" s="6" t="n">
        <v>4</v>
      </c>
      <c r="H786" s="7" t="n">
        <f aca="false">G786-E786</f>
        <v>0</v>
      </c>
      <c r="I786" s="7" t="n">
        <f aca="false">SUM($H$2:H786)</f>
        <v>-22.4499999999999</v>
      </c>
      <c r="J786" s="8" t="n">
        <f aca="false">SUM(H$3:H786)/SUM(E$3:E786)</f>
        <v>-0.00898718975180142</v>
      </c>
      <c r="K786" s="9" t="n">
        <f aca="false">O786-(1-O786)/N786</f>
        <v>0.0243778545367805</v>
      </c>
      <c r="L786" s="10" t="n">
        <f aca="false">AVERAGEIF($H$3:$H786,"&gt;0")</f>
        <v>1.98660933660934</v>
      </c>
      <c r="M786" s="10" t="n">
        <f aca="false">AVERAGEIF($H$3:$H786,"&lt;0")</f>
        <v>-3.95714285714286</v>
      </c>
      <c r="N786" s="11" t="n">
        <f aca="false">L786/-M786</f>
        <v>0.502031240298388</v>
      </c>
      <c r="O786" s="11" t="n">
        <f aca="false">COUNTIF($G$3:$G786,"&gt;0")/COUNTIF($B$3:$B786,"&gt;0")</f>
        <v>0.673913043478261</v>
      </c>
    </row>
    <row r="787" customFormat="false" ht="12.8" hidden="false" customHeight="false" outlineLevel="0" collapsed="false">
      <c r="B787" s="2" t="n">
        <v>43767</v>
      </c>
      <c r="C787" s="2" t="s">
        <v>203</v>
      </c>
      <c r="D787" s="3" t="s">
        <v>58</v>
      </c>
      <c r="E787" s="4" t="n">
        <v>5</v>
      </c>
      <c r="F787" s="5" t="n">
        <v>1.1</v>
      </c>
      <c r="G787" s="6" t="n">
        <v>0</v>
      </c>
      <c r="H787" s="7" t="n">
        <f aca="false">G787-E787</f>
        <v>-5</v>
      </c>
      <c r="I787" s="7" t="n">
        <f aca="false">SUM($H$2:H787)</f>
        <v>-27.4499999999999</v>
      </c>
      <c r="J787" s="8" t="n">
        <f aca="false">SUM(H$3:H787)/SUM(E$3:E787)</f>
        <v>-0.0109668397922493</v>
      </c>
      <c r="K787" s="9" t="n">
        <f aca="false">O787-(1-O787)/N787</f>
        <v>0.0204379646021512</v>
      </c>
      <c r="L787" s="10" t="n">
        <f aca="false">AVERAGEIF($H$3:$H787,"&gt;0")</f>
        <v>1.98660933660934</v>
      </c>
      <c r="M787" s="10" t="n">
        <f aca="false">AVERAGEIF($H$3:$H787,"&lt;0")</f>
        <v>-3.96208530805687</v>
      </c>
      <c r="N787" s="11" t="n">
        <f aca="false">L787/-M787</f>
        <v>0.501404988067667</v>
      </c>
      <c r="O787" s="11" t="n">
        <f aca="false">COUNTIF($G$3:$G787,"&gt;0")/COUNTIF($B$3:$B787,"&gt;0")</f>
        <v>0.672868217054264</v>
      </c>
    </row>
    <row r="788" customFormat="false" ht="12.8" hidden="false" customHeight="false" outlineLevel="0" collapsed="false">
      <c r="B788" s="2" t="n">
        <v>43767</v>
      </c>
      <c r="C788" s="2" t="s">
        <v>203</v>
      </c>
      <c r="D788" s="3" t="s">
        <v>180</v>
      </c>
      <c r="E788" s="4" t="n">
        <v>6</v>
      </c>
      <c r="F788" s="5" t="n">
        <v>1.28</v>
      </c>
      <c r="G788" s="6" t="n">
        <v>7.68</v>
      </c>
      <c r="H788" s="7" t="n">
        <f aca="false">G788-E788</f>
        <v>1.68</v>
      </c>
      <c r="I788" s="7" t="n">
        <f aca="false">SUM($H$2:H788)</f>
        <v>-25.7699999999999</v>
      </c>
      <c r="J788" s="8" t="n">
        <f aca="false">SUM(H$3:H788)/SUM(E$3:E788)</f>
        <v>-0.0102710243124751</v>
      </c>
      <c r="K788" s="9" t="n">
        <f aca="false">O788-(1-O788)/N788</f>
        <v>0.0217078023443936</v>
      </c>
      <c r="L788" s="10" t="n">
        <f aca="false">AVERAGEIF($H$3:$H788,"&gt;0")</f>
        <v>1.98585784313725</v>
      </c>
      <c r="M788" s="10" t="n">
        <f aca="false">AVERAGEIF($H$3:$H788,"&lt;0")</f>
        <v>-3.96208530805687</v>
      </c>
      <c r="N788" s="11" t="n">
        <f aca="false">L788/-M788</f>
        <v>0.501215316868374</v>
      </c>
      <c r="O788" s="11" t="n">
        <f aca="false">COUNTIF($G$3:$G788,"&gt;0")/COUNTIF($B$3:$B788,"&gt;0")</f>
        <v>0.673374613003096</v>
      </c>
    </row>
    <row r="790" customFormat="false" ht="12.8" hidden="false" customHeight="false" outlineLevel="0" collapsed="false">
      <c r="B790" s="2" t="n">
        <v>43768</v>
      </c>
      <c r="C790" s="2" t="s">
        <v>203</v>
      </c>
      <c r="D790" s="3" t="s">
        <v>18</v>
      </c>
      <c r="E790" s="4" t="n">
        <v>1</v>
      </c>
      <c r="F790" s="5" t="n">
        <v>1.58</v>
      </c>
      <c r="G790" s="6" t="n">
        <v>1.58</v>
      </c>
      <c r="H790" s="7" t="n">
        <f aca="false">G790-E790</f>
        <v>0.58</v>
      </c>
      <c r="I790" s="7" t="n">
        <f aca="false">SUM($H$2:H790)</f>
        <v>-25.1899999999999</v>
      </c>
      <c r="J790" s="8" t="n">
        <f aca="false">SUM(H$3:H790)/SUM(E$3:E790)</f>
        <v>-0.0100358565737052</v>
      </c>
      <c r="K790" s="9" t="n">
        <f aca="false">O790-(1-O790)/N790</f>
        <v>0.0220916717567925</v>
      </c>
      <c r="L790" s="10" t="n">
        <f aca="false">AVERAGEIF($H$3:$H790,"&gt;0")</f>
        <v>1.98242053789731</v>
      </c>
      <c r="M790" s="10" t="n">
        <f aca="false">AVERAGEIF($H$3:$H790,"&lt;0")</f>
        <v>-3.96208530805687</v>
      </c>
      <c r="N790" s="11" t="n">
        <f aca="false">L790/-M790</f>
        <v>0.50034776734011</v>
      </c>
      <c r="O790" s="11" t="n">
        <f aca="false">COUNTIF($G$3:$G790,"&gt;0")/COUNTIF($B$3:$B790,"&gt;0")</f>
        <v>0.673879443585781</v>
      </c>
    </row>
    <row r="791" customFormat="false" ht="12.8" hidden="false" customHeight="false" outlineLevel="0" collapsed="false">
      <c r="B791" s="2" t="n">
        <v>43768</v>
      </c>
      <c r="C791" s="2" t="s">
        <v>203</v>
      </c>
      <c r="D791" s="3" t="s">
        <v>90</v>
      </c>
      <c r="E791" s="4" t="n">
        <v>8</v>
      </c>
      <c r="F791" s="5" t="n">
        <v>1.52</v>
      </c>
      <c r="G791" s="6" t="n">
        <v>12.16</v>
      </c>
      <c r="H791" s="7" t="n">
        <f aca="false">G791-E791</f>
        <v>4.16</v>
      </c>
      <c r="I791" s="7" t="n">
        <f aca="false">SUM($H$2:H791)</f>
        <v>-21.0299999999999</v>
      </c>
      <c r="J791" s="8" t="n">
        <f aca="false">SUM(H$3:H791)/SUM(E$3:E791)</f>
        <v>-0.00835186656076249</v>
      </c>
      <c r="K791" s="9" t="n">
        <f aca="false">O791-(1-O791)/N791</f>
        <v>0.0253396625824439</v>
      </c>
      <c r="L791" s="10" t="n">
        <f aca="false">AVERAGEIF($H$3:$H791,"&gt;0")</f>
        <v>1.98773170731707</v>
      </c>
      <c r="M791" s="10" t="n">
        <f aca="false">AVERAGEIF($H$3:$H791,"&lt;0")</f>
        <v>-3.96208530805687</v>
      </c>
      <c r="N791" s="11" t="n">
        <f aca="false">L791/-M791</f>
        <v>0.501688265841988</v>
      </c>
      <c r="O791" s="11" t="n">
        <f aca="false">COUNTIF($G$3:$G791,"&gt;0")/COUNTIF($B$3:$B791,"&gt;0")</f>
        <v>0.674382716049383</v>
      </c>
    </row>
    <row r="792" customFormat="false" ht="12.8" hidden="false" customHeight="false" outlineLevel="0" collapsed="false">
      <c r="B792" s="2" t="n">
        <v>43768</v>
      </c>
      <c r="C792" s="2" t="s">
        <v>203</v>
      </c>
      <c r="D792" s="3" t="s">
        <v>31</v>
      </c>
      <c r="E792" s="4" t="n">
        <v>2</v>
      </c>
      <c r="F792" s="5" t="n">
        <v>1.68</v>
      </c>
      <c r="G792" s="6" t="n">
        <v>3.36</v>
      </c>
      <c r="H792" s="7" t="n">
        <f aca="false">G792-E792</f>
        <v>1.36</v>
      </c>
      <c r="I792" s="7" t="n">
        <f aca="false">SUM($H$2:H792)</f>
        <v>-19.6699999999999</v>
      </c>
      <c r="J792" s="8" t="n">
        <f aca="false">SUM(H$3:H792)/SUM(E$3:E792)</f>
        <v>-0.00780555555555553</v>
      </c>
      <c r="K792" s="9" t="n">
        <f aca="false">O792-(1-O792)/N792</f>
        <v>0.0263431261002652</v>
      </c>
      <c r="L792" s="10" t="n">
        <f aca="false">AVERAGEIF($H$3:$H792,"&gt;0")</f>
        <v>1.98620437956204</v>
      </c>
      <c r="M792" s="10" t="n">
        <f aca="false">AVERAGEIF($H$3:$H792,"&lt;0")</f>
        <v>-3.96208530805687</v>
      </c>
      <c r="N792" s="11" t="n">
        <f aca="false">L792/-M792</f>
        <v>0.50130278000908</v>
      </c>
      <c r="O792" s="11" t="n">
        <f aca="false">COUNTIF($G$3:$G792,"&gt;0")/COUNTIF($B$3:$B792,"&gt;0")</f>
        <v>0.674884437596302</v>
      </c>
    </row>
    <row r="793" customFormat="false" ht="12.8" hidden="false" customHeight="false" outlineLevel="0" collapsed="false">
      <c r="B793" s="2" t="n">
        <v>43768</v>
      </c>
      <c r="C793" s="2" t="s">
        <v>203</v>
      </c>
      <c r="D793" s="3" t="s">
        <v>91</v>
      </c>
      <c r="E793" s="4" t="n">
        <v>8</v>
      </c>
      <c r="F793" s="5" t="n">
        <v>1.48</v>
      </c>
      <c r="G793" s="6" t="n">
        <v>11.84</v>
      </c>
      <c r="H793" s="7" t="n">
        <f aca="false">G793-E793</f>
        <v>3.84</v>
      </c>
      <c r="I793" s="7" t="n">
        <f aca="false">SUM($H$2:H793)</f>
        <v>-15.8299999999999</v>
      </c>
      <c r="J793" s="8" t="n">
        <f aca="false">SUM(H$3:H793)/SUM(E$3:E793)</f>
        <v>-0.00626186708860757</v>
      </c>
      <c r="K793" s="9" t="n">
        <f aca="false">O793-(1-O793)/N793</f>
        <v>0.0293046751095686</v>
      </c>
      <c r="L793" s="10" t="n">
        <f aca="false">AVERAGEIF($H$3:$H793,"&gt;0")</f>
        <v>1.99070388349514</v>
      </c>
      <c r="M793" s="10" t="n">
        <f aca="false">AVERAGEIF($H$3:$H793,"&lt;0")</f>
        <v>-3.96208530805687</v>
      </c>
      <c r="N793" s="11" t="n">
        <f aca="false">L793/-M793</f>
        <v>0.502438420355832</v>
      </c>
      <c r="O793" s="11" t="n">
        <f aca="false">COUNTIF($G$3:$G793,"&gt;0")/COUNTIF($B$3:$B793,"&gt;0")</f>
        <v>0.675384615384615</v>
      </c>
    </row>
    <row r="794" customFormat="false" ht="12.8" hidden="false" customHeight="false" outlineLevel="0" collapsed="false">
      <c r="B794" s="2" t="n">
        <v>43768</v>
      </c>
      <c r="C794" s="2" t="s">
        <v>203</v>
      </c>
      <c r="D794" s="3" t="s">
        <v>198</v>
      </c>
      <c r="E794" s="4" t="n">
        <v>5</v>
      </c>
      <c r="F794" s="5" t="n">
        <v>1.6</v>
      </c>
      <c r="G794" s="6" t="n">
        <v>8</v>
      </c>
      <c r="H794" s="7" t="n">
        <f aca="false">G794-E794</f>
        <v>3</v>
      </c>
      <c r="I794" s="7" t="n">
        <f aca="false">SUM($H$2:H794)</f>
        <v>-12.8299999999999</v>
      </c>
      <c r="J794" s="8" t="n">
        <f aca="false">SUM(H$3:H794)/SUM(E$3:E794)</f>
        <v>-0.00506514015001972</v>
      </c>
      <c r="K794" s="9" t="n">
        <f aca="false">O794-(1-O794)/N794</f>
        <v>0.0315867061222443</v>
      </c>
      <c r="L794" s="10" t="n">
        <f aca="false">AVERAGEIF($H$3:$H794,"&gt;0")</f>
        <v>1.99314769975787</v>
      </c>
      <c r="M794" s="10" t="n">
        <f aca="false">AVERAGEIF($H$3:$H794,"&lt;0")</f>
        <v>-3.96208530805687</v>
      </c>
      <c r="N794" s="11" t="n">
        <f aca="false">L794/-M794</f>
        <v>0.503055220871902</v>
      </c>
      <c r="O794" s="11" t="n">
        <f aca="false">COUNTIF($G$3:$G794,"&gt;0")/COUNTIF($B$3:$B794,"&gt;0")</f>
        <v>0.675883256528418</v>
      </c>
    </row>
    <row r="795" customFormat="false" ht="12.8" hidden="false" customHeight="false" outlineLevel="0" collapsed="false">
      <c r="B795" s="2" t="n">
        <v>43768</v>
      </c>
      <c r="C795" s="2" t="s">
        <v>203</v>
      </c>
      <c r="D795" s="3" t="s">
        <v>99</v>
      </c>
      <c r="E795" s="4" t="n">
        <v>2</v>
      </c>
      <c r="F795" s="5" t="n">
        <v>1.01</v>
      </c>
      <c r="G795" s="6" t="n">
        <v>2.02</v>
      </c>
      <c r="H795" s="7" t="n">
        <f aca="false">G795-E795</f>
        <v>0.02</v>
      </c>
      <c r="I795" s="7" t="n">
        <f aca="false">SUM($H$2:H795)</f>
        <v>-12.8099999999999</v>
      </c>
      <c r="J795" s="8" t="n">
        <f aca="false">SUM(H$3:H795)/SUM(E$3:E795)</f>
        <v>-0.0050532544378698</v>
      </c>
      <c r="K795" s="9" t="n">
        <f aca="false">O795-(1-O795)/N795</f>
        <v>0.0315300227001088</v>
      </c>
      <c r="L795" s="10" t="n">
        <f aca="false">AVERAGEIF($H$3:$H795,"&gt;0")</f>
        <v>1.98838164251208</v>
      </c>
      <c r="M795" s="10" t="n">
        <f aca="false">AVERAGEIF($H$3:$H795,"&lt;0")</f>
        <v>-3.96208530805687</v>
      </c>
      <c r="N795" s="11" t="n">
        <f aca="false">L795/-M795</f>
        <v>0.501852304509627</v>
      </c>
      <c r="O795" s="11" t="n">
        <f aca="false">COUNTIF($G$3:$G795,"&gt;0")/COUNTIF($B$3:$B795,"&gt;0")</f>
        <v>0.67638036809816</v>
      </c>
    </row>
    <row r="796" customFormat="false" ht="12.8" hidden="false" customHeight="false" outlineLevel="0" collapsed="false">
      <c r="B796" s="2" t="n">
        <v>43768</v>
      </c>
      <c r="C796" s="2" t="s">
        <v>203</v>
      </c>
      <c r="D796" s="3" t="s">
        <v>89</v>
      </c>
      <c r="E796" s="4" t="n">
        <v>6</v>
      </c>
      <c r="F796" s="5" t="n">
        <v>1.14</v>
      </c>
      <c r="G796" s="6" t="n">
        <v>6.84</v>
      </c>
      <c r="H796" s="7" t="n">
        <f aca="false">G796-E796</f>
        <v>0.84</v>
      </c>
      <c r="I796" s="7" t="n">
        <f aca="false">SUM($H$2:H796)</f>
        <v>-11.9699999999999</v>
      </c>
      <c r="J796" s="8" t="n">
        <f aca="false">SUM(H$3:H796)/SUM(E$3:E796)</f>
        <v>-0.00471074380165287</v>
      </c>
      <c r="K796" s="9" t="n">
        <f aca="false">O796-(1-O796)/N796</f>
        <v>0.032115833663187</v>
      </c>
      <c r="L796" s="10" t="n">
        <f aca="false">AVERAGEIF($H$3:$H796,"&gt;0")</f>
        <v>1.98561445783132</v>
      </c>
      <c r="M796" s="10" t="n">
        <f aca="false">AVERAGEIF($H$3:$H796,"&lt;0")</f>
        <v>-3.96208530805687</v>
      </c>
      <c r="N796" s="11" t="n">
        <f aca="false">L796/-M796</f>
        <v>0.501153888280394</v>
      </c>
      <c r="O796" s="11" t="n">
        <f aca="false">COUNTIF($G$3:$G796,"&gt;0")/COUNTIF($B$3:$B796,"&gt;0")</f>
        <v>0.67687595712098</v>
      </c>
    </row>
    <row r="797" customFormat="false" ht="12.8" hidden="false" customHeight="false" outlineLevel="0" collapsed="false">
      <c r="B797" s="2" t="n">
        <v>43768</v>
      </c>
      <c r="C797" s="2" t="s">
        <v>203</v>
      </c>
      <c r="D797" s="3" t="s">
        <v>95</v>
      </c>
      <c r="E797" s="4" t="n">
        <v>5</v>
      </c>
      <c r="F797" s="5" t="n">
        <v>1.58</v>
      </c>
      <c r="G797" s="6" t="n">
        <v>0</v>
      </c>
      <c r="H797" s="7" t="n">
        <f aca="false">G797-E797</f>
        <v>-5</v>
      </c>
      <c r="I797" s="7" t="n">
        <f aca="false">SUM($H$2:H797)</f>
        <v>-16.9699999999999</v>
      </c>
      <c r="J797" s="8" t="n">
        <f aca="false">SUM(H$3:H797)/SUM(E$3:E797)</f>
        <v>-0.00666535742340925</v>
      </c>
      <c r="K797" s="9" t="n">
        <f aca="false">O797-(1-O797)/N797</f>
        <v>0.0282164024119393</v>
      </c>
      <c r="L797" s="10" t="n">
        <f aca="false">AVERAGEIF($H$3:$H797,"&gt;0")</f>
        <v>1.98561445783132</v>
      </c>
      <c r="M797" s="10" t="n">
        <f aca="false">AVERAGEIF($H$3:$H797,"&lt;0")</f>
        <v>-3.96698113207547</v>
      </c>
      <c r="N797" s="11" t="n">
        <f aca="false">L797/-M797</f>
        <v>0.500535392461642</v>
      </c>
      <c r="O797" s="11" t="n">
        <f aca="false">COUNTIF($G$3:$G797,"&gt;0")/COUNTIF($B$3:$B797,"&gt;0")</f>
        <v>0.675840978593272</v>
      </c>
    </row>
    <row r="799" customFormat="false" ht="12.8" hidden="false" customHeight="false" outlineLevel="0" collapsed="false">
      <c r="B799" s="2" t="n">
        <v>43769</v>
      </c>
      <c r="C799" s="2" t="s">
        <v>203</v>
      </c>
      <c r="D799" s="3" t="s">
        <v>99</v>
      </c>
      <c r="E799" s="4" t="n">
        <v>8</v>
      </c>
      <c r="F799" s="5" t="n">
        <v>1.08</v>
      </c>
      <c r="G799" s="6" t="n">
        <v>8.64</v>
      </c>
      <c r="H799" s="7" t="n">
        <f aca="false">G799-E799</f>
        <v>0.640000000000001</v>
      </c>
      <c r="I799" s="7" t="n">
        <f aca="false">SUM($H$2:H799)</f>
        <v>-16.3299999999999</v>
      </c>
      <c r="J799" s="8" t="n">
        <f aca="false">SUM(H$3:H799)/SUM(E$3:E799)</f>
        <v>-0.00639389193422081</v>
      </c>
      <c r="K799" s="9" t="n">
        <f aca="false">O799-(1-O799)/N799</f>
        <v>0.0286449254696091</v>
      </c>
      <c r="L799" s="10" t="n">
        <f aca="false">AVERAGEIF($H$3:$H799,"&gt;0")</f>
        <v>1.98237980769231</v>
      </c>
      <c r="M799" s="10" t="n">
        <f aca="false">AVERAGEIF($H$3:$H799,"&lt;0")</f>
        <v>-3.96698113207547</v>
      </c>
      <c r="N799" s="11" t="n">
        <f aca="false">L799/-M799</f>
        <v>0.499719999085338</v>
      </c>
      <c r="O799" s="11" t="n">
        <f aca="false">COUNTIF($G$3:$G799,"&gt;0")/COUNTIF($B$3:$B799,"&gt;0")</f>
        <v>0.676335877862595</v>
      </c>
    </row>
    <row r="800" customFormat="false" ht="12.8" hidden="false" customHeight="false" outlineLevel="0" collapsed="false">
      <c r="B800" s="2" t="n">
        <v>43769</v>
      </c>
      <c r="C800" s="2" t="s">
        <v>203</v>
      </c>
      <c r="D800" s="3" t="s">
        <v>79</v>
      </c>
      <c r="E800" s="4" t="n">
        <v>3</v>
      </c>
      <c r="F800" s="5" t="n">
        <v>1.6</v>
      </c>
      <c r="G800" s="6" t="n">
        <v>4.8</v>
      </c>
      <c r="H800" s="7" t="n">
        <f aca="false">G800-E800</f>
        <v>1.8</v>
      </c>
      <c r="I800" s="7" t="n">
        <f aca="false">SUM($H$2:H800)</f>
        <v>-14.5299999999999</v>
      </c>
      <c r="J800" s="8" t="n">
        <f aca="false">SUM(H$3:H800)/SUM(E$3:E800)</f>
        <v>-0.00568244035979661</v>
      </c>
      <c r="K800" s="9" t="n">
        <f aca="false">O800-(1-O800)/N800</f>
        <v>0.0299829394896363</v>
      </c>
      <c r="L800" s="10" t="n">
        <f aca="false">AVERAGEIF($H$3:$H800,"&gt;0")</f>
        <v>1.98194244604316</v>
      </c>
      <c r="M800" s="10" t="n">
        <f aca="false">AVERAGEIF($H$3:$H800,"&lt;0")</f>
        <v>-3.96698113207547</v>
      </c>
      <c r="N800" s="11" t="n">
        <f aca="false">L800/-M800</f>
        <v>0.499609748586386</v>
      </c>
      <c r="O800" s="11" t="n">
        <f aca="false">COUNTIF($G$3:$G800,"&gt;0")/COUNTIF($B$3:$B800,"&gt;0")</f>
        <v>0.676829268292683</v>
      </c>
    </row>
    <row r="801" customFormat="false" ht="12.8" hidden="false" customHeight="false" outlineLevel="0" collapsed="false">
      <c r="B801" s="2" t="n">
        <v>43769</v>
      </c>
      <c r="C801" s="2" t="s">
        <v>203</v>
      </c>
      <c r="D801" s="3" t="s">
        <v>180</v>
      </c>
      <c r="E801" s="4" t="n">
        <v>5</v>
      </c>
      <c r="F801" s="5" t="n">
        <v>1.42</v>
      </c>
      <c r="G801" s="6" t="n">
        <v>0</v>
      </c>
      <c r="H801" s="7" t="n">
        <f aca="false">G801-E801</f>
        <v>-5</v>
      </c>
      <c r="I801" s="7" t="n">
        <f aca="false">SUM($H$2:H801)</f>
        <v>-19.5299999999999</v>
      </c>
      <c r="J801" s="8" t="n">
        <f aca="false">SUM(H$3:H801)/SUM(E$3:E801)</f>
        <v>-0.00762295081967211</v>
      </c>
      <c r="K801" s="9" t="n">
        <f aca="false">O801-(1-O801)/N801</f>
        <v>0.0260974592220977</v>
      </c>
      <c r="L801" s="10" t="n">
        <f aca="false">AVERAGEIF($H$3:$H801,"&gt;0")</f>
        <v>1.98194244604316</v>
      </c>
      <c r="M801" s="10" t="n">
        <f aca="false">AVERAGEIF($H$3:$H801,"&lt;0")</f>
        <v>-3.97183098591549</v>
      </c>
      <c r="N801" s="11" t="n">
        <f aca="false">L801/-M801</f>
        <v>0.498999693861931</v>
      </c>
      <c r="O801" s="11" t="n">
        <f aca="false">COUNTIF($G$3:$G801,"&gt;0")/COUNTIF($B$3:$B801,"&gt;0")</f>
        <v>0.675799086757991</v>
      </c>
    </row>
    <row r="802" customFormat="false" ht="12.8" hidden="false" customHeight="false" outlineLevel="0" collapsed="false">
      <c r="B802" s="2" t="n">
        <v>43769</v>
      </c>
      <c r="C802" s="2" t="s">
        <v>203</v>
      </c>
      <c r="D802" s="3" t="s">
        <v>89</v>
      </c>
      <c r="E802" s="4" t="n">
        <v>2</v>
      </c>
      <c r="F802" s="5" t="n">
        <v>1.24</v>
      </c>
      <c r="G802" s="6" t="n">
        <v>2.48</v>
      </c>
      <c r="H802" s="7" t="n">
        <f aca="false">G802-E802</f>
        <v>0.48</v>
      </c>
      <c r="I802" s="7" t="n">
        <f aca="false">SUM($H$2:H802)</f>
        <v>-19.0499999999999</v>
      </c>
      <c r="J802" s="8" t="n">
        <f aca="false">SUM(H$3:H802)/SUM(E$3:E802)</f>
        <v>-0.00742979719188765</v>
      </c>
      <c r="K802" s="9" t="n">
        <f aca="false">O802-(1-O802)/N802</f>
        <v>0.0263993313400704</v>
      </c>
      <c r="L802" s="10" t="n">
        <f aca="false">AVERAGEIF($H$3:$H802,"&gt;0")</f>
        <v>1.97834928229665</v>
      </c>
      <c r="M802" s="10" t="n">
        <f aca="false">AVERAGEIF($H$3:$H802,"&lt;0")</f>
        <v>-3.97183098591549</v>
      </c>
      <c r="N802" s="11" t="n">
        <f aca="false">L802/-M802</f>
        <v>0.498095032067596</v>
      </c>
      <c r="O802" s="11" t="n">
        <f aca="false">COUNTIF($G$3:$G802,"&gt;0")/COUNTIF($B$3:$B802,"&gt;0")</f>
        <v>0.67629179331307</v>
      </c>
    </row>
    <row r="803" customFormat="false" ht="12.8" hidden="false" customHeight="false" outlineLevel="0" collapsed="false">
      <c r="B803" s="2" t="n">
        <v>43769</v>
      </c>
      <c r="C803" s="2" t="s">
        <v>203</v>
      </c>
      <c r="D803" s="3" t="s">
        <v>91</v>
      </c>
      <c r="E803" s="4" t="n">
        <v>2</v>
      </c>
      <c r="F803" s="5" t="n">
        <v>1.22</v>
      </c>
      <c r="G803" s="6" t="n">
        <v>2.44</v>
      </c>
      <c r="H803" s="7" t="n">
        <f aca="false">G803-E803</f>
        <v>0.44</v>
      </c>
      <c r="I803" s="7" t="n">
        <f aca="false">SUM($H$2:H803)</f>
        <v>-18.6099999999999</v>
      </c>
      <c r="J803" s="8" t="n">
        <f aca="false">SUM(H$3:H803)/SUM(E$3:E803)</f>
        <v>-0.00725253312548712</v>
      </c>
      <c r="K803" s="9" t="n">
        <f aca="false">O803-(1-O803)/N803</f>
        <v>0.0266702241784458</v>
      </c>
      <c r="L803" s="10" t="n">
        <f aca="false">AVERAGEIF($H$3:$H803,"&gt;0")</f>
        <v>1.97467780429594</v>
      </c>
      <c r="M803" s="10" t="n">
        <f aca="false">AVERAGEIF($H$3:$H803,"&lt;0")</f>
        <v>-3.97183098591549</v>
      </c>
      <c r="N803" s="11" t="n">
        <f aca="false">L803/-M803</f>
        <v>0.497170652854652</v>
      </c>
      <c r="O803" s="11" t="n">
        <f aca="false">COUNTIF($G$3:$G803,"&gt;0")/COUNTIF($B$3:$B803,"&gt;0")</f>
        <v>0.676783004552352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M80" activeCellId="0" sqref="M80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2.8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-0.00795943204868152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2.8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0.0176185808820748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</v>
      </c>
      <c r="O77" s="3" t="n">
        <v>1</v>
      </c>
    </row>
    <row r="78" customFormat="false" ht="12.8" hidden="false" customHeight="false" outlineLevel="0" collapsed="false">
      <c r="A78" s="33" t="n">
        <v>43767</v>
      </c>
      <c r="B78" s="0" t="n">
        <f aca="false">COUNT(all!B782:B788)</f>
        <v>7</v>
      </c>
      <c r="C78" s="0" t="n">
        <f aca="false">SUM(all!E782:E788)</f>
        <v>28</v>
      </c>
      <c r="D78" s="27" t="n">
        <f aca="false">SUMIF(all!H782:H788,"&gt;0")</f>
        <v>9.45</v>
      </c>
      <c r="E78" s="30" t="n">
        <f aca="false">SUMIF(all!H782:H788,"&lt;0")</f>
        <v>-6</v>
      </c>
      <c r="F78" s="27" t="n">
        <f aca="false">D78+E78</f>
        <v>3.45</v>
      </c>
      <c r="G78" s="29" t="n">
        <f aca="false">all!J788</f>
        <v>-0.0102710243124751</v>
      </c>
      <c r="H78" s="29" t="n">
        <f aca="false">all!O788</f>
        <v>0.673374613003096</v>
      </c>
      <c r="I78" s="29" t="n">
        <f aca="false">all!K788</f>
        <v>0.0217078023443936</v>
      </c>
      <c r="K78" s="30" t="n">
        <f aca="false">MEDIAN($C49:$C78)</f>
        <v>25</v>
      </c>
      <c r="L78" s="30" t="n">
        <v>205.61</v>
      </c>
      <c r="M78" s="29" t="n">
        <f aca="false">K78/L77</f>
        <v>0.124601275917065</v>
      </c>
      <c r="N78" s="29" t="n">
        <f aca="false">M78/I78</f>
        <v>5.73993046095913</v>
      </c>
      <c r="O78" s="3" t="n">
        <v>1</v>
      </c>
    </row>
    <row r="79" customFormat="false" ht="12.8" hidden="false" customHeight="false" outlineLevel="0" collapsed="false">
      <c r="A79" s="33" t="n">
        <v>43768</v>
      </c>
      <c r="B79" s="0" t="n">
        <f aca="false">COUNT(all!B790:B797)</f>
        <v>8</v>
      </c>
      <c r="C79" s="0" t="n">
        <f aca="false">SUM(all!E790:E797)</f>
        <v>37</v>
      </c>
      <c r="D79" s="27" t="n">
        <f aca="false">SUMIF(all!H790:H797,"&gt;0")</f>
        <v>13.8</v>
      </c>
      <c r="E79" s="30" t="n">
        <f aca="false">SUMIF(all!H790:H797,"&lt;0")</f>
        <v>-5</v>
      </c>
      <c r="F79" s="27" t="n">
        <f aca="false">D79+E79</f>
        <v>8.8</v>
      </c>
      <c r="G79" s="29" t="n">
        <f aca="false">all!J797</f>
        <v>-0.00666535742340925</v>
      </c>
      <c r="H79" s="29" t="n">
        <f aca="false">all!O797</f>
        <v>0.675840978593272</v>
      </c>
      <c r="I79" s="29" t="n">
        <f aca="false">all!K797</f>
        <v>0.0282164024119393</v>
      </c>
      <c r="K79" s="30" t="n">
        <f aca="false">MEDIAN($C50:$C79)</f>
        <v>26</v>
      </c>
      <c r="L79" s="30" t="n">
        <v>214.41</v>
      </c>
      <c r="M79" s="29" t="n">
        <f aca="false">K79/L78</f>
        <v>0.126452993531443</v>
      </c>
      <c r="N79" s="29" t="n">
        <f aca="false">M79/I79</f>
        <v>4.48154203662535</v>
      </c>
      <c r="O79" s="3" t="n">
        <v>1</v>
      </c>
    </row>
    <row r="80" customFormat="false" ht="12.8" hidden="false" customHeight="false" outlineLevel="0" collapsed="false">
      <c r="A80" s="33" t="n">
        <v>43769</v>
      </c>
      <c r="B80" s="0" t="n">
        <f aca="false">COUNT(all!B799:B803)</f>
        <v>5</v>
      </c>
      <c r="C80" s="0" t="n">
        <f aca="false">SUM(all!E799:E803)</f>
        <v>20</v>
      </c>
      <c r="D80" s="27" t="n">
        <f aca="false">SUMIF(all!H799:H803,"&gt;0")</f>
        <v>3.36</v>
      </c>
      <c r="E80" s="30" t="n">
        <f aca="false">SUMIF(all!H799:H803,"&lt;0")</f>
        <v>-5</v>
      </c>
      <c r="F80" s="27" t="n">
        <f aca="false">D80+E80</f>
        <v>-1.64</v>
      </c>
      <c r="G80" s="29" t="n">
        <f aca="false">all!J803</f>
        <v>-0.00725253312548712</v>
      </c>
      <c r="H80" s="29" t="n">
        <f aca="false">all!O803</f>
        <v>0.676783004552352</v>
      </c>
      <c r="I80" s="29" t="n">
        <f aca="false">all!K803</f>
        <v>0.0266702241784458</v>
      </c>
      <c r="K80" s="30" t="n">
        <f aca="false">MEDIAN($C51:$C80)</f>
        <v>25</v>
      </c>
      <c r="L80" s="30" t="n">
        <v>212.77</v>
      </c>
      <c r="M80" s="29" t="n">
        <f aca="false">K80/L79</f>
        <v>0.116599039223917</v>
      </c>
      <c r="N80" s="29" t="n">
        <f aca="false">M80/I80</f>
        <v>4.37188073275175</v>
      </c>
      <c r="O80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4" activeCellId="0" sqref="A4"/>
    </sheetView>
  </sheetViews>
  <sheetFormatPr defaultRowHeight="12.8" outlineLevelRow="0" outlineLevelCol="0"/>
  <cols>
    <col collapsed="false" customWidth="true" hidden="false" outlineLevel="0" max="1" min="1" style="34" width="10"/>
    <col collapsed="false" customWidth="true" hidden="false" outlineLevel="0" max="3" min="2" style="34" width="9.16"/>
    <col collapsed="false" customWidth="true" hidden="false" outlineLevel="0" max="4" min="4" style="35" width="9.16"/>
    <col collapsed="false" customWidth="true" hidden="false" outlineLevel="0" max="5" min="5" style="35" width="7.15"/>
    <col collapsed="false" customWidth="true" hidden="false" outlineLevel="0" max="17" min="6" style="36" width="7.15"/>
    <col collapsed="false" customWidth="true" hidden="false" outlineLevel="0" max="20" min="18" style="37" width="7.15"/>
    <col collapsed="false" customWidth="true" hidden="false" outlineLevel="0" max="22" min="21" style="38" width="8.83"/>
    <col collapsed="false" customWidth="true" hidden="false" outlineLevel="0" max="1025" min="23" style="3" width="8.83"/>
  </cols>
  <sheetData>
    <row r="1" s="4" customFormat="true" ht="12.8" hidden="false" customHeight="false" outlineLevel="0" collapsed="false">
      <c r="A1" s="31" t="s">
        <v>217</v>
      </c>
      <c r="B1" s="31" t="s">
        <v>218</v>
      </c>
      <c r="C1" s="31" t="s">
        <v>219</v>
      </c>
      <c r="D1" s="39" t="s">
        <v>7</v>
      </c>
      <c r="E1" s="39" t="s">
        <v>209</v>
      </c>
      <c r="F1" s="40" t="s">
        <v>220</v>
      </c>
      <c r="G1" s="40" t="s">
        <v>221</v>
      </c>
      <c r="H1" s="40" t="s">
        <v>222</v>
      </c>
      <c r="I1" s="40" t="s">
        <v>223</v>
      </c>
      <c r="J1" s="40" t="s">
        <v>224</v>
      </c>
      <c r="K1" s="40" t="s">
        <v>225</v>
      </c>
      <c r="L1" s="40" t="s">
        <v>226</v>
      </c>
      <c r="M1" s="40" t="s">
        <v>227</v>
      </c>
      <c r="N1" s="40" t="s">
        <v>228</v>
      </c>
      <c r="O1" s="40" t="s">
        <v>229</v>
      </c>
      <c r="P1" s="40" t="s">
        <v>230</v>
      </c>
      <c r="Q1" s="40" t="s">
        <v>231</v>
      </c>
      <c r="R1" s="41" t="s">
        <v>232</v>
      </c>
      <c r="S1" s="41" t="s">
        <v>233</v>
      </c>
      <c r="T1" s="41" t="s">
        <v>234</v>
      </c>
      <c r="U1" s="42"/>
      <c r="V1" s="42"/>
    </row>
    <row r="2" customFormat="false" ht="12.8" hidden="false" customHeight="false" outlineLevel="0" collapsed="false">
      <c r="F2" s="36" t="n">
        <f aca="false">SUM(F3:F25)</f>
        <v>5.83416666666667</v>
      </c>
      <c r="G2" s="36" t="n">
        <f aca="false">SUM(G3:G25)</f>
        <v>4.69</v>
      </c>
      <c r="H2" s="36" t="n">
        <f aca="false">SUM(H3:H25)</f>
        <v>-0.244166666666675</v>
      </c>
      <c r="I2" s="36" t="n">
        <f aca="false">SUM(I3:I25)</f>
        <v>-1.21750000000001</v>
      </c>
      <c r="J2" s="36" t="n">
        <f aca="false">SUM(J3:J25)</f>
        <v>-1.21750000000001</v>
      </c>
      <c r="K2" s="36" t="n">
        <f aca="false">SUM(K3:K25)</f>
        <v>-1.21750000000001</v>
      </c>
      <c r="L2" s="36" t="n">
        <f aca="false">SUM(L3:L25)</f>
        <v>-1.21750000000001</v>
      </c>
      <c r="M2" s="36" t="n">
        <f aca="false">SUM(M3:M25)</f>
        <v>-1.21750000000001</v>
      </c>
      <c r="N2" s="36" t="n">
        <f aca="false">SUM(N3:N25)</f>
        <v>-1.21750000000001</v>
      </c>
      <c r="O2" s="36" t="n">
        <f aca="false">SUM(O3:O25)</f>
        <v>-1.21750000000001</v>
      </c>
      <c r="P2" s="36" t="n">
        <f aca="false">SUM(P3:P25)</f>
        <v>-1.21750000000001</v>
      </c>
      <c r="Q2" s="36" t="n">
        <f aca="false">SUM(Q3:Q25)</f>
        <v>-1.21750000000001</v>
      </c>
      <c r="R2" s="37" t="n">
        <f aca="false">SUM(R3:R25)</f>
        <v>-7.05166666666667</v>
      </c>
      <c r="S2" s="37" t="n">
        <f aca="false">SUM(S3:S25)</f>
        <v>-5.9075</v>
      </c>
      <c r="T2" s="37" t="n">
        <f aca="false">SUM(T3:T25)</f>
        <v>-0.973333333333333</v>
      </c>
      <c r="U2" s="43"/>
    </row>
    <row r="3" customFormat="false" ht="12.8" hidden="false" customHeight="false" outlineLevel="0" collapsed="false">
      <c r="U3" s="43"/>
    </row>
    <row r="4" customFormat="false" ht="12.8" hidden="false" customHeight="false" outlineLevel="0" collapsed="false">
      <c r="A4" s="34" t="s">
        <v>231</v>
      </c>
      <c r="B4" s="34" t="n">
        <f aca="false">SUM(daily!B50:B80)</f>
        <v>236</v>
      </c>
      <c r="C4" s="34" t="n">
        <f aca="false">SUM(daily!C50:C80)</f>
        <v>729</v>
      </c>
      <c r="D4" s="35" t="n">
        <f aca="false">SUM(daily!F50:F80)</f>
        <v>70.01</v>
      </c>
      <c r="E4" s="44" t="n">
        <f aca="false">D4/C4</f>
        <v>0.0960356652949245</v>
      </c>
      <c r="F4" s="36" t="n">
        <f aca="false">$D$4/12</f>
        <v>5.83416666666667</v>
      </c>
      <c r="G4" s="36" t="n">
        <f aca="false">$D$4/12</f>
        <v>5.83416666666667</v>
      </c>
      <c r="H4" s="36" t="n">
        <f aca="false">$D$4/12</f>
        <v>5.83416666666667</v>
      </c>
      <c r="I4" s="36" t="n">
        <f aca="false">$D$4/12</f>
        <v>5.83416666666667</v>
      </c>
      <c r="J4" s="36" t="n">
        <f aca="false">$D$4/12</f>
        <v>5.83416666666667</v>
      </c>
      <c r="K4" s="36" t="n">
        <f aca="false">$D$4/12</f>
        <v>5.83416666666667</v>
      </c>
      <c r="L4" s="36" t="n">
        <f aca="false">$D$4/12</f>
        <v>5.83416666666667</v>
      </c>
      <c r="M4" s="36" t="n">
        <f aca="false">$D$4/12</f>
        <v>5.83416666666667</v>
      </c>
      <c r="N4" s="36" t="n">
        <f aca="false">$D$4/12</f>
        <v>5.83416666666667</v>
      </c>
      <c r="O4" s="36" t="n">
        <f aca="false">$D$4/12</f>
        <v>5.83416666666667</v>
      </c>
      <c r="P4" s="36" t="n">
        <f aca="false">$D$4/12</f>
        <v>5.83416666666667</v>
      </c>
      <c r="Q4" s="36" t="n">
        <f aca="false">$D$4/12</f>
        <v>5.83416666666667</v>
      </c>
      <c r="S4" s="45"/>
    </row>
    <row r="5" customFormat="false" ht="12.8" hidden="false" customHeight="false" outlineLevel="0" collapsed="false">
      <c r="A5" s="34" t="s">
        <v>232</v>
      </c>
      <c r="B5" s="34" t="n">
        <f aca="false">SUM(daily!B32:B49)</f>
        <v>81</v>
      </c>
      <c r="C5" s="34" t="n">
        <f aca="false">SUM(daily!C32:C49)</f>
        <v>191</v>
      </c>
      <c r="D5" s="35" t="n">
        <f aca="false">SUM(daily!F32:F49)</f>
        <v>-13.73</v>
      </c>
      <c r="E5" s="44" t="n">
        <f aca="false">D5/C5</f>
        <v>-0.0718848167539267</v>
      </c>
      <c r="G5" s="36" t="n">
        <f aca="false">$D$5/12</f>
        <v>-1.14416666666667</v>
      </c>
      <c r="H5" s="36" t="n">
        <f aca="false">$D$5/12</f>
        <v>-1.14416666666667</v>
      </c>
      <c r="I5" s="36" t="n">
        <f aca="false">$D$5/12</f>
        <v>-1.14416666666667</v>
      </c>
      <c r="J5" s="36" t="n">
        <f aca="false">$D$5/12</f>
        <v>-1.14416666666667</v>
      </c>
      <c r="K5" s="36" t="n">
        <f aca="false">$D$5/12</f>
        <v>-1.14416666666667</v>
      </c>
      <c r="L5" s="36" t="n">
        <f aca="false">$D$5/12</f>
        <v>-1.14416666666667</v>
      </c>
      <c r="M5" s="36" t="n">
        <f aca="false">$D$5/12</f>
        <v>-1.14416666666667</v>
      </c>
      <c r="N5" s="36" t="n">
        <f aca="false">$D$5/12</f>
        <v>-1.14416666666667</v>
      </c>
      <c r="O5" s="36" t="n">
        <f aca="false">$D$5/12</f>
        <v>-1.14416666666667</v>
      </c>
      <c r="P5" s="36" t="n">
        <f aca="false">$D$5/12</f>
        <v>-1.14416666666667</v>
      </c>
      <c r="Q5" s="36" t="n">
        <f aca="false">$D$5/12</f>
        <v>-1.14416666666667</v>
      </c>
      <c r="R5" s="37" t="n">
        <f aca="false">$D$5/12</f>
        <v>-1.14416666666667</v>
      </c>
      <c r="S5" s="45"/>
    </row>
    <row r="6" customFormat="false" ht="12.8" hidden="false" customHeight="false" outlineLevel="0" collapsed="false">
      <c r="A6" s="34" t="s">
        <v>233</v>
      </c>
      <c r="B6" s="34" t="n">
        <f aca="false">SUM(daily!B9:B31)</f>
        <v>259</v>
      </c>
      <c r="C6" s="34" t="n">
        <f aca="false">SUM(daily!C9:C31)</f>
        <v>808</v>
      </c>
      <c r="D6" s="35" t="n">
        <f aca="false">SUM(daily!F9:F31)</f>
        <v>-59.21</v>
      </c>
      <c r="E6" s="44" t="n">
        <f aca="false">D6/C6</f>
        <v>-0.073279702970297</v>
      </c>
      <c r="H6" s="36" t="n">
        <f aca="false">$D$6/12</f>
        <v>-4.93416666666667</v>
      </c>
      <c r="I6" s="36" t="n">
        <f aca="false">$D$6/12</f>
        <v>-4.93416666666667</v>
      </c>
      <c r="J6" s="36" t="n">
        <f aca="false">$D$6/12</f>
        <v>-4.93416666666667</v>
      </c>
      <c r="K6" s="36" t="n">
        <f aca="false">$D$6/12</f>
        <v>-4.93416666666667</v>
      </c>
      <c r="L6" s="36" t="n">
        <f aca="false">$D$6/12</f>
        <v>-4.93416666666667</v>
      </c>
      <c r="M6" s="36" t="n">
        <f aca="false">$D$6/12</f>
        <v>-4.93416666666667</v>
      </c>
      <c r="N6" s="36" t="n">
        <f aca="false">$D$6/12</f>
        <v>-4.93416666666667</v>
      </c>
      <c r="O6" s="36" t="n">
        <f aca="false">$D$6/12</f>
        <v>-4.93416666666667</v>
      </c>
      <c r="P6" s="36" t="n">
        <f aca="false">$D$6/12</f>
        <v>-4.93416666666667</v>
      </c>
      <c r="Q6" s="36" t="n">
        <f aca="false">$D$6/12</f>
        <v>-4.93416666666667</v>
      </c>
      <c r="R6" s="37" t="n">
        <f aca="false">$D$6/12</f>
        <v>-4.93416666666667</v>
      </c>
      <c r="S6" s="37" t="n">
        <f aca="false">$D$6/12</f>
        <v>-4.93416666666667</v>
      </c>
      <c r="U6" s="43"/>
    </row>
    <row r="7" customFormat="false" ht="12.8" hidden="false" customHeight="false" outlineLevel="0" collapsed="false">
      <c r="A7" s="34" t="s">
        <v>234</v>
      </c>
      <c r="B7" s="34" t="n">
        <f aca="false">SUM(daily!B3:B8)</f>
        <v>83</v>
      </c>
      <c r="C7" s="34" t="n">
        <f aca="false">SUM(daily!C3:C8)</f>
        <v>838</v>
      </c>
      <c r="D7" s="35" t="n">
        <f aca="false">SUM(daily!F3:F8)</f>
        <v>-11.68</v>
      </c>
      <c r="E7" s="44" t="n">
        <f aca="false">D7/C7</f>
        <v>-0.0139379474940334</v>
      </c>
      <c r="I7" s="36" t="n">
        <f aca="false">$D$7/12</f>
        <v>-0.973333333333333</v>
      </c>
      <c r="J7" s="36" t="n">
        <f aca="false">$D$7/12</f>
        <v>-0.973333333333333</v>
      </c>
      <c r="K7" s="36" t="n">
        <f aca="false">$D$7/12</f>
        <v>-0.973333333333333</v>
      </c>
      <c r="L7" s="36" t="n">
        <f aca="false">$D$7/12</f>
        <v>-0.973333333333333</v>
      </c>
      <c r="M7" s="36" t="n">
        <f aca="false">$D$7/12</f>
        <v>-0.973333333333333</v>
      </c>
      <c r="N7" s="36" t="n">
        <f aca="false">$D$7/12</f>
        <v>-0.973333333333333</v>
      </c>
      <c r="O7" s="36" t="n">
        <f aca="false">$D$7/12</f>
        <v>-0.973333333333333</v>
      </c>
      <c r="P7" s="36" t="n">
        <f aca="false">$D$7/12</f>
        <v>-0.973333333333333</v>
      </c>
      <c r="Q7" s="36" t="n">
        <f aca="false">$D$7/12</f>
        <v>-0.973333333333333</v>
      </c>
      <c r="R7" s="37" t="n">
        <f aca="false">$D$7/12</f>
        <v>-0.973333333333333</v>
      </c>
      <c r="S7" s="37" t="n">
        <f aca="false">$D$7/12</f>
        <v>-0.973333333333333</v>
      </c>
      <c r="T7" s="37" t="n">
        <f aca="false">$D$7/12</f>
        <v>-0.973333333333333</v>
      </c>
      <c r="U7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2019-11-01T11:40:47Z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