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ikic\source\repos\Python\App1\Steam2\PythonApplication1\PythonApplication1\"/>
    </mc:Choice>
  </mc:AlternateContent>
  <xr:revisionPtr revIDLastSave="0" documentId="13_ncr:1_{D2E2532F-D806-4801-9CE5-C6C1302E9E8E}" xr6:coauthVersionLast="47" xr6:coauthVersionMax="47" xr10:uidLastSave="{00000000-0000-0000-0000-000000000000}"/>
  <bookViews>
    <workbookView xWindow="-120" yWindow="-120" windowWidth="29040" windowHeight="15840" xr2:uid="{4FFE39A1-CBF6-47C8-B21F-D02152E0FDF6}"/>
  </bookViews>
  <sheets>
    <sheet name="STEAM" sheetId="1" r:id="rId1"/>
    <sheet name="Graph" sheetId="19" r:id="rId2"/>
    <sheet name="prices" sheetId="16" r:id="rId3"/>
    <sheet name="prices_7d" sheetId="18" r:id="rId4"/>
    <sheet name="prices_30d" sheetId="20" r:id="rId5"/>
  </sheets>
  <definedNames>
    <definedName name="_xlnm._FilterDatabase" localSheetId="0" hidden="1">STEAM!$K$22:$Q$25</definedName>
    <definedName name="ExternalData_1" localSheetId="2" hidden="1">prices!$A$1:$B$33</definedName>
    <definedName name="ExternalData_1" localSheetId="4" hidden="1">prices_30d!$A$1:$B$34</definedName>
    <definedName name="ExternalData_2" localSheetId="3" hidden="1">prices_7d!$A$1:$B$34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9" l="1"/>
  <c r="C2" i="19" s="1"/>
  <c r="G2" i="19"/>
  <c r="B2" i="19" s="1"/>
  <c r="A2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F2" i="19"/>
  <c r="D2" i="19" s="1"/>
  <c r="G3" i="19"/>
  <c r="B3" i="19" s="1"/>
  <c r="E3" i="19"/>
  <c r="C3" i="19" s="1"/>
  <c r="F3" i="19"/>
  <c r="D3" i="19" s="1"/>
  <c r="G4" i="19"/>
  <c r="B4" i="19" s="1"/>
  <c r="E4" i="19"/>
  <c r="C4" i="19" s="1"/>
  <c r="F4" i="19"/>
  <c r="D4" i="19" s="1"/>
  <c r="G5" i="19"/>
  <c r="B5" i="19" s="1"/>
  <c r="E5" i="19"/>
  <c r="C5" i="19" s="1"/>
  <c r="F5" i="19"/>
  <c r="D5" i="19" s="1"/>
  <c r="G6" i="19"/>
  <c r="B6" i="19" s="1"/>
  <c r="E6" i="19"/>
  <c r="C6" i="19" s="1"/>
  <c r="F6" i="19"/>
  <c r="D6" i="19" s="1"/>
  <c r="G7" i="19"/>
  <c r="B7" i="19" s="1"/>
  <c r="E7" i="19"/>
  <c r="C7" i="19" s="1"/>
  <c r="F7" i="19"/>
  <c r="D7" i="19" s="1"/>
  <c r="G8" i="19"/>
  <c r="B8" i="19" s="1"/>
  <c r="E8" i="19"/>
  <c r="C8" i="19" s="1"/>
  <c r="F8" i="19"/>
  <c r="D8" i="19" s="1"/>
  <c r="G9" i="19"/>
  <c r="B9" i="19" s="1"/>
  <c r="E9" i="19"/>
  <c r="C9" i="19" s="1"/>
  <c r="F9" i="19"/>
  <c r="D9" i="19" s="1"/>
  <c r="G10" i="19"/>
  <c r="B10" i="19" s="1"/>
  <c r="E10" i="19"/>
  <c r="C10" i="19" s="1"/>
  <c r="F10" i="19"/>
  <c r="D10" i="19" s="1"/>
  <c r="G11" i="19"/>
  <c r="B11" i="19" s="1"/>
  <c r="E11" i="19"/>
  <c r="C11" i="19" s="1"/>
  <c r="F11" i="19"/>
  <c r="D11" i="19" s="1"/>
  <c r="G12" i="19"/>
  <c r="B12" i="19" s="1"/>
  <c r="E12" i="19"/>
  <c r="C12" i="19" s="1"/>
  <c r="F12" i="19"/>
  <c r="D12" i="19" s="1"/>
  <c r="G13" i="19"/>
  <c r="B13" i="19" s="1"/>
  <c r="E13" i="19"/>
  <c r="C13" i="19" s="1"/>
  <c r="F13" i="19"/>
  <c r="D13" i="19" s="1"/>
  <c r="G14" i="19"/>
  <c r="B14" i="19" s="1"/>
  <c r="E14" i="19"/>
  <c r="C14" i="19" s="1"/>
  <c r="F14" i="19"/>
  <c r="D14" i="19" s="1"/>
  <c r="G15" i="19"/>
  <c r="B15" i="19" s="1"/>
  <c r="E15" i="19"/>
  <c r="C15" i="19" s="1"/>
  <c r="F15" i="19"/>
  <c r="D15" i="19" s="1"/>
  <c r="G16" i="19"/>
  <c r="B16" i="19" s="1"/>
  <c r="E16" i="19"/>
  <c r="C16" i="19" s="1"/>
  <c r="F16" i="19"/>
  <c r="D16" i="19" s="1"/>
  <c r="G17" i="19"/>
  <c r="B17" i="19" s="1"/>
  <c r="E17" i="19"/>
  <c r="C17" i="19" s="1"/>
  <c r="F17" i="19"/>
  <c r="D17" i="19" s="1"/>
  <c r="G18" i="19"/>
  <c r="B18" i="19" s="1"/>
  <c r="E18" i="19"/>
  <c r="C18" i="19" s="1"/>
  <c r="F18" i="19"/>
  <c r="D18" i="19" s="1"/>
  <c r="G19" i="19"/>
  <c r="B19" i="19" s="1"/>
  <c r="E19" i="19"/>
  <c r="C19" i="19" s="1"/>
  <c r="F19" i="19"/>
  <c r="D19" i="19" s="1"/>
  <c r="G20" i="19"/>
  <c r="B20" i="19" s="1"/>
  <c r="E20" i="19"/>
  <c r="C20" i="19" s="1"/>
  <c r="F20" i="19"/>
  <c r="D20" i="19" s="1"/>
  <c r="G21" i="19"/>
  <c r="B21" i="19" s="1"/>
  <c r="E21" i="19"/>
  <c r="C21" i="19" s="1"/>
  <c r="F21" i="19"/>
  <c r="D21" i="19" s="1"/>
  <c r="G22" i="19"/>
  <c r="B22" i="19" s="1"/>
  <c r="E22" i="19"/>
  <c r="C22" i="19" s="1"/>
  <c r="F22" i="19"/>
  <c r="D22" i="19" s="1"/>
  <c r="G23" i="19"/>
  <c r="B23" i="19" s="1"/>
  <c r="E23" i="19"/>
  <c r="C23" i="19" s="1"/>
  <c r="F23" i="19"/>
  <c r="D23" i="19" s="1"/>
  <c r="G24" i="19"/>
  <c r="B24" i="19" s="1"/>
  <c r="E24" i="19"/>
  <c r="C24" i="19" s="1"/>
  <c r="F24" i="19"/>
  <c r="D24" i="19" s="1"/>
  <c r="G25" i="19"/>
  <c r="B25" i="19" s="1"/>
  <c r="E25" i="19"/>
  <c r="C25" i="19" s="1"/>
  <c r="F25" i="19"/>
  <c r="D25" i="19" s="1"/>
  <c r="G26" i="19"/>
  <c r="B26" i="19" s="1"/>
  <c r="E26" i="19"/>
  <c r="C26" i="19" s="1"/>
  <c r="F26" i="19"/>
  <c r="D26" i="19" s="1"/>
  <c r="G27" i="19"/>
  <c r="B27" i="19" s="1"/>
  <c r="E27" i="19"/>
  <c r="C27" i="19" s="1"/>
  <c r="F27" i="19"/>
  <c r="D27" i="19" s="1"/>
  <c r="G28" i="19"/>
  <c r="B28" i="19" s="1"/>
  <c r="E28" i="19"/>
  <c r="C28" i="19" s="1"/>
  <c r="F28" i="19"/>
  <c r="D28" i="19" s="1"/>
  <c r="G29" i="19"/>
  <c r="B29" i="19" s="1"/>
  <c r="E29" i="19"/>
  <c r="C29" i="19" s="1"/>
  <c r="F29" i="19"/>
  <c r="D29" i="19" s="1"/>
  <c r="G30" i="19"/>
  <c r="B30" i="19" s="1"/>
  <c r="E30" i="19"/>
  <c r="C30" i="19" s="1"/>
  <c r="F30" i="19"/>
  <c r="D30" i="19" s="1"/>
  <c r="G31" i="19"/>
  <c r="B31" i="19" s="1"/>
  <c r="E31" i="19"/>
  <c r="C31" i="19" s="1"/>
  <c r="F31" i="19"/>
  <c r="D31" i="19" s="1"/>
  <c r="G32" i="19"/>
  <c r="B32" i="19" s="1"/>
  <c r="E32" i="19"/>
  <c r="C32" i="19" s="1"/>
  <c r="F32" i="19"/>
  <c r="D32" i="19" s="1"/>
  <c r="G33" i="19"/>
  <c r="B33" i="19" s="1"/>
  <c r="E33" i="19"/>
  <c r="C33" i="19" s="1"/>
  <c r="F33" i="19"/>
  <c r="D33" i="19" s="1"/>
  <c r="O27" i="1"/>
  <c r="P27" i="1" s="1"/>
  <c r="Q27" i="1" s="1"/>
  <c r="N27" i="1"/>
  <c r="G40" i="1"/>
  <c r="H40" i="1" s="1"/>
  <c r="I40" i="1" s="1"/>
  <c r="N26" i="1"/>
  <c r="O23" i="1"/>
  <c r="O24" i="1"/>
  <c r="O25" i="1"/>
  <c r="O26" i="1"/>
  <c r="P26" i="1" s="1"/>
  <c r="Q26" i="1" s="1"/>
  <c r="F36" i="1"/>
  <c r="F33" i="1"/>
  <c r="F34" i="1"/>
  <c r="F35" i="1"/>
  <c r="F37" i="1"/>
  <c r="F38" i="1"/>
  <c r="F39" i="1"/>
  <c r="F40" i="1"/>
  <c r="F41" i="1"/>
  <c r="F42" i="1"/>
  <c r="F43" i="1"/>
  <c r="G43" i="1" l="1"/>
  <c r="H43" i="1" s="1"/>
  <c r="I43" i="1" s="1"/>
  <c r="G33" i="1"/>
  <c r="H33" i="1" s="1"/>
  <c r="I33" i="1" s="1"/>
  <c r="G34" i="1"/>
  <c r="H34" i="1" s="1"/>
  <c r="I34" i="1" s="1"/>
  <c r="G35" i="1"/>
  <c r="H35" i="1" s="1"/>
  <c r="I35" i="1" s="1"/>
  <c r="G36" i="1"/>
  <c r="H36" i="1" s="1"/>
  <c r="I36" i="1" s="1"/>
  <c r="G37" i="1"/>
  <c r="H37" i="1" s="1"/>
  <c r="I37" i="1" s="1"/>
  <c r="G38" i="1"/>
  <c r="H38" i="1" s="1"/>
  <c r="I38" i="1" s="1"/>
  <c r="G39" i="1"/>
  <c r="H39" i="1" s="1"/>
  <c r="I39" i="1" s="1"/>
  <c r="G41" i="1"/>
  <c r="H41" i="1" s="1"/>
  <c r="I41" i="1" s="1"/>
  <c r="G42" i="1"/>
  <c r="H42" i="1" s="1"/>
  <c r="G32" i="1"/>
  <c r="H32" i="1" s="1"/>
  <c r="O7" i="1"/>
  <c r="F32" i="1"/>
  <c r="D45" i="1" s="1"/>
  <c r="O8" i="1"/>
  <c r="O9" i="1"/>
  <c r="O10" i="1"/>
  <c r="O11" i="1"/>
  <c r="O12" i="1"/>
  <c r="O13" i="1"/>
  <c r="G8" i="1"/>
  <c r="G9" i="1"/>
  <c r="G10" i="1"/>
  <c r="G11" i="1"/>
  <c r="G12" i="1"/>
  <c r="G13" i="1"/>
  <c r="G7" i="1"/>
  <c r="G23" i="1"/>
  <c r="P24" i="1"/>
  <c r="P25" i="1"/>
  <c r="P23" i="1"/>
  <c r="D46" i="1" l="1"/>
  <c r="D48" i="1" s="1"/>
  <c r="I42" i="1"/>
  <c r="L30" i="1"/>
  <c r="L31" i="1" s="1"/>
  <c r="I32" i="1"/>
  <c r="D47" i="1" l="1"/>
  <c r="D49" i="1" s="1"/>
  <c r="N23" i="1" l="1"/>
  <c r="N24" i="1"/>
  <c r="N25" i="1"/>
  <c r="Q25" i="1"/>
  <c r="Q24" i="1"/>
  <c r="P13" i="1"/>
  <c r="Q13" i="1" s="1"/>
  <c r="N7" i="1"/>
  <c r="N8" i="1"/>
  <c r="H12" i="1"/>
  <c r="I12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H13" i="1"/>
  <c r="I13" i="1" s="1"/>
  <c r="H11" i="1"/>
  <c r="I11" i="1" s="1"/>
  <c r="H10" i="1"/>
  <c r="I10" i="1" s="1"/>
  <c r="H9" i="1"/>
  <c r="I9" i="1" s="1"/>
  <c r="H8" i="1"/>
  <c r="I8" i="1" s="1"/>
  <c r="H7" i="1"/>
  <c r="I7" i="1" s="1"/>
  <c r="H23" i="1"/>
  <c r="I23" i="1" s="1"/>
  <c r="N13" i="1"/>
  <c r="N12" i="1"/>
  <c r="N11" i="1"/>
  <c r="N10" i="1"/>
  <c r="N9" i="1"/>
  <c r="F23" i="1"/>
  <c r="D25" i="1" s="1"/>
  <c r="F8" i="1"/>
  <c r="F9" i="1"/>
  <c r="F10" i="1"/>
  <c r="F11" i="1"/>
  <c r="F12" i="1"/>
  <c r="F13" i="1"/>
  <c r="F7" i="1"/>
  <c r="L29" i="1" l="1"/>
  <c r="Q23" i="1"/>
  <c r="L33" i="1"/>
  <c r="L15" i="1"/>
  <c r="D26" i="1"/>
  <c r="D27" i="1" s="1"/>
  <c r="D15" i="1"/>
  <c r="B1" i="1" s="1"/>
  <c r="L16" i="1"/>
  <c r="D16" i="1"/>
  <c r="B2" i="1" l="1"/>
  <c r="D17" i="1"/>
  <c r="D19" i="1" s="1"/>
  <c r="L18" i="1"/>
  <c r="L17" i="1"/>
  <c r="L19" i="1" s="1"/>
  <c r="D28" i="1"/>
  <c r="D29" i="1"/>
  <c r="L32" i="1"/>
  <c r="D18" i="1"/>
  <c r="B3" i="1" l="1"/>
  <c r="B4" i="1" s="1"/>
  <c r="B5" i="1"/>
  <c r="B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mynewfile1" description="Connection to the 'mynewfile1' query in the workbook." type="5" refreshedVersion="8" background="1" refreshOnLoad="1" saveData="1">
    <dbPr connection="Provider=Microsoft.Mashup.OleDb.1;Data Source=$Workbook$;Location=mynewfile1;Extended Properties=&quot;&quot;" command="SELECT * FROM [mynewfile1]"/>
  </connection>
  <connection id="2" xr16:uid="{1E732C89-EFE9-46E9-B262-B7D03544B7C0}" keepAlive="1" name="Query - prices" description="Connection to the 'prices' query in the workbook." type="5" refreshedVersion="8" background="1" refreshOnLoad="1" saveData="1">
    <dbPr connection="Provider=Microsoft.Mashup.OleDb.1;Data Source=$Workbook$;Location=prices;Extended Properties=&quot;&quot;" command="SELECT * FROM [prices]"/>
  </connection>
  <connection id="3" xr16:uid="{DA95D615-148A-43BA-984C-D69C201A02C8}" keepAlive="1" name="Query - prices_30d" description="Connection to the 'prices_30d' query in the workbook." type="5" refreshedVersion="8" background="1" refreshOnLoad="1" saveData="1">
    <dbPr connection="Provider=Microsoft.Mashup.OleDb.1;Data Source=$Workbook$;Location=prices_30d;Extended Properties=&quot;&quot;" command="SELECT * FROM [prices_30d]"/>
  </connection>
  <connection id="4" xr16:uid="{C2F4AEB4-4A01-4359-AB1D-432B060200E2}" keepAlive="1" name="Query - prices_7d" description="Connection to the 'prices_7d' query in the workbook." type="5" refreshedVersion="8" background="1" refreshOnLoad="1" saveData="1">
    <dbPr connection="Provider=Microsoft.Mashup.OleDb.1;Data Source=$Workbook$;Location=prices_7d;Extended Properties=&quot;&quot;" command="SELECT * FROM [prices_7d]"/>
  </connection>
</connections>
</file>

<file path=xl/sharedStrings.xml><?xml version="1.0" encoding="utf-8"?>
<sst xmlns="http://schemas.openxmlformats.org/spreadsheetml/2006/main" count="299" uniqueCount="119">
  <si>
    <t>Contenders</t>
  </si>
  <si>
    <t>Champions</t>
  </si>
  <si>
    <t>Challenger</t>
  </si>
  <si>
    <t>Contenders Autograph</t>
  </si>
  <si>
    <t>Challenger Autograph</t>
  </si>
  <si>
    <t>Legends</t>
  </si>
  <si>
    <t>Legends Autograph</t>
  </si>
  <si>
    <t>Antwerp 2022</t>
  </si>
  <si>
    <t>Stockholm 2021</t>
  </si>
  <si>
    <t>Column1</t>
  </si>
  <si>
    <t>Rio 2022</t>
  </si>
  <si>
    <t>Champions Autograph</t>
  </si>
  <si>
    <t>Column2</t>
  </si>
  <si>
    <t>Stockholm 2021 Champions Autograph Capsule</t>
  </si>
  <si>
    <t>Antwerp 2022 Contenders Autograph Capsule</t>
  </si>
  <si>
    <t>Antwerp 2022 Challengers Sticker Capsule</t>
  </si>
  <si>
    <t>Antwerp 2022 Champions Autograph Capsule</t>
  </si>
  <si>
    <t>Antwerp 2022 Contenders Sticker Capsule</t>
  </si>
  <si>
    <t>Antwerp 2022 Challengers Autograph Capsule</t>
  </si>
  <si>
    <t>Antwerp 2022 Legends Sticker Capsule</t>
  </si>
  <si>
    <t>Antwerp 2022 Legends Autograph Capsule</t>
  </si>
  <si>
    <t>Rio 2022 Contenders Autograph Capsule</t>
  </si>
  <si>
    <t>Rio 2022 Champions Autograph Capsule</t>
  </si>
  <si>
    <t>Rio 2022 Challengers Sticker Capsule</t>
  </si>
  <si>
    <t>Rio 2022 Contenders Sticker Capsule</t>
  </si>
  <si>
    <t>Rio 2022 Challengers Autograph Capsule</t>
  </si>
  <si>
    <t>Rio 2022 Legends Sticker Capsule</t>
  </si>
  <si>
    <t>Rio 2022 Legends Autograph Capsule</t>
  </si>
  <si>
    <t>Broken Fang</t>
  </si>
  <si>
    <t>Riptide</t>
  </si>
  <si>
    <t>Operation Broken Fang Case</t>
  </si>
  <si>
    <t>Renegades (Holo) | 2019</t>
  </si>
  <si>
    <t>MISC</t>
  </si>
  <si>
    <t>Operation Riptide Case</t>
  </si>
  <si>
    <t>Sticker | Renegades (Holo) | Katowice 2019</t>
  </si>
  <si>
    <t>Paris 2023 Contenders Autograph Capsule</t>
  </si>
  <si>
    <t>Paris 2023 Champions Autograph Capsule</t>
  </si>
  <si>
    <t>Paris 2023 Legends Autograph Capsule</t>
  </si>
  <si>
    <t>Paris 2023 Challengers Autograph Capsule</t>
  </si>
  <si>
    <t>Paris 2023 Challengers Sticker Capsule</t>
  </si>
  <si>
    <t>Paris 2023 Contenders Sticker Capsule</t>
  </si>
  <si>
    <t>Paris 2023 Legends Sticker Capsule</t>
  </si>
  <si>
    <t>Sticker | jks (Holo) | Paris 2023</t>
  </si>
  <si>
    <t>Sticker | m0NESY (Holo) | Paris 2023</t>
  </si>
  <si>
    <t>Sticker | WOOD7 (Holo) | Paris 2023</t>
  </si>
  <si>
    <t>Sticker | Natus Vincere (Holo) | Paris 2023</t>
  </si>
  <si>
    <t>Sticker | FURIA (Holo) | Paris 2023</t>
  </si>
  <si>
    <t>Fracture Case</t>
  </si>
  <si>
    <t>Snakebite Case</t>
  </si>
  <si>
    <t>Paris 2023</t>
  </si>
  <si>
    <t>Challengers Autograph</t>
  </si>
  <si>
    <t>Challengers</t>
  </si>
  <si>
    <t xml:space="preserve">Contenders </t>
  </si>
  <si>
    <t>jks(Holo)</t>
  </si>
  <si>
    <t>m0nesy(Holo)</t>
  </si>
  <si>
    <t>WOOD7(Holo)</t>
  </si>
  <si>
    <t>NaVi(Holo)</t>
  </si>
  <si>
    <t>FURIA(Holo)</t>
  </si>
  <si>
    <t>0.29€</t>
  </si>
  <si>
    <t>0.38€</t>
  </si>
  <si>
    <t>0.30€</t>
  </si>
  <si>
    <t>0.52€</t>
  </si>
  <si>
    <t>0.39€</t>
  </si>
  <si>
    <t>0.26€</t>
  </si>
  <si>
    <t>0.40€</t>
  </si>
  <si>
    <t>0.46€</t>
  </si>
  <si>
    <t>0.36€</t>
  </si>
  <si>
    <t>0.24€</t>
  </si>
  <si>
    <t>1.15€</t>
  </si>
  <si>
    <t>0.57€</t>
  </si>
  <si>
    <t>0.62€</t>
  </si>
  <si>
    <t>0.75€</t>
  </si>
  <si>
    <t>0.42€</t>
  </si>
  <si>
    <t>0.35€</t>
  </si>
  <si>
    <t>0.25€</t>
  </si>
  <si>
    <t>0.28€</t>
  </si>
  <si>
    <t>12.89€</t>
  </si>
  <si>
    <t>4.21€</t>
  </si>
  <si>
    <t>3.10€</t>
  </si>
  <si>
    <t>4.92€</t>
  </si>
  <si>
    <t>310</t>
  </si>
  <si>
    <t/>
  </si>
  <si>
    <t>now</t>
  </si>
  <si>
    <t>7d</t>
  </si>
  <si>
    <t>30d</t>
  </si>
  <si>
    <t>0.77€</t>
  </si>
  <si>
    <t>0.67€</t>
  </si>
  <si>
    <t>0.47€</t>
  </si>
  <si>
    <t>4.86€</t>
  </si>
  <si>
    <t>10.25€</t>
  </si>
  <si>
    <t>5.81€</t>
  </si>
  <si>
    <t>ITEMS</t>
  </si>
  <si>
    <t>0.73€</t>
  </si>
  <si>
    <t>0.45€</t>
  </si>
  <si>
    <t>0.68€</t>
  </si>
  <si>
    <t>0.59€</t>
  </si>
  <si>
    <t>1.05€</t>
  </si>
  <si>
    <t>0.37€</t>
  </si>
  <si>
    <t>0.43€</t>
  </si>
  <si>
    <t>0.33€</t>
  </si>
  <si>
    <t>0.27€</t>
  </si>
  <si>
    <t>4.66€</t>
  </si>
  <si>
    <t>12.13€</t>
  </si>
  <si>
    <t>3.84€</t>
  </si>
  <si>
    <t>3.06€</t>
  </si>
  <si>
    <t>9.56€</t>
  </si>
  <si>
    <t>5.74€</t>
  </si>
  <si>
    <t>1.18€</t>
  </si>
  <si>
    <t>0.54€</t>
  </si>
  <si>
    <t>Overall investment</t>
  </si>
  <si>
    <t>Current price of all investments</t>
  </si>
  <si>
    <t>Current price of all investments with fees</t>
  </si>
  <si>
    <t>Profit</t>
  </si>
  <si>
    <t>Overall investment %</t>
  </si>
  <si>
    <t>Overall investment % with fees</t>
  </si>
  <si>
    <t># of items</t>
  </si>
  <si>
    <t>bought for</t>
  </si>
  <si>
    <t>Overall</t>
  </si>
  <si>
    <t>current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</si>
</sst>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([$€-2]\ * #,##0.00_);_([$€-2]\ * \(#,##0.00\);_([$€-2]\ * &quot;-&quot;??_);_(@_)"/>
    <numFmt numFmtId="165" formatCode="_([$$-409]* #,##0.00_);_([$$-409]* \(#,##0.00\);_([$$-409]* &quot;-&quot;??_);_(@_)"/>
    <numFmt numFmtId="166" formatCode="_ [$¥-804]* #,##0.00_ ;_ [$¥-804]* \-#,##0.00_ ;_ [$¥-804]* &quot;-&quot;??_ ;_ @_ "/>
    <numFmt numFmtId="167" formatCode="_-* #,##0.00\ [$Kč-405]_-;\-* #,##0.00\ [$Kč-405]_-;_-* &quot;-&quot;??\ [$Kč-405]_-;_-@_-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A57CD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8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0" fillId="0" borderId="2" xfId="0" applyBorder="1"/>
    <xf numFmtId="0" fontId="0" fillId="0" borderId="4" xfId="0" applyBorder="1"/>
    <xf numFmtId="164" fontId="0" fillId="0" borderId="5" xfId="0" applyNumberFormat="1" applyBorder="1"/>
    <xf numFmtId="0" fontId="0" fillId="0" borderId="5" xfId="0" applyBorder="1"/>
    <xf numFmtId="0" fontId="0" fillId="0" borderId="6" xfId="0" applyBorder="1"/>
    <xf numFmtId="10" fontId="2" fillId="0" borderId="7" xfId="0" applyNumberFormat="1" applyFont="1" applyBorder="1"/>
    <xf numFmtId="0" fontId="0" fillId="0" borderId="7" xfId="0" applyBorder="1"/>
    <xf numFmtId="0" fontId="0" fillId="0" borderId="8" xfId="0" applyBorder="1"/>
    <xf numFmtId="0" fontId="1" fillId="3" borderId="1" xfId="0" applyFont="1" applyFill="1" applyBorder="1"/>
    <xf numFmtId="0" fontId="1" fillId="4" borderId="1" xfId="0" applyFont="1" applyFill="1" applyBorder="1"/>
    <xf numFmtId="164" fontId="0" fillId="0" borderId="7" xfId="0" applyNumberFormat="1" applyBorder="1"/>
    <xf numFmtId="10" fontId="2" fillId="0" borderId="0" xfId="0" applyNumberFormat="1" applyFont="1"/>
    <xf numFmtId="0" fontId="3" fillId="5" borderId="1" xfId="0" applyFont="1" applyFill="1" applyBorder="1"/>
    <xf numFmtId="165" fontId="0" fillId="0" borderId="0" xfId="0" applyNumberFormat="1"/>
    <xf numFmtId="166" fontId="0" fillId="0" borderId="0" xfId="0" applyNumberFormat="1"/>
    <xf numFmtId="44" fontId="0" fillId="0" borderId="0" xfId="1" applyFont="1"/>
    <xf numFmtId="167" fontId="0" fillId="0" borderId="0" xfId="0" applyNumberFormat="1"/>
    <xf numFmtId="0" fontId="1" fillId="6" borderId="1" xfId="0" applyFont="1" applyFill="1" applyBorder="1"/>
    <xf numFmtId="0" fontId="0" fillId="0" borderId="1" xfId="0" applyBorder="1"/>
    <xf numFmtId="164" fontId="0" fillId="0" borderId="3" xfId="0" applyNumberFormat="1" applyBorder="1"/>
    <xf numFmtId="10" fontId="2" fillId="0" borderId="5" xfId="0" applyNumberFormat="1" applyFont="1" applyBorder="1"/>
    <xf numFmtId="9" fontId="0" fillId="0" borderId="3" xfId="0" applyNumberFormat="1" applyBorder="1"/>
    <xf numFmtId="0" fontId="0" fillId="0" borderId="0" xfId="0" applyBorder="1"/>
    <xf numFmtId="164" fontId="0" fillId="0" borderId="0" xfId="0" applyNumberFormat="1" applyBorder="1"/>
    <xf numFmtId="10" fontId="2" fillId="0" borderId="0" xfId="0" applyNumberFormat="1" applyFont="1" applyBorder="1"/>
  </cellXfs>
  <cellStyles count="2">
    <cellStyle name="Currency" xfId="1" builtinId="4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9A57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now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Graph!$A$2:$A$33</c:f>
              <c:strCache>
                <c:ptCount val="32"/>
                <c:pt idx="0">
                  <c:v>Stockholm 2021 Champions Autograph Capsule</c:v>
                </c:pt>
                <c:pt idx="1">
                  <c:v>Antwerp 2022 Contenders Autograph Capsule</c:v>
                </c:pt>
                <c:pt idx="2">
                  <c:v>Antwerp 2022 Champions Autograph Capsule</c:v>
                </c:pt>
                <c:pt idx="3">
                  <c:v>Antwerp 2022 Challengers Sticker Capsule</c:v>
                </c:pt>
                <c:pt idx="4">
                  <c:v>Antwerp 2022 Contenders Sticker Capsule</c:v>
                </c:pt>
                <c:pt idx="5">
                  <c:v>Antwerp 2022 Challengers Autograph Capsule</c:v>
                </c:pt>
                <c:pt idx="6">
                  <c:v>Antwerp 2022 Legends Sticker Capsule</c:v>
                </c:pt>
                <c:pt idx="7">
                  <c:v>Antwerp 2022 Legends Autograph Capsule</c:v>
                </c:pt>
                <c:pt idx="8">
                  <c:v>Rio 2022 Contenders Autograph Capsule</c:v>
                </c:pt>
                <c:pt idx="9">
                  <c:v>Rio 2022 Champions Autograph Capsule</c:v>
                </c:pt>
                <c:pt idx="10">
                  <c:v>Rio 2022 Challengers Sticker Capsule</c:v>
                </c:pt>
                <c:pt idx="11">
                  <c:v>Rio 2022 Contenders Sticker Capsule</c:v>
                </c:pt>
                <c:pt idx="12">
                  <c:v>Rio 2022 Challengers Autograph Capsule</c:v>
                </c:pt>
                <c:pt idx="13">
                  <c:v>Rio 2022 Legends Sticker Capsule</c:v>
                </c:pt>
                <c:pt idx="14">
                  <c:v>Rio 2022 Legends Autograph Capsule</c:v>
                </c:pt>
                <c:pt idx="15">
                  <c:v>Paris 2023 Contenders Autograph Capsule</c:v>
                </c:pt>
                <c:pt idx="16">
                  <c:v>Paris 2023 Champions Autograph Capsule</c:v>
                </c:pt>
                <c:pt idx="17">
                  <c:v>Paris 2023 Legends Autograph Capsule</c:v>
                </c:pt>
                <c:pt idx="18">
                  <c:v>Paris 2023 Challengers Autograph Capsule</c:v>
                </c:pt>
                <c:pt idx="19">
                  <c:v>Paris 2023 Challengers Sticker Capsule</c:v>
                </c:pt>
                <c:pt idx="20">
                  <c:v>Paris 2023 Contenders Sticker Capsule</c:v>
                </c:pt>
                <c:pt idx="21">
                  <c:v>Paris 2023 Legends Sticker Capsule</c:v>
                </c:pt>
                <c:pt idx="22">
                  <c:v>Sticker | jks (Holo) | Paris 2023</c:v>
                </c:pt>
                <c:pt idx="23">
                  <c:v>Sticker | m0NESY (Holo) | Paris 2023</c:v>
                </c:pt>
                <c:pt idx="24">
                  <c:v>Sticker | WOOD7 (Holo) | Paris 2023</c:v>
                </c:pt>
                <c:pt idx="25">
                  <c:v>Sticker | Natus Vincere (Holo) | Paris 2023</c:v>
                </c:pt>
                <c:pt idx="26">
                  <c:v>Sticker | FURIA (Holo) | Paris 2023</c:v>
                </c:pt>
                <c:pt idx="27">
                  <c:v>Operation Broken Fang Case</c:v>
                </c:pt>
                <c:pt idx="28">
                  <c:v>Operation Riptide Case</c:v>
                </c:pt>
                <c:pt idx="29">
                  <c:v>Sticker | Renegades (Holo) | Katowice 2019</c:v>
                </c:pt>
                <c:pt idx="30">
                  <c:v>Fracture Case</c:v>
                </c:pt>
                <c:pt idx="31">
                  <c:v>Snakebite Case</c:v>
                </c:pt>
              </c:strCache>
            </c:strRef>
          </c:cat>
          <c:val>
            <c:numRef>
              <c:f>Graph!$B$2:$B$23</c:f>
              <c:numCache>
                <c:formatCode>General</c:formatCode>
                <c:ptCount val="22"/>
                <c:pt idx="0">
                  <c:v>0.68</c:v>
                </c:pt>
                <c:pt idx="1">
                  <c:v>0.59</c:v>
                </c:pt>
                <c:pt idx="2">
                  <c:v>0.38</c:v>
                </c:pt>
                <c:pt idx="3">
                  <c:v>0.73</c:v>
                </c:pt>
                <c:pt idx="4">
                  <c:v>0.73</c:v>
                </c:pt>
                <c:pt idx="5">
                  <c:v>0.52</c:v>
                </c:pt>
                <c:pt idx="6">
                  <c:v>1.05</c:v>
                </c:pt>
                <c:pt idx="7">
                  <c:v>0.46</c:v>
                </c:pt>
                <c:pt idx="8">
                  <c:v>0.37</c:v>
                </c:pt>
                <c:pt idx="9">
                  <c:v>0.39</c:v>
                </c:pt>
                <c:pt idx="10">
                  <c:v>0.4</c:v>
                </c:pt>
                <c:pt idx="11">
                  <c:v>0.45</c:v>
                </c:pt>
                <c:pt idx="12">
                  <c:v>0.43</c:v>
                </c:pt>
                <c:pt idx="13">
                  <c:v>0.33</c:v>
                </c:pt>
                <c:pt idx="14">
                  <c:v>0.37</c:v>
                </c:pt>
                <c:pt idx="15">
                  <c:v>0.3</c:v>
                </c:pt>
                <c:pt idx="16">
                  <c:v>0.25</c:v>
                </c:pt>
                <c:pt idx="17">
                  <c:v>0.28000000000000003</c:v>
                </c:pt>
                <c:pt idx="18">
                  <c:v>0.3</c:v>
                </c:pt>
                <c:pt idx="19">
                  <c:v>0.25</c:v>
                </c:pt>
                <c:pt idx="20">
                  <c:v>0.27</c:v>
                </c:pt>
                <c:pt idx="2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1B-43F1-A43E-1B16E4262280}"/>
            </c:ext>
          </c:extLst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7d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Graph!$A$2:$A$33</c:f>
              <c:strCache>
                <c:ptCount val="32"/>
                <c:pt idx="0">
                  <c:v>Stockholm 2021 Champions Autograph Capsule</c:v>
                </c:pt>
                <c:pt idx="1">
                  <c:v>Antwerp 2022 Contenders Autograph Capsule</c:v>
                </c:pt>
                <c:pt idx="2">
                  <c:v>Antwerp 2022 Champions Autograph Capsule</c:v>
                </c:pt>
                <c:pt idx="3">
                  <c:v>Antwerp 2022 Challengers Sticker Capsule</c:v>
                </c:pt>
                <c:pt idx="4">
                  <c:v>Antwerp 2022 Contenders Sticker Capsule</c:v>
                </c:pt>
                <c:pt idx="5">
                  <c:v>Antwerp 2022 Challengers Autograph Capsule</c:v>
                </c:pt>
                <c:pt idx="6">
                  <c:v>Antwerp 2022 Legends Sticker Capsule</c:v>
                </c:pt>
                <c:pt idx="7">
                  <c:v>Antwerp 2022 Legends Autograph Capsule</c:v>
                </c:pt>
                <c:pt idx="8">
                  <c:v>Rio 2022 Contenders Autograph Capsule</c:v>
                </c:pt>
                <c:pt idx="9">
                  <c:v>Rio 2022 Champions Autograph Capsule</c:v>
                </c:pt>
                <c:pt idx="10">
                  <c:v>Rio 2022 Challengers Sticker Capsule</c:v>
                </c:pt>
                <c:pt idx="11">
                  <c:v>Rio 2022 Contenders Sticker Capsule</c:v>
                </c:pt>
                <c:pt idx="12">
                  <c:v>Rio 2022 Challengers Autograph Capsule</c:v>
                </c:pt>
                <c:pt idx="13">
                  <c:v>Rio 2022 Legends Sticker Capsule</c:v>
                </c:pt>
                <c:pt idx="14">
                  <c:v>Rio 2022 Legends Autograph Capsule</c:v>
                </c:pt>
                <c:pt idx="15">
                  <c:v>Paris 2023 Contenders Autograph Capsule</c:v>
                </c:pt>
                <c:pt idx="16">
                  <c:v>Paris 2023 Champions Autograph Capsule</c:v>
                </c:pt>
                <c:pt idx="17">
                  <c:v>Paris 2023 Legends Autograph Capsule</c:v>
                </c:pt>
                <c:pt idx="18">
                  <c:v>Paris 2023 Challengers Autograph Capsule</c:v>
                </c:pt>
                <c:pt idx="19">
                  <c:v>Paris 2023 Challengers Sticker Capsule</c:v>
                </c:pt>
                <c:pt idx="20">
                  <c:v>Paris 2023 Contenders Sticker Capsule</c:v>
                </c:pt>
                <c:pt idx="21">
                  <c:v>Paris 2023 Legends Sticker Capsule</c:v>
                </c:pt>
                <c:pt idx="22">
                  <c:v>Sticker | jks (Holo) | Paris 2023</c:v>
                </c:pt>
                <c:pt idx="23">
                  <c:v>Sticker | m0NESY (Holo) | Paris 2023</c:v>
                </c:pt>
                <c:pt idx="24">
                  <c:v>Sticker | WOOD7 (Holo) | Paris 2023</c:v>
                </c:pt>
                <c:pt idx="25">
                  <c:v>Sticker | Natus Vincere (Holo) | Paris 2023</c:v>
                </c:pt>
                <c:pt idx="26">
                  <c:v>Sticker | FURIA (Holo) | Paris 2023</c:v>
                </c:pt>
                <c:pt idx="27">
                  <c:v>Operation Broken Fang Case</c:v>
                </c:pt>
                <c:pt idx="28">
                  <c:v>Operation Riptide Case</c:v>
                </c:pt>
                <c:pt idx="29">
                  <c:v>Sticker | Renegades (Holo) | Katowice 2019</c:v>
                </c:pt>
                <c:pt idx="30">
                  <c:v>Fracture Case</c:v>
                </c:pt>
                <c:pt idx="31">
                  <c:v>Snakebite Case</c:v>
                </c:pt>
              </c:strCache>
            </c:strRef>
          </c:cat>
          <c:val>
            <c:numRef>
              <c:f>Graph!$C$2:$C$23</c:f>
              <c:numCache>
                <c:formatCode>General</c:formatCode>
                <c:ptCount val="22"/>
                <c:pt idx="0">
                  <c:v>0.52</c:v>
                </c:pt>
                <c:pt idx="1">
                  <c:v>0.62</c:v>
                </c:pt>
                <c:pt idx="2">
                  <c:v>0.36</c:v>
                </c:pt>
                <c:pt idx="3">
                  <c:v>0.75</c:v>
                </c:pt>
                <c:pt idx="4">
                  <c:v>0.77</c:v>
                </c:pt>
                <c:pt idx="5">
                  <c:v>0.52</c:v>
                </c:pt>
                <c:pt idx="6">
                  <c:v>0.67</c:v>
                </c:pt>
                <c:pt idx="7">
                  <c:v>0.47</c:v>
                </c:pt>
                <c:pt idx="8">
                  <c:v>0.42</c:v>
                </c:pt>
                <c:pt idx="9">
                  <c:v>0.38</c:v>
                </c:pt>
                <c:pt idx="10">
                  <c:v>0.39</c:v>
                </c:pt>
                <c:pt idx="11">
                  <c:v>0.47</c:v>
                </c:pt>
                <c:pt idx="12">
                  <c:v>0.46</c:v>
                </c:pt>
                <c:pt idx="13">
                  <c:v>0.35</c:v>
                </c:pt>
                <c:pt idx="14">
                  <c:v>0.38</c:v>
                </c:pt>
                <c:pt idx="15">
                  <c:v>0.28999999999999998</c:v>
                </c:pt>
                <c:pt idx="16">
                  <c:v>0.24</c:v>
                </c:pt>
                <c:pt idx="17">
                  <c:v>0.28000000000000003</c:v>
                </c:pt>
                <c:pt idx="18">
                  <c:v>0.3</c:v>
                </c:pt>
                <c:pt idx="19">
                  <c:v>0.26</c:v>
                </c:pt>
                <c:pt idx="20">
                  <c:v>0.28000000000000003</c:v>
                </c:pt>
                <c:pt idx="21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1B-43F1-A43E-1B16E4262280}"/>
            </c:ext>
          </c:extLst>
        </c:ser>
        <c:ser>
          <c:idx val="2"/>
          <c:order val="2"/>
          <c:tx>
            <c:strRef>
              <c:f>Graph!$D$1</c:f>
              <c:strCache>
                <c:ptCount val="1"/>
                <c:pt idx="0">
                  <c:v>30d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Graph!$A$2:$A$33</c:f>
              <c:strCache>
                <c:ptCount val="32"/>
                <c:pt idx="0">
                  <c:v>Stockholm 2021 Champions Autograph Capsule</c:v>
                </c:pt>
                <c:pt idx="1">
                  <c:v>Antwerp 2022 Contenders Autograph Capsule</c:v>
                </c:pt>
                <c:pt idx="2">
                  <c:v>Antwerp 2022 Champions Autograph Capsule</c:v>
                </c:pt>
                <c:pt idx="3">
                  <c:v>Antwerp 2022 Challengers Sticker Capsule</c:v>
                </c:pt>
                <c:pt idx="4">
                  <c:v>Antwerp 2022 Contenders Sticker Capsule</c:v>
                </c:pt>
                <c:pt idx="5">
                  <c:v>Antwerp 2022 Challengers Autograph Capsule</c:v>
                </c:pt>
                <c:pt idx="6">
                  <c:v>Antwerp 2022 Legends Sticker Capsule</c:v>
                </c:pt>
                <c:pt idx="7">
                  <c:v>Antwerp 2022 Legends Autograph Capsule</c:v>
                </c:pt>
                <c:pt idx="8">
                  <c:v>Rio 2022 Contenders Autograph Capsule</c:v>
                </c:pt>
                <c:pt idx="9">
                  <c:v>Rio 2022 Champions Autograph Capsule</c:v>
                </c:pt>
                <c:pt idx="10">
                  <c:v>Rio 2022 Challengers Sticker Capsule</c:v>
                </c:pt>
                <c:pt idx="11">
                  <c:v>Rio 2022 Contenders Sticker Capsule</c:v>
                </c:pt>
                <c:pt idx="12">
                  <c:v>Rio 2022 Challengers Autograph Capsule</c:v>
                </c:pt>
                <c:pt idx="13">
                  <c:v>Rio 2022 Legends Sticker Capsule</c:v>
                </c:pt>
                <c:pt idx="14">
                  <c:v>Rio 2022 Legends Autograph Capsule</c:v>
                </c:pt>
                <c:pt idx="15">
                  <c:v>Paris 2023 Contenders Autograph Capsule</c:v>
                </c:pt>
                <c:pt idx="16">
                  <c:v>Paris 2023 Champions Autograph Capsule</c:v>
                </c:pt>
                <c:pt idx="17">
                  <c:v>Paris 2023 Legends Autograph Capsule</c:v>
                </c:pt>
                <c:pt idx="18">
                  <c:v>Paris 2023 Challengers Autograph Capsule</c:v>
                </c:pt>
                <c:pt idx="19">
                  <c:v>Paris 2023 Challengers Sticker Capsule</c:v>
                </c:pt>
                <c:pt idx="20">
                  <c:v>Paris 2023 Contenders Sticker Capsule</c:v>
                </c:pt>
                <c:pt idx="21">
                  <c:v>Paris 2023 Legends Sticker Capsule</c:v>
                </c:pt>
                <c:pt idx="22">
                  <c:v>Sticker | jks (Holo) | Paris 2023</c:v>
                </c:pt>
                <c:pt idx="23">
                  <c:v>Sticker | m0NESY (Holo) | Paris 2023</c:v>
                </c:pt>
                <c:pt idx="24">
                  <c:v>Sticker | WOOD7 (Holo) | Paris 2023</c:v>
                </c:pt>
                <c:pt idx="25">
                  <c:v>Sticker | Natus Vincere (Holo) | Paris 2023</c:v>
                </c:pt>
                <c:pt idx="26">
                  <c:v>Sticker | FURIA (Holo) | Paris 2023</c:v>
                </c:pt>
                <c:pt idx="27">
                  <c:v>Operation Broken Fang Case</c:v>
                </c:pt>
                <c:pt idx="28">
                  <c:v>Operation Riptide Case</c:v>
                </c:pt>
                <c:pt idx="29">
                  <c:v>Sticker | Renegades (Holo) | Katowice 2019</c:v>
                </c:pt>
                <c:pt idx="30">
                  <c:v>Fracture Case</c:v>
                </c:pt>
                <c:pt idx="31">
                  <c:v>Snakebite Case</c:v>
                </c:pt>
              </c:strCache>
            </c:strRef>
          </c:cat>
          <c:val>
            <c:numRef>
              <c:f>Graph!$D$2:$D$23</c:f>
              <c:numCache>
                <c:formatCode>General</c:formatCode>
                <c:ptCount val="22"/>
                <c:pt idx="0">
                  <c:v>0.52</c:v>
                </c:pt>
                <c:pt idx="1">
                  <c:v>0.62</c:v>
                </c:pt>
                <c:pt idx="2">
                  <c:v>0.36</c:v>
                </c:pt>
                <c:pt idx="3">
                  <c:v>0.75</c:v>
                </c:pt>
                <c:pt idx="4">
                  <c:v>0.77</c:v>
                </c:pt>
                <c:pt idx="5">
                  <c:v>0.52</c:v>
                </c:pt>
                <c:pt idx="6">
                  <c:v>0.67</c:v>
                </c:pt>
                <c:pt idx="7">
                  <c:v>0.47</c:v>
                </c:pt>
                <c:pt idx="8">
                  <c:v>0.42</c:v>
                </c:pt>
                <c:pt idx="9">
                  <c:v>0.38</c:v>
                </c:pt>
                <c:pt idx="10">
                  <c:v>0.39</c:v>
                </c:pt>
                <c:pt idx="11">
                  <c:v>0.47</c:v>
                </c:pt>
                <c:pt idx="12">
                  <c:v>0.46</c:v>
                </c:pt>
                <c:pt idx="13">
                  <c:v>0.35</c:v>
                </c:pt>
                <c:pt idx="14">
                  <c:v>0.38</c:v>
                </c:pt>
                <c:pt idx="15">
                  <c:v>0.28999999999999998</c:v>
                </c:pt>
                <c:pt idx="16">
                  <c:v>0.24</c:v>
                </c:pt>
                <c:pt idx="17">
                  <c:v>0.28000000000000003</c:v>
                </c:pt>
                <c:pt idx="18">
                  <c:v>0.3</c:v>
                </c:pt>
                <c:pt idx="19">
                  <c:v>0.26</c:v>
                </c:pt>
                <c:pt idx="20">
                  <c:v>0.28000000000000003</c:v>
                </c:pt>
                <c:pt idx="21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1B-43F1-A43E-1B16E4262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424080"/>
        <c:axId val="1036498144"/>
      </c:barChart>
      <c:catAx>
        <c:axId val="195942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498144"/>
        <c:crosses val="autoZero"/>
        <c:auto val="1"/>
        <c:lblAlgn val="ctr"/>
        <c:lblOffset val="100"/>
        <c:noMultiLvlLbl val="0"/>
      </c:catAx>
      <c:valAx>
        <c:axId val="103649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42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now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Graph!$A$24:$A$33</c:f>
              <c:strCache>
                <c:ptCount val="10"/>
                <c:pt idx="0">
                  <c:v>Sticker | jks (Holo) | Paris 2023</c:v>
                </c:pt>
                <c:pt idx="1">
                  <c:v>Sticker | m0NESY (Holo) | Paris 2023</c:v>
                </c:pt>
                <c:pt idx="2">
                  <c:v>Sticker | WOOD7 (Holo) | Paris 2023</c:v>
                </c:pt>
                <c:pt idx="3">
                  <c:v>Sticker | Natus Vincere (Holo) | Paris 2023</c:v>
                </c:pt>
                <c:pt idx="4">
                  <c:v>Sticker | FURIA (Holo) | Paris 2023</c:v>
                </c:pt>
                <c:pt idx="5">
                  <c:v>Operation Broken Fang Case</c:v>
                </c:pt>
                <c:pt idx="6">
                  <c:v>Operation Riptide Case</c:v>
                </c:pt>
                <c:pt idx="7">
                  <c:v>Sticker | Renegades (Holo) | Katowice 2019</c:v>
                </c:pt>
                <c:pt idx="8">
                  <c:v>Fracture Case</c:v>
                </c:pt>
                <c:pt idx="9">
                  <c:v>Snakebite Case</c:v>
                </c:pt>
              </c:strCache>
            </c:strRef>
          </c:cat>
          <c:val>
            <c:numRef>
              <c:f>Graph!$B$24:$B$33</c:f>
              <c:numCache>
                <c:formatCode>General</c:formatCode>
                <c:ptCount val="10"/>
                <c:pt idx="0">
                  <c:v>4.66</c:v>
                </c:pt>
                <c:pt idx="1">
                  <c:v>12.13</c:v>
                </c:pt>
                <c:pt idx="2">
                  <c:v>3.84</c:v>
                </c:pt>
                <c:pt idx="3">
                  <c:v>3.06</c:v>
                </c:pt>
                <c:pt idx="4">
                  <c:v>9.56</c:v>
                </c:pt>
                <c:pt idx="5">
                  <c:v>4.92</c:v>
                </c:pt>
                <c:pt idx="6">
                  <c:v>5.74</c:v>
                </c:pt>
                <c:pt idx="7">
                  <c:v>1.18</c:v>
                </c:pt>
                <c:pt idx="8">
                  <c:v>0.54</c:v>
                </c:pt>
                <c:pt idx="9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F-45E2-8932-EC6078A82AD1}"/>
            </c:ext>
          </c:extLst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7d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Graph!$A$24:$A$33</c:f>
              <c:strCache>
                <c:ptCount val="10"/>
                <c:pt idx="0">
                  <c:v>Sticker | jks (Holo) | Paris 2023</c:v>
                </c:pt>
                <c:pt idx="1">
                  <c:v>Sticker | m0NESY (Holo) | Paris 2023</c:v>
                </c:pt>
                <c:pt idx="2">
                  <c:v>Sticker | WOOD7 (Holo) | Paris 2023</c:v>
                </c:pt>
                <c:pt idx="3">
                  <c:v>Sticker | Natus Vincere (Holo) | Paris 2023</c:v>
                </c:pt>
                <c:pt idx="4">
                  <c:v>Sticker | FURIA (Holo) | Paris 2023</c:v>
                </c:pt>
                <c:pt idx="5">
                  <c:v>Operation Broken Fang Case</c:v>
                </c:pt>
                <c:pt idx="6">
                  <c:v>Operation Riptide Case</c:v>
                </c:pt>
                <c:pt idx="7">
                  <c:v>Sticker | Renegades (Holo) | Katowice 2019</c:v>
                </c:pt>
                <c:pt idx="8">
                  <c:v>Fracture Case</c:v>
                </c:pt>
                <c:pt idx="9">
                  <c:v>Snakebite Case</c:v>
                </c:pt>
              </c:strCache>
            </c:strRef>
          </c:cat>
          <c:val>
            <c:numRef>
              <c:f>Graph!$C$24:$C$33</c:f>
              <c:numCache>
                <c:formatCode>General</c:formatCode>
                <c:ptCount val="10"/>
                <c:pt idx="0">
                  <c:v>4.8600000000000003</c:v>
                </c:pt>
                <c:pt idx="1">
                  <c:v>12.89</c:v>
                </c:pt>
                <c:pt idx="2">
                  <c:v>4.21</c:v>
                </c:pt>
                <c:pt idx="3">
                  <c:v>3.1</c:v>
                </c:pt>
                <c:pt idx="4">
                  <c:v>10.25</c:v>
                </c:pt>
                <c:pt idx="5">
                  <c:v>4.92</c:v>
                </c:pt>
                <c:pt idx="6">
                  <c:v>5.81</c:v>
                </c:pt>
                <c:pt idx="7">
                  <c:v>1.1499999999999999</c:v>
                </c:pt>
                <c:pt idx="8">
                  <c:v>0.56999999999999995</c:v>
                </c:pt>
                <c:pt idx="9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6F-45E2-8932-EC6078A82AD1}"/>
            </c:ext>
          </c:extLst>
        </c:ser>
        <c:ser>
          <c:idx val="2"/>
          <c:order val="2"/>
          <c:tx>
            <c:strRef>
              <c:f>Graph!$D$1</c:f>
              <c:strCache>
                <c:ptCount val="1"/>
                <c:pt idx="0">
                  <c:v>30d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Graph!$A$24:$A$33</c:f>
              <c:strCache>
                <c:ptCount val="10"/>
                <c:pt idx="0">
                  <c:v>Sticker | jks (Holo) | Paris 2023</c:v>
                </c:pt>
                <c:pt idx="1">
                  <c:v>Sticker | m0NESY (Holo) | Paris 2023</c:v>
                </c:pt>
                <c:pt idx="2">
                  <c:v>Sticker | WOOD7 (Holo) | Paris 2023</c:v>
                </c:pt>
                <c:pt idx="3">
                  <c:v>Sticker | Natus Vincere (Holo) | Paris 2023</c:v>
                </c:pt>
                <c:pt idx="4">
                  <c:v>Sticker | FURIA (Holo) | Paris 2023</c:v>
                </c:pt>
                <c:pt idx="5">
                  <c:v>Operation Broken Fang Case</c:v>
                </c:pt>
                <c:pt idx="6">
                  <c:v>Operation Riptide Case</c:v>
                </c:pt>
                <c:pt idx="7">
                  <c:v>Sticker | Renegades (Holo) | Katowice 2019</c:v>
                </c:pt>
                <c:pt idx="8">
                  <c:v>Fracture Case</c:v>
                </c:pt>
                <c:pt idx="9">
                  <c:v>Snakebite Case</c:v>
                </c:pt>
              </c:strCache>
            </c:strRef>
          </c:cat>
          <c:val>
            <c:numRef>
              <c:f>Graph!$D$24:$D$33</c:f>
              <c:numCache>
                <c:formatCode>General</c:formatCode>
                <c:ptCount val="10"/>
                <c:pt idx="0">
                  <c:v>4.8600000000000003</c:v>
                </c:pt>
                <c:pt idx="1">
                  <c:v>12.89</c:v>
                </c:pt>
                <c:pt idx="2">
                  <c:v>4.21</c:v>
                </c:pt>
                <c:pt idx="3">
                  <c:v>3.1</c:v>
                </c:pt>
                <c:pt idx="4">
                  <c:v>10.25</c:v>
                </c:pt>
                <c:pt idx="5">
                  <c:v>4.92</c:v>
                </c:pt>
                <c:pt idx="6">
                  <c:v>5.81</c:v>
                </c:pt>
                <c:pt idx="7">
                  <c:v>1.1499999999999999</c:v>
                </c:pt>
                <c:pt idx="8">
                  <c:v>0.56999999999999995</c:v>
                </c:pt>
                <c:pt idx="9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6F-45E2-8932-EC6078A82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8574256"/>
        <c:axId val="1089878480"/>
      </c:barChart>
      <c:catAx>
        <c:axId val="180857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878480"/>
        <c:crosses val="autoZero"/>
        <c:auto val="1"/>
        <c:lblAlgn val="ctr"/>
        <c:lblOffset val="100"/>
        <c:noMultiLvlLbl val="0"/>
      </c:catAx>
      <c:valAx>
        <c:axId val="108987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57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0</xdr:row>
      <xdr:rowOff>66675</xdr:rowOff>
    </xdr:from>
    <xdr:to>
      <xdr:col>23</xdr:col>
      <xdr:colOff>47624</xdr:colOff>
      <xdr:row>25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6F493F-251F-8ADE-8E95-287C8A95B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0</xdr:row>
      <xdr:rowOff>71437</xdr:rowOff>
    </xdr:from>
    <xdr:to>
      <xdr:col>9</xdr:col>
      <xdr:colOff>361950</xdr:colOff>
      <xdr:row>26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67BFBC-57D0-4A8F-11E1-6662050CB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2" xr16:uid="{416CB690-7BC6-457A-BB65-8629D223DC0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refreshOnLoad="1" connectionId="4" xr16:uid="{A4FC875D-272A-430B-9365-CB203103B4C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3" xr16:uid="{A174F032-7B93-4634-A7D1-E62748CC102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051689-72BA-44A1-9766-E1196A5A1379}" name="prices" displayName="prices" ref="A1:B33" tableType="queryTable" totalsRowShown="0">
  <autoFilter ref="A1:B33" xr:uid="{BD051689-72BA-44A1-9766-E1196A5A1379}"/>
  <tableColumns count="2">
    <tableColumn id="1" xr3:uid="{3E1ED789-3FE3-48C1-BD8D-F0B4DA0EAD3F}" uniqueName="1" name="Column1" queryTableFieldId="1" dataDxfId="17"/>
    <tableColumn id="2" xr3:uid="{8CAB1B41-8DF4-4879-898F-B984301BD972}" uniqueName="2" name="Column2" queryTableFieldId="2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B183B8-F736-4D0E-91D5-115557399A1F}" name="prices_7d" displayName="prices_7d" ref="A1:B34" tableType="queryTable" totalsRowShown="0">
  <autoFilter ref="A1:B34" xr:uid="{DEB183B8-F736-4D0E-91D5-115557399A1F}"/>
  <tableColumns count="2">
    <tableColumn id="1" xr3:uid="{D150ABD3-A370-45F6-AEBE-8F3AEFEC5D2C}" uniqueName="1" name="Column1" queryTableFieldId="1" dataDxfId="15"/>
    <tableColumn id="2" xr3:uid="{1BC0C887-0511-4EDE-B446-89A8E4790503}" uniqueName="2" name="Column2" queryTableFieldId="2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DD7FB9-029C-4C0D-9432-F51EF7DE97D8}" name="prices_30d" displayName="prices_30d" ref="A1:B34" tableType="queryTable" totalsRowShown="0">
  <autoFilter ref="A1:B34" xr:uid="{A9DD7FB9-029C-4C0D-9432-F51EF7DE97D8}"/>
  <tableColumns count="2">
    <tableColumn id="1" xr3:uid="{F7B5DE0F-927B-4403-A831-8ADC07108E73}" uniqueName="1" name="Column1" queryTableFieldId="1" dataDxfId="13"/>
    <tableColumn id="2" xr3:uid="{A819EA01-0B61-49D0-9D02-02AD35A0C57B}" uniqueName="2" name="Column2" queryTableFieldId="2" dataDxf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3E5F-95CE-44A9-AD7E-B37CC795FA3E}">
  <sheetPr codeName="Sheet1"/>
  <dimension ref="A1:T49"/>
  <sheetViews>
    <sheetView tabSelected="1" zoomScaleNormal="100" workbookViewId="0">
      <selection activeCell="D23" sqref="D23:E23"/>
    </sheetView>
  </sheetViews>
  <sheetFormatPr defaultRowHeight="15" x14ac:dyDescent="0.25"/>
  <cols>
    <col min="1" max="1" width="42.42578125" bestFit="1" customWidth="1"/>
    <col min="2" max="2" width="12" bestFit="1" customWidth="1"/>
    <col min="3" max="3" width="38.5703125" bestFit="1" customWidth="1"/>
    <col min="4" max="4" width="12" bestFit="1" customWidth="1"/>
    <col min="5" max="5" width="11" customWidth="1"/>
    <col min="6" max="7" width="12.42578125" customWidth="1"/>
    <col min="8" max="8" width="10.28515625" bestFit="1" customWidth="1"/>
    <col min="9" max="9" width="8.42578125" bestFit="1" customWidth="1"/>
    <col min="10" max="10" width="4" customWidth="1"/>
    <col min="11" max="11" width="38.5703125" bestFit="1" customWidth="1"/>
    <col min="12" max="12" width="9.42578125" bestFit="1" customWidth="1"/>
    <col min="13" max="13" width="10.7109375" bestFit="1" customWidth="1"/>
    <col min="14" max="14" width="7.42578125" bestFit="1" customWidth="1"/>
    <col min="15" max="15" width="11.5703125" bestFit="1" customWidth="1"/>
    <col min="16" max="16" width="10.28515625" bestFit="1" customWidth="1"/>
    <col min="17" max="17" width="8.42578125" bestFit="1" customWidth="1"/>
    <col min="19" max="19" width="11.28515625" bestFit="1" customWidth="1"/>
  </cols>
  <sheetData>
    <row r="1" spans="1:20" x14ac:dyDescent="0.25">
      <c r="A1" s="21" t="s">
        <v>109</v>
      </c>
      <c r="B1" s="22">
        <f>D15+D25+L15+L29+D45</f>
        <v>64000</v>
      </c>
      <c r="G1" s="1"/>
    </row>
    <row r="2" spans="1:20" x14ac:dyDescent="0.25">
      <c r="A2" t="s">
        <v>110</v>
      </c>
      <c r="B2" s="5">
        <f>D16+D26+L16+L30+D46</f>
        <v>55.679999999999993</v>
      </c>
      <c r="G2" s="1"/>
      <c r="H2" s="16"/>
      <c r="I2" s="1"/>
      <c r="T2" s="1"/>
    </row>
    <row r="3" spans="1:20" x14ac:dyDescent="0.25">
      <c r="A3" t="s">
        <v>111</v>
      </c>
      <c r="B3" s="5">
        <f>B2*0.85</f>
        <v>47.327999999999996</v>
      </c>
      <c r="C3" s="1"/>
      <c r="E3" s="19"/>
      <c r="G3" s="1"/>
      <c r="H3" s="17"/>
      <c r="I3" s="1"/>
      <c r="T3" s="1"/>
    </row>
    <row r="4" spans="1:20" x14ac:dyDescent="0.25">
      <c r="A4" s="4" t="s">
        <v>112</v>
      </c>
      <c r="B4" s="5">
        <f>B3-B1</f>
        <v>-63952.671999999999</v>
      </c>
      <c r="G4" s="1"/>
      <c r="H4" s="1"/>
      <c r="T4" s="1"/>
    </row>
    <row r="5" spans="1:20" ht="15.75" thickBot="1" x14ac:dyDescent="0.3">
      <c r="A5" s="4" t="s">
        <v>113</v>
      </c>
      <c r="B5" s="23">
        <f>((B2-B1)/B1)</f>
        <v>-0.99912999999999996</v>
      </c>
      <c r="T5" s="1"/>
    </row>
    <row r="6" spans="1:20" ht="15.75" thickBot="1" x14ac:dyDescent="0.3">
      <c r="A6" s="7" t="s">
        <v>114</v>
      </c>
      <c r="B6" s="8">
        <f>((B3-B1)/B1)</f>
        <v>-0.9992605</v>
      </c>
      <c r="C6" s="2" t="s">
        <v>7</v>
      </c>
      <c r="D6" s="3" t="s">
        <v>115</v>
      </c>
      <c r="E6" s="3" t="s">
        <v>116</v>
      </c>
      <c r="F6" s="3" t="s">
        <v>117</v>
      </c>
      <c r="G6" s="3" t="s">
        <v>118</v>
      </c>
      <c r="H6" s="3" t="s">
        <v>117</v>
      </c>
      <c r="I6" s="24">
        <v>-0.15</v>
      </c>
      <c r="K6" s="12" t="s">
        <v>10</v>
      </c>
      <c r="L6" s="3" t="s">
        <v>115</v>
      </c>
      <c r="M6" s="3" t="s">
        <v>116</v>
      </c>
      <c r="N6" s="3" t="s">
        <v>117</v>
      </c>
      <c r="O6" s="3" t="s">
        <v>118</v>
      </c>
      <c r="P6" s="3" t="s">
        <v>117</v>
      </c>
      <c r="Q6" s="24">
        <v>-0.15</v>
      </c>
    </row>
    <row r="7" spans="1:20" x14ac:dyDescent="0.25">
      <c r="C7" s="4" t="s">
        <v>3</v>
      </c>
      <c r="D7" s="25">
        <v>1</v>
      </c>
      <c r="E7" s="26">
        <v>2000</v>
      </c>
      <c r="F7" s="26">
        <f>D7*E7</f>
        <v>2000</v>
      </c>
      <c r="G7" s="26" t="str">
        <f>prices!B3</f>
        <v>0.59€</v>
      </c>
      <c r="H7" s="26">
        <f>D7*G7</f>
        <v>0.59</v>
      </c>
      <c r="I7" s="5">
        <f>H7-(H7*0.15)</f>
        <v>0.50149999999999995</v>
      </c>
      <c r="K7" s="4" t="s">
        <v>3</v>
      </c>
      <c r="L7" s="25">
        <v>1</v>
      </c>
      <c r="M7" s="26">
        <v>2000</v>
      </c>
      <c r="N7" s="1">
        <f>L7*M7</f>
        <v>2000</v>
      </c>
      <c r="O7" s="1" t="str">
        <f>prices!B10</f>
        <v>0.37€</v>
      </c>
      <c r="P7" s="1">
        <f>O7*L7</f>
        <v>0.37</v>
      </c>
      <c r="Q7" s="5">
        <f>P7-(P7*0.15)</f>
        <v>0.3145</v>
      </c>
      <c r="R7" s="1"/>
    </row>
    <row r="8" spans="1:20" x14ac:dyDescent="0.25">
      <c r="C8" s="4" t="s">
        <v>11</v>
      </c>
      <c r="D8" s="25">
        <v>1</v>
      </c>
      <c r="E8" s="26">
        <v>2000</v>
      </c>
      <c r="F8" s="26">
        <f t="shared" ref="F8:F13" si="0">D8*E8</f>
        <v>2000</v>
      </c>
      <c r="G8" s="26" t="str">
        <f>prices!B4</f>
        <v>0.38€</v>
      </c>
      <c r="H8" s="26">
        <f t="shared" ref="H8:H13" si="1">D8*G8</f>
        <v>0.38</v>
      </c>
      <c r="I8" s="5">
        <f t="shared" ref="I8:I13" si="2">H8-(H8*0.15)</f>
        <v>0.32300000000000001</v>
      </c>
      <c r="K8" s="4" t="s">
        <v>11</v>
      </c>
      <c r="L8" s="25">
        <v>1</v>
      </c>
      <c r="M8" s="26">
        <v>2000</v>
      </c>
      <c r="N8" s="1">
        <f>L8*M8</f>
        <v>2000</v>
      </c>
      <c r="O8" s="1" t="str">
        <f>prices!B11</f>
        <v>0.39€</v>
      </c>
      <c r="P8" s="1">
        <f t="shared" ref="P8:P13" si="3">O8*L8</f>
        <v>0.39</v>
      </c>
      <c r="Q8" s="5">
        <f t="shared" ref="Q8:Q13" si="4">P8-(P8*0.15)</f>
        <v>0.33150000000000002</v>
      </c>
      <c r="R8" s="1"/>
    </row>
    <row r="9" spans="1:20" x14ac:dyDescent="0.25">
      <c r="B9" s="18"/>
      <c r="C9" s="4" t="s">
        <v>2</v>
      </c>
      <c r="D9" s="25">
        <v>1</v>
      </c>
      <c r="E9" s="26">
        <v>2000</v>
      </c>
      <c r="F9" s="26">
        <f t="shared" si="0"/>
        <v>2000</v>
      </c>
      <c r="G9" s="26" t="str">
        <f>prices!B5</f>
        <v>0.73€</v>
      </c>
      <c r="H9" s="26">
        <f t="shared" si="1"/>
        <v>0.73</v>
      </c>
      <c r="I9" s="5">
        <f t="shared" si="2"/>
        <v>0.62049999999999994</v>
      </c>
      <c r="K9" s="4" t="s">
        <v>2</v>
      </c>
      <c r="L9" s="25">
        <v>1</v>
      </c>
      <c r="M9" s="26">
        <v>2000</v>
      </c>
      <c r="N9" s="1">
        <f t="shared" ref="N9:N13" si="5">L9*M9</f>
        <v>2000</v>
      </c>
      <c r="O9" s="1" t="str">
        <f>prices!B12</f>
        <v>0.40€</v>
      </c>
      <c r="P9" s="1">
        <f t="shared" si="3"/>
        <v>0.4</v>
      </c>
      <c r="Q9" s="5">
        <f t="shared" si="4"/>
        <v>0.34</v>
      </c>
      <c r="R9" s="1"/>
    </row>
    <row r="10" spans="1:20" x14ac:dyDescent="0.25">
      <c r="C10" s="4" t="s">
        <v>0</v>
      </c>
      <c r="D10" s="25">
        <v>1</v>
      </c>
      <c r="E10" s="26">
        <v>2000</v>
      </c>
      <c r="F10" s="26">
        <f t="shared" si="0"/>
        <v>2000</v>
      </c>
      <c r="G10" s="26" t="str">
        <f>prices!B6</f>
        <v>0.73€</v>
      </c>
      <c r="H10" s="26">
        <f t="shared" si="1"/>
        <v>0.73</v>
      </c>
      <c r="I10" s="5">
        <f t="shared" si="2"/>
        <v>0.62049999999999994</v>
      </c>
      <c r="K10" s="4" t="s">
        <v>0</v>
      </c>
      <c r="L10" s="25">
        <v>1</v>
      </c>
      <c r="M10" s="26">
        <v>2000</v>
      </c>
      <c r="N10" s="1">
        <f t="shared" si="5"/>
        <v>2000</v>
      </c>
      <c r="O10" s="1" t="str">
        <f>prices!B13</f>
        <v>0.45€</v>
      </c>
      <c r="P10" s="1">
        <f>O10*L10</f>
        <v>0.45</v>
      </c>
      <c r="Q10" s="5">
        <f>P10-(P10*0.15)</f>
        <v>0.38250000000000001</v>
      </c>
      <c r="R10" s="1"/>
    </row>
    <row r="11" spans="1:20" x14ac:dyDescent="0.25">
      <c r="C11" s="4" t="s">
        <v>4</v>
      </c>
      <c r="D11" s="25">
        <v>1</v>
      </c>
      <c r="E11" s="26">
        <v>2000</v>
      </c>
      <c r="F11" s="26">
        <f t="shared" si="0"/>
        <v>2000</v>
      </c>
      <c r="G11" s="26" t="str">
        <f>prices!B7</f>
        <v>0.52€</v>
      </c>
      <c r="H11" s="26">
        <f t="shared" si="1"/>
        <v>0.52</v>
      </c>
      <c r="I11" s="5">
        <f t="shared" si="2"/>
        <v>0.442</v>
      </c>
      <c r="K11" s="4" t="s">
        <v>4</v>
      </c>
      <c r="L11" s="25">
        <v>1</v>
      </c>
      <c r="M11" s="26">
        <v>2000</v>
      </c>
      <c r="N11" s="1">
        <f t="shared" si="5"/>
        <v>2000</v>
      </c>
      <c r="O11" s="1" t="str">
        <f>prices!B14</f>
        <v>0.43€</v>
      </c>
      <c r="P11" s="1">
        <f t="shared" si="3"/>
        <v>0.43</v>
      </c>
      <c r="Q11" s="5">
        <f t="shared" si="4"/>
        <v>0.36549999999999999</v>
      </c>
      <c r="R11" s="1"/>
    </row>
    <row r="12" spans="1:20" x14ac:dyDescent="0.25">
      <c r="C12" s="4" t="s">
        <v>5</v>
      </c>
      <c r="D12" s="25">
        <v>1</v>
      </c>
      <c r="E12" s="26">
        <v>2000</v>
      </c>
      <c r="F12" s="26">
        <f t="shared" si="0"/>
        <v>2000</v>
      </c>
      <c r="G12" s="26" t="str">
        <f>prices!B8</f>
        <v>1.05€</v>
      </c>
      <c r="H12" s="26">
        <f t="shared" si="1"/>
        <v>1.05</v>
      </c>
      <c r="I12" s="5">
        <f t="shared" si="2"/>
        <v>0.89250000000000007</v>
      </c>
      <c r="K12" s="4" t="s">
        <v>5</v>
      </c>
      <c r="L12" s="25">
        <v>1</v>
      </c>
      <c r="M12" s="26">
        <v>2000</v>
      </c>
      <c r="N12" s="1">
        <f t="shared" si="5"/>
        <v>2000</v>
      </c>
      <c r="O12" s="1" t="str">
        <f>prices!B15</f>
        <v>0.33€</v>
      </c>
      <c r="P12" s="1">
        <f t="shared" si="3"/>
        <v>0.33</v>
      </c>
      <c r="Q12" s="5">
        <f t="shared" si="4"/>
        <v>0.28050000000000003</v>
      </c>
      <c r="R12" s="1"/>
    </row>
    <row r="13" spans="1:20" x14ac:dyDescent="0.25">
      <c r="C13" s="4" t="s">
        <v>6</v>
      </c>
      <c r="D13" s="25">
        <v>1</v>
      </c>
      <c r="E13" s="26">
        <v>2000</v>
      </c>
      <c r="F13" s="26">
        <f t="shared" si="0"/>
        <v>2000</v>
      </c>
      <c r="G13" s="26" t="str">
        <f>prices!B9</f>
        <v>0.46€</v>
      </c>
      <c r="H13" s="26">
        <f t="shared" si="1"/>
        <v>0.46</v>
      </c>
      <c r="I13" s="5">
        <f t="shared" si="2"/>
        <v>0.39100000000000001</v>
      </c>
      <c r="K13" s="4" t="s">
        <v>6</v>
      </c>
      <c r="L13" s="25">
        <v>1</v>
      </c>
      <c r="M13" s="26">
        <v>2000</v>
      </c>
      <c r="N13" s="1">
        <f t="shared" si="5"/>
        <v>2000</v>
      </c>
      <c r="O13" s="1" t="str">
        <f>prices!B16</f>
        <v>0.37€</v>
      </c>
      <c r="P13" s="1">
        <f t="shared" si="3"/>
        <v>0.37</v>
      </c>
      <c r="Q13" s="5">
        <f t="shared" si="4"/>
        <v>0.3145</v>
      </c>
      <c r="R13" s="1"/>
    </row>
    <row r="14" spans="1:20" x14ac:dyDescent="0.25">
      <c r="C14" s="4"/>
      <c r="D14" s="25"/>
      <c r="E14" s="25"/>
      <c r="F14" s="25"/>
      <c r="G14" s="25"/>
      <c r="H14" s="25"/>
      <c r="I14" s="6"/>
      <c r="K14" s="4"/>
      <c r="Q14" s="6"/>
    </row>
    <row r="15" spans="1:20" x14ac:dyDescent="0.25">
      <c r="C15" s="4" t="s">
        <v>109</v>
      </c>
      <c r="D15" s="26">
        <f>F7+F8+F9+F10+F11+F12+F13</f>
        <v>14000</v>
      </c>
      <c r="E15" s="25"/>
      <c r="F15" s="25"/>
      <c r="G15" s="25"/>
      <c r="H15" s="25"/>
      <c r="I15" s="6"/>
      <c r="K15" s="4" t="s">
        <v>109</v>
      </c>
      <c r="L15" s="1">
        <f>N7+N8+N9+N10+N11+N12+N13</f>
        <v>14000</v>
      </c>
      <c r="Q15" s="6"/>
    </row>
    <row r="16" spans="1:20" x14ac:dyDescent="0.25">
      <c r="C16" s="4" t="s">
        <v>110</v>
      </c>
      <c r="D16" s="26">
        <f>H7+H8+H9+H10+H11+H12+H13</f>
        <v>4.46</v>
      </c>
      <c r="E16" s="25"/>
      <c r="F16" s="25"/>
      <c r="G16" s="25"/>
      <c r="H16" s="25"/>
      <c r="I16" s="6"/>
      <c r="K16" s="4" t="s">
        <v>110</v>
      </c>
      <c r="L16" s="1">
        <f>P7+P8+P9+P10+P11+P12+P13</f>
        <v>2.74</v>
      </c>
      <c r="Q16" s="6"/>
    </row>
    <row r="17" spans="3:17" x14ac:dyDescent="0.25">
      <c r="C17" s="4" t="s">
        <v>111</v>
      </c>
      <c r="D17" s="26">
        <f>D16*0.85</f>
        <v>3.7909999999999999</v>
      </c>
      <c r="E17" s="25"/>
      <c r="F17" s="25"/>
      <c r="G17" s="25"/>
      <c r="H17" s="25"/>
      <c r="I17" s="6"/>
      <c r="K17" s="4" t="s">
        <v>111</v>
      </c>
      <c r="L17" s="1">
        <f>L16*0.85</f>
        <v>2.3290000000000002</v>
      </c>
      <c r="Q17" s="6"/>
    </row>
    <row r="18" spans="3:17" x14ac:dyDescent="0.25">
      <c r="C18" s="4" t="s">
        <v>113</v>
      </c>
      <c r="D18" s="27">
        <f>((D16-$D$15)/$D$15)</f>
        <v>-0.99968142857142861</v>
      </c>
      <c r="E18" s="25"/>
      <c r="F18" s="25"/>
      <c r="G18" s="25"/>
      <c r="H18" s="25"/>
      <c r="I18" s="6"/>
      <c r="K18" s="4" t="s">
        <v>113</v>
      </c>
      <c r="L18" s="14">
        <f>((L16-L15)/L15)</f>
        <v>-0.9998042857142857</v>
      </c>
      <c r="Q18" s="6"/>
    </row>
    <row r="19" spans="3:17" ht="15.75" thickBot="1" x14ac:dyDescent="0.3">
      <c r="C19" s="7" t="s">
        <v>114</v>
      </c>
      <c r="D19" s="8">
        <f>((D17-$D$15)/$D$15)</f>
        <v>-0.99972921428571437</v>
      </c>
      <c r="E19" s="9"/>
      <c r="F19" s="9"/>
      <c r="G19" s="9"/>
      <c r="H19" s="9"/>
      <c r="I19" s="10"/>
      <c r="K19" s="7" t="s">
        <v>114</v>
      </c>
      <c r="L19" s="8">
        <f>((L17-L15)/L15)</f>
        <v>-0.99983364285714282</v>
      </c>
      <c r="M19" s="9"/>
      <c r="N19" s="9"/>
      <c r="O19" s="9"/>
      <c r="P19" s="9"/>
      <c r="Q19" s="10"/>
    </row>
    <row r="21" spans="3:17" ht="15.75" thickBot="1" x14ac:dyDescent="0.3"/>
    <row r="22" spans="3:17" x14ac:dyDescent="0.25">
      <c r="C22" s="11" t="s">
        <v>8</v>
      </c>
      <c r="D22" s="3" t="s">
        <v>115</v>
      </c>
      <c r="E22" s="3" t="s">
        <v>116</v>
      </c>
      <c r="F22" s="3" t="s">
        <v>117</v>
      </c>
      <c r="G22" s="3" t="s">
        <v>118</v>
      </c>
      <c r="H22" s="3" t="s">
        <v>117</v>
      </c>
      <c r="I22" s="24">
        <v>-0.15</v>
      </c>
      <c r="K22" s="15" t="s">
        <v>32</v>
      </c>
      <c r="L22" s="3" t="s">
        <v>115</v>
      </c>
      <c r="M22" s="3" t="s">
        <v>116</v>
      </c>
      <c r="N22" s="3" t="s">
        <v>117</v>
      </c>
      <c r="O22" s="3" t="s">
        <v>118</v>
      </c>
      <c r="P22" s="3" t="s">
        <v>117</v>
      </c>
      <c r="Q22" s="24">
        <v>-0.15</v>
      </c>
    </row>
    <row r="23" spans="3:17" x14ac:dyDescent="0.25">
      <c r="C23" s="4" t="s">
        <v>1</v>
      </c>
      <c r="D23" s="25">
        <v>1</v>
      </c>
      <c r="E23" s="26">
        <v>2000</v>
      </c>
      <c r="F23" s="1">
        <f>D23*E23</f>
        <v>2000</v>
      </c>
      <c r="G23" s="1" t="str">
        <f>prices!B2</f>
        <v>0.68€</v>
      </c>
      <c r="H23" s="1">
        <f>D23*G23</f>
        <v>0.68</v>
      </c>
      <c r="I23" s="5">
        <f>H23-(H23*0.15)</f>
        <v>0.57800000000000007</v>
      </c>
      <c r="K23" s="4" t="s">
        <v>28</v>
      </c>
      <c r="L23" s="25">
        <v>1</v>
      </c>
      <c r="M23" s="26">
        <v>2000</v>
      </c>
      <c r="N23" s="1">
        <f>M23*L23</f>
        <v>2000</v>
      </c>
      <c r="O23" t="str">
        <f>prices!B29</f>
        <v>4.92€</v>
      </c>
      <c r="P23" s="1">
        <f>O23*L23</f>
        <v>4.92</v>
      </c>
      <c r="Q23" s="5">
        <f>P23-(P23*0.15)</f>
        <v>4.1820000000000004</v>
      </c>
    </row>
    <row r="24" spans="3:17" x14ac:dyDescent="0.25">
      <c r="C24" s="4"/>
      <c r="E24" s="1"/>
      <c r="F24" s="1"/>
      <c r="G24" s="1"/>
      <c r="H24" s="1"/>
      <c r="I24" s="6"/>
      <c r="K24" s="4" t="s">
        <v>29</v>
      </c>
      <c r="L24" s="25">
        <v>1</v>
      </c>
      <c r="M24" s="26">
        <v>2000</v>
      </c>
      <c r="N24" s="1">
        <f>M24*L24</f>
        <v>2000</v>
      </c>
      <c r="O24" t="str">
        <f>prices!B30</f>
        <v>5.74€</v>
      </c>
      <c r="P24" s="1">
        <f t="shared" ref="P24:P26" si="6">O24*L24</f>
        <v>5.74</v>
      </c>
      <c r="Q24" s="5">
        <f>P24-(P24*0.15)</f>
        <v>4.8790000000000004</v>
      </c>
    </row>
    <row r="25" spans="3:17" x14ac:dyDescent="0.25">
      <c r="C25" s="4" t="s">
        <v>109</v>
      </c>
      <c r="D25" s="1">
        <f>F23+F24+F25+F26+F27+F28+F29</f>
        <v>2000</v>
      </c>
      <c r="E25" s="1"/>
      <c r="F25" s="1"/>
      <c r="G25" s="1"/>
      <c r="H25" s="1"/>
      <c r="I25" s="6"/>
      <c r="K25" s="4" t="s">
        <v>31</v>
      </c>
      <c r="L25" s="25">
        <v>1</v>
      </c>
      <c r="M25" s="26">
        <v>2000</v>
      </c>
      <c r="N25" s="1">
        <f>M25*L25</f>
        <v>2000</v>
      </c>
      <c r="O25" t="str">
        <f>prices!B31</f>
        <v>1.18€</v>
      </c>
      <c r="P25" s="1">
        <f t="shared" si="6"/>
        <v>1.18</v>
      </c>
      <c r="Q25" s="5">
        <f>P25-(P25*0.15)</f>
        <v>1.0029999999999999</v>
      </c>
    </row>
    <row r="26" spans="3:17" x14ac:dyDescent="0.25">
      <c r="C26" s="4" t="s">
        <v>110</v>
      </c>
      <c r="D26" s="1">
        <f>H23+H24+H25+H26+H27+H28+H29</f>
        <v>0.68</v>
      </c>
      <c r="E26" s="1"/>
      <c r="F26" s="1"/>
      <c r="G26" s="1"/>
      <c r="H26" s="1"/>
      <c r="I26" s="6"/>
      <c r="K26" s="4" t="s">
        <v>47</v>
      </c>
      <c r="L26" s="25">
        <v>1</v>
      </c>
      <c r="M26" s="26">
        <v>2000</v>
      </c>
      <c r="N26" s="1">
        <f t="shared" ref="N26" si="7">M26*L26</f>
        <v>2000</v>
      </c>
      <c r="O26" t="str">
        <f>prices!B32</f>
        <v>0.54€</v>
      </c>
      <c r="P26" s="1">
        <f t="shared" si="6"/>
        <v>0.54</v>
      </c>
      <c r="Q26" s="5">
        <f t="shared" ref="Q26" si="8">P26-(P26*0.15)</f>
        <v>0.45900000000000002</v>
      </c>
    </row>
    <row r="27" spans="3:17" x14ac:dyDescent="0.25">
      <c r="C27" s="4" t="s">
        <v>111</v>
      </c>
      <c r="D27" s="1">
        <f>D26*0.85</f>
        <v>0.57800000000000007</v>
      </c>
      <c r="E27" s="1"/>
      <c r="F27" s="1"/>
      <c r="G27" s="1"/>
      <c r="H27" s="1"/>
      <c r="I27" s="6"/>
      <c r="K27" s="4" t="s">
        <v>48</v>
      </c>
      <c r="L27" s="25">
        <v>1</v>
      </c>
      <c r="M27" s="26">
        <v>2000</v>
      </c>
      <c r="N27" s="1">
        <f>M27*L27</f>
        <v>2000</v>
      </c>
      <c r="O27" t="str">
        <f>prices!B33</f>
        <v>0.27€</v>
      </c>
      <c r="P27" s="1">
        <f>O27*L27</f>
        <v>0.27</v>
      </c>
      <c r="Q27" s="5">
        <f>P27-(P27*0.15)</f>
        <v>0.22950000000000001</v>
      </c>
    </row>
    <row r="28" spans="3:17" x14ac:dyDescent="0.25">
      <c r="C28" s="4" t="s">
        <v>113</v>
      </c>
      <c r="D28" s="14">
        <f>((D26-D25)/D25)</f>
        <v>-0.99965999999999999</v>
      </c>
      <c r="E28" s="1"/>
      <c r="F28" s="1"/>
      <c r="G28" s="1"/>
      <c r="H28" s="1"/>
      <c r="I28" s="6"/>
      <c r="K28" s="4"/>
      <c r="M28" s="1"/>
      <c r="N28" s="1"/>
      <c r="P28" s="1"/>
      <c r="Q28" s="5"/>
    </row>
    <row r="29" spans="3:17" ht="15.75" thickBot="1" x14ac:dyDescent="0.3">
      <c r="C29" s="7" t="s">
        <v>114</v>
      </c>
      <c r="D29" s="8">
        <f>((D27-D25)/D25)</f>
        <v>-0.99971100000000002</v>
      </c>
      <c r="E29" s="13"/>
      <c r="F29" s="13"/>
      <c r="G29" s="13"/>
      <c r="H29" s="13"/>
      <c r="I29" s="10"/>
      <c r="K29" s="4" t="s">
        <v>109</v>
      </c>
      <c r="L29" s="1">
        <f>SUM(N23:N27)</f>
        <v>10000</v>
      </c>
      <c r="Q29" s="6"/>
    </row>
    <row r="30" spans="3:17" ht="15.75" thickBot="1" x14ac:dyDescent="0.3">
      <c r="K30" s="4" t="s">
        <v>110</v>
      </c>
      <c r="L30" s="1">
        <f>SUM(P23:P27)</f>
        <v>12.649999999999999</v>
      </c>
      <c r="Q30" s="6"/>
    </row>
    <row r="31" spans="3:17" x14ac:dyDescent="0.25">
      <c r="C31" s="20" t="s">
        <v>49</v>
      </c>
      <c r="D31" s="3" t="s">
        <v>115</v>
      </c>
      <c r="E31" s="3" t="s">
        <v>116</v>
      </c>
      <c r="F31" s="3" t="s">
        <v>117</v>
      </c>
      <c r="G31" s="3" t="s">
        <v>118</v>
      </c>
      <c r="H31" s="3" t="s">
        <v>117</v>
      </c>
      <c r="I31" s="24">
        <v>-0.15</v>
      </c>
      <c r="K31" s="4" t="s">
        <v>111</v>
      </c>
      <c r="L31" s="1">
        <f>L30*0.85</f>
        <v>10.752499999999998</v>
      </c>
      <c r="Q31" s="6"/>
    </row>
    <row r="32" spans="3:17" x14ac:dyDescent="0.25">
      <c r="C32" s="4" t="s">
        <v>3</v>
      </c>
      <c r="D32" s="25">
        <v>1</v>
      </c>
      <c r="E32" s="26">
        <v>2000</v>
      </c>
      <c r="F32" s="1">
        <f>D32*E32</f>
        <v>2000</v>
      </c>
      <c r="G32" s="1" t="str">
        <f>prices!B17</f>
        <v>0.30€</v>
      </c>
      <c r="H32" s="1">
        <f>D32*G32</f>
        <v>0.3</v>
      </c>
      <c r="I32" s="5">
        <f>H32-(H32*0.15)</f>
        <v>0.255</v>
      </c>
      <c r="K32" s="4" t="s">
        <v>113</v>
      </c>
      <c r="L32" s="14">
        <f>((L30-L29)/L29)</f>
        <v>-0.99873500000000004</v>
      </c>
      <c r="Q32" s="6"/>
    </row>
    <row r="33" spans="3:17" ht="15.75" thickBot="1" x14ac:dyDescent="0.3">
      <c r="C33" s="4" t="s">
        <v>11</v>
      </c>
      <c r="D33" s="25">
        <v>1</v>
      </c>
      <c r="E33" s="26">
        <v>2000</v>
      </c>
      <c r="F33" s="1">
        <f t="shared" ref="F33:F43" si="9">D33*E33</f>
        <v>2000</v>
      </c>
      <c r="G33" s="1" t="str">
        <f>prices!B18</f>
        <v>0.25€</v>
      </c>
      <c r="H33" s="1">
        <f t="shared" ref="H33:H43" si="10">D33*G33</f>
        <v>0.25</v>
      </c>
      <c r="I33" s="5">
        <f t="shared" ref="I33:I43" si="11">H33-(H33*0.15)</f>
        <v>0.21249999999999999</v>
      </c>
      <c r="K33" s="7" t="s">
        <v>114</v>
      </c>
      <c r="L33" s="8">
        <f>((L31-L29)/L29)</f>
        <v>-0.99892474999999992</v>
      </c>
      <c r="M33" s="9"/>
      <c r="N33" s="9"/>
      <c r="O33" s="9"/>
      <c r="P33" s="9"/>
      <c r="Q33" s="10"/>
    </row>
    <row r="34" spans="3:17" x14ac:dyDescent="0.25">
      <c r="C34" s="4" t="s">
        <v>6</v>
      </c>
      <c r="D34" s="25">
        <v>1</v>
      </c>
      <c r="E34" s="26">
        <v>2000</v>
      </c>
      <c r="F34" s="1">
        <f t="shared" si="9"/>
        <v>2000</v>
      </c>
      <c r="G34" s="1" t="str">
        <f>prices!B19</f>
        <v>0.28€</v>
      </c>
      <c r="H34" s="1">
        <f>D34*G34</f>
        <v>0.28000000000000003</v>
      </c>
      <c r="I34" s="5">
        <f t="shared" si="11"/>
        <v>0.23800000000000002</v>
      </c>
    </row>
    <row r="35" spans="3:17" x14ac:dyDescent="0.25">
      <c r="C35" s="4" t="s">
        <v>50</v>
      </c>
      <c r="D35" s="25">
        <v>1</v>
      </c>
      <c r="E35" s="26">
        <v>2000</v>
      </c>
      <c r="F35" s="1">
        <f t="shared" si="9"/>
        <v>2000</v>
      </c>
      <c r="G35" s="1" t="str">
        <f>prices!B20</f>
        <v>0.30€</v>
      </c>
      <c r="H35" s="1">
        <f t="shared" si="10"/>
        <v>0.3</v>
      </c>
      <c r="I35" s="5">
        <f t="shared" si="11"/>
        <v>0.255</v>
      </c>
    </row>
    <row r="36" spans="3:17" x14ac:dyDescent="0.25">
      <c r="C36" s="4" t="s">
        <v>51</v>
      </c>
      <c r="D36" s="25">
        <v>1</v>
      </c>
      <c r="E36" s="26">
        <v>2000</v>
      </c>
      <c r="F36" s="1">
        <f>D36*E36</f>
        <v>2000</v>
      </c>
      <c r="G36" s="1" t="str">
        <f>prices!B21</f>
        <v>0.25€</v>
      </c>
      <c r="H36" s="1">
        <f t="shared" si="10"/>
        <v>0.25</v>
      </c>
      <c r="I36" s="5">
        <f t="shared" si="11"/>
        <v>0.21249999999999999</v>
      </c>
    </row>
    <row r="37" spans="3:17" x14ac:dyDescent="0.25">
      <c r="C37" s="4" t="s">
        <v>52</v>
      </c>
      <c r="D37" s="25">
        <v>1</v>
      </c>
      <c r="E37" s="26">
        <v>2000</v>
      </c>
      <c r="F37" s="1">
        <f t="shared" si="9"/>
        <v>2000</v>
      </c>
      <c r="G37" s="1" t="str">
        <f>prices!B22</f>
        <v>0.27€</v>
      </c>
      <c r="H37" s="1">
        <f t="shared" si="10"/>
        <v>0.27</v>
      </c>
      <c r="I37" s="5">
        <f t="shared" si="11"/>
        <v>0.22950000000000001</v>
      </c>
    </row>
    <row r="38" spans="3:17" x14ac:dyDescent="0.25">
      <c r="C38" s="4" t="s">
        <v>5</v>
      </c>
      <c r="D38" s="25">
        <v>1</v>
      </c>
      <c r="E38" s="26">
        <v>2000</v>
      </c>
      <c r="F38" s="1">
        <f t="shared" si="9"/>
        <v>2000</v>
      </c>
      <c r="G38" s="1" t="str">
        <f>prices!B23</f>
        <v>0.25€</v>
      </c>
      <c r="H38" s="1">
        <f t="shared" si="10"/>
        <v>0.25</v>
      </c>
      <c r="I38" s="5">
        <f t="shared" si="11"/>
        <v>0.21249999999999999</v>
      </c>
    </row>
    <row r="39" spans="3:17" x14ac:dyDescent="0.25">
      <c r="C39" s="4" t="s">
        <v>53</v>
      </c>
      <c r="D39" s="25">
        <v>1</v>
      </c>
      <c r="E39" s="26">
        <v>2000</v>
      </c>
      <c r="F39" s="1">
        <f t="shared" si="9"/>
        <v>2000</v>
      </c>
      <c r="G39" s="1" t="str">
        <f>prices!B24</f>
        <v>4.66€</v>
      </c>
      <c r="H39" s="1">
        <f>D39*G39</f>
        <v>4.66</v>
      </c>
      <c r="I39" s="5">
        <f t="shared" si="11"/>
        <v>3.9610000000000003</v>
      </c>
    </row>
    <row r="40" spans="3:17" x14ac:dyDescent="0.25">
      <c r="C40" s="4" t="s">
        <v>54</v>
      </c>
      <c r="D40" s="25">
        <v>1</v>
      </c>
      <c r="E40" s="26">
        <v>2000</v>
      </c>
      <c r="F40" s="1">
        <f t="shared" si="9"/>
        <v>2000</v>
      </c>
      <c r="G40" s="1" t="str">
        <f>prices!B25</f>
        <v>12.13€</v>
      </c>
      <c r="H40" s="1">
        <f>D40*G40</f>
        <v>12.13</v>
      </c>
      <c r="I40" s="5">
        <f>H40-(H40*0.15)</f>
        <v>10.310500000000001</v>
      </c>
    </row>
    <row r="41" spans="3:17" x14ac:dyDescent="0.25">
      <c r="C41" s="4" t="s">
        <v>55</v>
      </c>
      <c r="D41" s="25">
        <v>1</v>
      </c>
      <c r="E41" s="26">
        <v>2000</v>
      </c>
      <c r="F41" s="1">
        <f t="shared" si="9"/>
        <v>2000</v>
      </c>
      <c r="G41" s="1" t="str">
        <f>prices!B26</f>
        <v>3.84€</v>
      </c>
      <c r="H41" s="1">
        <f t="shared" si="10"/>
        <v>3.84</v>
      </c>
      <c r="I41" s="5">
        <f t="shared" si="11"/>
        <v>3.2639999999999998</v>
      </c>
    </row>
    <row r="42" spans="3:17" x14ac:dyDescent="0.25">
      <c r="C42" s="4" t="s">
        <v>56</v>
      </c>
      <c r="D42" s="25">
        <v>1</v>
      </c>
      <c r="E42" s="26">
        <v>2000</v>
      </c>
      <c r="F42" s="1">
        <f t="shared" si="9"/>
        <v>2000</v>
      </c>
      <c r="G42" s="1" t="str">
        <f>prices!B27</f>
        <v>3.06€</v>
      </c>
      <c r="H42" s="1">
        <f t="shared" si="10"/>
        <v>3.06</v>
      </c>
      <c r="I42" s="5">
        <f t="shared" si="11"/>
        <v>2.601</v>
      </c>
    </row>
    <row r="43" spans="3:17" x14ac:dyDescent="0.25">
      <c r="C43" s="4" t="s">
        <v>57</v>
      </c>
      <c r="D43" s="25">
        <v>1</v>
      </c>
      <c r="E43" s="26">
        <v>2000</v>
      </c>
      <c r="F43" s="1">
        <f t="shared" si="9"/>
        <v>2000</v>
      </c>
      <c r="G43" s="1" t="str">
        <f>prices!B28</f>
        <v>9.56€</v>
      </c>
      <c r="H43" s="1">
        <f t="shared" si="10"/>
        <v>9.56</v>
      </c>
      <c r="I43" s="5">
        <f t="shared" si="11"/>
        <v>8.1260000000000012</v>
      </c>
    </row>
    <row r="44" spans="3:17" x14ac:dyDescent="0.25">
      <c r="C44" s="4"/>
      <c r="I44" s="6"/>
    </row>
    <row r="45" spans="3:17" x14ac:dyDescent="0.25">
      <c r="C45" s="4" t="s">
        <v>109</v>
      </c>
      <c r="D45" s="1">
        <f>SUM(F32:F43)</f>
        <v>24000</v>
      </c>
      <c r="E45" s="1"/>
      <c r="F45" s="1"/>
      <c r="G45" s="1"/>
      <c r="H45" s="1"/>
      <c r="I45" s="6"/>
    </row>
    <row r="46" spans="3:17" x14ac:dyDescent="0.25">
      <c r="C46" s="4" t="s">
        <v>110</v>
      </c>
      <c r="D46" s="1">
        <f>SUM(H32:H43)</f>
        <v>35.15</v>
      </c>
      <c r="E46" s="1"/>
      <c r="F46" s="1"/>
      <c r="G46" s="1"/>
      <c r="H46" s="1"/>
      <c r="I46" s="6"/>
    </row>
    <row r="47" spans="3:17" x14ac:dyDescent="0.25">
      <c r="C47" s="4" t="s">
        <v>111</v>
      </c>
      <c r="D47" s="1">
        <f>D46*0.85</f>
        <v>29.877499999999998</v>
      </c>
      <c r="E47" s="1"/>
      <c r="F47" s="1"/>
      <c r="G47" s="1"/>
      <c r="H47" s="1"/>
      <c r="I47" s="6"/>
    </row>
    <row r="48" spans="3:17" x14ac:dyDescent="0.25">
      <c r="C48" s="4" t="s">
        <v>113</v>
      </c>
      <c r="D48" s="14">
        <f>((D46-D45)/D45)</f>
        <v>-0.99853541666666656</v>
      </c>
      <c r="E48" s="1"/>
      <c r="F48" s="1"/>
      <c r="G48" s="1"/>
      <c r="H48" s="1"/>
      <c r="I48" s="6"/>
    </row>
    <row r="49" spans="3:9" ht="15.75" thickBot="1" x14ac:dyDescent="0.3">
      <c r="C49" s="7" t="s">
        <v>114</v>
      </c>
      <c r="D49" s="8">
        <f>((D47-D45)/D45)</f>
        <v>-0.99875510416666669</v>
      </c>
      <c r="E49" s="13"/>
      <c r="F49" s="13"/>
      <c r="G49" s="13"/>
      <c r="H49" s="13"/>
      <c r="I49" s="10"/>
    </row>
  </sheetData>
  <dataConsolidate/>
  <conditionalFormatting sqref="B5:B6">
    <cfRule type="cellIs" dxfId="11" priority="13" operator="lessThan">
      <formula>0</formula>
    </cfRule>
    <cfRule type="cellIs" dxfId="10" priority="14" operator="greaterThan">
      <formula>0</formula>
    </cfRule>
  </conditionalFormatting>
  <conditionalFormatting sqref="D18:D19">
    <cfRule type="cellIs" dxfId="9" priority="27" operator="lessThan">
      <formula>0</formula>
    </cfRule>
    <cfRule type="cellIs" dxfId="8" priority="28" operator="greaterThan">
      <formula>0</formula>
    </cfRule>
  </conditionalFormatting>
  <conditionalFormatting sqref="D28:D29">
    <cfRule type="cellIs" dxfId="7" priority="23" operator="lessThan">
      <formula>0</formula>
    </cfRule>
    <cfRule type="cellIs" dxfId="6" priority="24" operator="greaterThan">
      <formula>0</formula>
    </cfRule>
  </conditionalFormatting>
  <conditionalFormatting sqref="D48:D49">
    <cfRule type="cellIs" dxfId="5" priority="1" operator="lessThan">
      <formula>0</formula>
    </cfRule>
    <cfRule type="cellIs" dxfId="4" priority="2" operator="greaterThan">
      <formula>0</formula>
    </cfRule>
  </conditionalFormatting>
  <conditionalFormatting sqref="L18:L19">
    <cfRule type="cellIs" dxfId="3" priority="19" operator="lessThan">
      <formula>0</formula>
    </cfRule>
    <cfRule type="cellIs" dxfId="2" priority="20" operator="greaterThan">
      <formula>0</formula>
    </cfRule>
  </conditionalFormatting>
  <conditionalFormatting sqref="L32:L33">
    <cfRule type="cellIs" dxfId="1" priority="7" operator="lessThan">
      <formula>0</formula>
    </cfRule>
    <cfRule type="cellIs" dxfId="0" priority="8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F34E-8497-4E1C-9B7C-24F36688CB8C}">
  <dimension ref="A1:G33"/>
  <sheetViews>
    <sheetView workbookViewId="0">
      <selection activeCell="J32" sqref="J32"/>
    </sheetView>
  </sheetViews>
  <sheetFormatPr defaultRowHeight="15" x14ac:dyDescent="0.25"/>
  <cols>
    <col min="1" max="1" width="43.28515625" bestFit="1" customWidth="1"/>
    <col min="19" max="19" width="14.42578125" bestFit="1" customWidth="1"/>
  </cols>
  <sheetData>
    <row r="1" spans="1:7" x14ac:dyDescent="0.25">
      <c r="A1" t="s">
        <v>91</v>
      </c>
      <c r="B1" t="s">
        <v>82</v>
      </c>
      <c r="C1" t="s">
        <v>83</v>
      </c>
      <c r="D1" t="s">
        <v>84</v>
      </c>
    </row>
    <row r="2" spans="1:7" x14ac:dyDescent="0.25">
      <c r="A2" t="str">
        <f>prices!A2</f>
        <v>Stockholm 2021 Champions Autograph Capsule</v>
      </c>
      <c r="B2">
        <f>G2*1</f>
        <v>0.68</v>
      </c>
      <c r="C2">
        <f>1*E2</f>
        <v>0.52</v>
      </c>
      <c r="D2">
        <f>1*F2</f>
        <v>0.52</v>
      </c>
      <c r="E2" t="str">
        <f>prices_7d!B3</f>
        <v>0.52€</v>
      </c>
      <c r="F2" t="str">
        <f>prices_30d!B3</f>
        <v>0.52€</v>
      </c>
      <c r="G2" t="str">
        <f>prices!B2</f>
        <v>0.68€</v>
      </c>
    </row>
    <row r="3" spans="1:7" x14ac:dyDescent="0.25">
      <c r="A3" t="str">
        <f>prices!A3</f>
        <v>Antwerp 2022 Contenders Autograph Capsule</v>
      </c>
      <c r="B3">
        <f t="shared" ref="B3:B33" si="0">G3*1</f>
        <v>0.59</v>
      </c>
      <c r="C3">
        <f t="shared" ref="C3:C33" si="1">1*E3</f>
        <v>0.62</v>
      </c>
      <c r="D3">
        <f t="shared" ref="D3:D33" si="2">1*F3</f>
        <v>0.62</v>
      </c>
      <c r="E3" t="str">
        <f>prices_7d!B4</f>
        <v>0.62€</v>
      </c>
      <c r="F3" t="str">
        <f>prices_30d!B4</f>
        <v>0.62€</v>
      </c>
      <c r="G3" t="str">
        <f>prices!B3</f>
        <v>0.59€</v>
      </c>
    </row>
    <row r="4" spans="1:7" x14ac:dyDescent="0.25">
      <c r="A4" t="str">
        <f>prices!A4</f>
        <v>Antwerp 2022 Champions Autograph Capsule</v>
      </c>
      <c r="B4">
        <f t="shared" si="0"/>
        <v>0.38</v>
      </c>
      <c r="C4">
        <f t="shared" si="1"/>
        <v>0.36</v>
      </c>
      <c r="D4">
        <f t="shared" si="2"/>
        <v>0.36</v>
      </c>
      <c r="E4" t="str">
        <f>prices_7d!B5</f>
        <v>0.36€</v>
      </c>
      <c r="F4" t="str">
        <f>prices_30d!B5</f>
        <v>0.36€</v>
      </c>
      <c r="G4" t="str">
        <f>prices!B4</f>
        <v>0.38€</v>
      </c>
    </row>
    <row r="5" spans="1:7" x14ac:dyDescent="0.25">
      <c r="A5" t="str">
        <f>prices!A5</f>
        <v>Antwerp 2022 Challengers Sticker Capsule</v>
      </c>
      <c r="B5">
        <f t="shared" si="0"/>
        <v>0.73</v>
      </c>
      <c r="C5">
        <f t="shared" si="1"/>
        <v>0.75</v>
      </c>
      <c r="D5">
        <f t="shared" si="2"/>
        <v>0.75</v>
      </c>
      <c r="E5" t="str">
        <f>prices_7d!B6</f>
        <v>0.75€</v>
      </c>
      <c r="F5" t="str">
        <f>prices_30d!B6</f>
        <v>0.75€</v>
      </c>
      <c r="G5" t="str">
        <f>prices!B5</f>
        <v>0.73€</v>
      </c>
    </row>
    <row r="6" spans="1:7" x14ac:dyDescent="0.25">
      <c r="A6" t="str">
        <f>prices!A6</f>
        <v>Antwerp 2022 Contenders Sticker Capsule</v>
      </c>
      <c r="B6">
        <f t="shared" si="0"/>
        <v>0.73</v>
      </c>
      <c r="C6">
        <f t="shared" si="1"/>
        <v>0.77</v>
      </c>
      <c r="D6">
        <f t="shared" si="2"/>
        <v>0.77</v>
      </c>
      <c r="E6" t="str">
        <f>prices_7d!B7</f>
        <v>0.77€</v>
      </c>
      <c r="F6" t="str">
        <f>prices_30d!B7</f>
        <v>0.77€</v>
      </c>
      <c r="G6" t="str">
        <f>prices!B6</f>
        <v>0.73€</v>
      </c>
    </row>
    <row r="7" spans="1:7" x14ac:dyDescent="0.25">
      <c r="A7" t="str">
        <f>prices!A7</f>
        <v>Antwerp 2022 Challengers Autograph Capsule</v>
      </c>
      <c r="B7">
        <f t="shared" si="0"/>
        <v>0.52</v>
      </c>
      <c r="C7">
        <f t="shared" si="1"/>
        <v>0.52</v>
      </c>
      <c r="D7">
        <f t="shared" si="2"/>
        <v>0.52</v>
      </c>
      <c r="E7" t="str">
        <f>prices_7d!B8</f>
        <v>0.52€</v>
      </c>
      <c r="F7" t="str">
        <f>prices_30d!B8</f>
        <v>0.52€</v>
      </c>
      <c r="G7" t="str">
        <f>prices!B7</f>
        <v>0.52€</v>
      </c>
    </row>
    <row r="8" spans="1:7" x14ac:dyDescent="0.25">
      <c r="A8" t="str">
        <f>prices!A8</f>
        <v>Antwerp 2022 Legends Sticker Capsule</v>
      </c>
      <c r="B8">
        <f t="shared" si="0"/>
        <v>1.05</v>
      </c>
      <c r="C8">
        <f t="shared" si="1"/>
        <v>0.67</v>
      </c>
      <c r="D8">
        <f t="shared" si="2"/>
        <v>0.67</v>
      </c>
      <c r="E8" t="str">
        <f>prices_7d!B9</f>
        <v>0.67€</v>
      </c>
      <c r="F8" t="str">
        <f>prices_30d!B9</f>
        <v>0.67€</v>
      </c>
      <c r="G8" t="str">
        <f>prices!B8</f>
        <v>1.05€</v>
      </c>
    </row>
    <row r="9" spans="1:7" x14ac:dyDescent="0.25">
      <c r="A9" t="str">
        <f>prices!A9</f>
        <v>Antwerp 2022 Legends Autograph Capsule</v>
      </c>
      <c r="B9">
        <f t="shared" si="0"/>
        <v>0.46</v>
      </c>
      <c r="C9">
        <f t="shared" si="1"/>
        <v>0.47</v>
      </c>
      <c r="D9">
        <f t="shared" si="2"/>
        <v>0.47</v>
      </c>
      <c r="E9" t="str">
        <f>prices_7d!B10</f>
        <v>0.47€</v>
      </c>
      <c r="F9" t="str">
        <f>prices_30d!B10</f>
        <v>0.47€</v>
      </c>
      <c r="G9" t="str">
        <f>prices!B9</f>
        <v>0.46€</v>
      </c>
    </row>
    <row r="10" spans="1:7" x14ac:dyDescent="0.25">
      <c r="A10" t="str">
        <f>prices!A10</f>
        <v>Rio 2022 Contenders Autograph Capsule</v>
      </c>
      <c r="B10">
        <f t="shared" si="0"/>
        <v>0.37</v>
      </c>
      <c r="C10">
        <f t="shared" si="1"/>
        <v>0.42</v>
      </c>
      <c r="D10">
        <f t="shared" si="2"/>
        <v>0.42</v>
      </c>
      <c r="E10" t="str">
        <f>prices_7d!B11</f>
        <v>0.42€</v>
      </c>
      <c r="F10" t="str">
        <f>prices_30d!B11</f>
        <v>0.42€</v>
      </c>
      <c r="G10" t="str">
        <f>prices!B10</f>
        <v>0.37€</v>
      </c>
    </row>
    <row r="11" spans="1:7" x14ac:dyDescent="0.25">
      <c r="A11" t="str">
        <f>prices!A11</f>
        <v>Rio 2022 Champions Autograph Capsule</v>
      </c>
      <c r="B11">
        <f t="shared" si="0"/>
        <v>0.39</v>
      </c>
      <c r="C11">
        <f t="shared" si="1"/>
        <v>0.38</v>
      </c>
      <c r="D11">
        <f t="shared" si="2"/>
        <v>0.38</v>
      </c>
      <c r="E11" t="str">
        <f>prices_7d!B12</f>
        <v>0.38€</v>
      </c>
      <c r="F11" t="str">
        <f>prices_30d!B12</f>
        <v>0.38€</v>
      </c>
      <c r="G11" t="str">
        <f>prices!B11</f>
        <v>0.39€</v>
      </c>
    </row>
    <row r="12" spans="1:7" x14ac:dyDescent="0.25">
      <c r="A12" t="str">
        <f>prices!A12</f>
        <v>Rio 2022 Challengers Sticker Capsule</v>
      </c>
      <c r="B12">
        <f t="shared" si="0"/>
        <v>0.4</v>
      </c>
      <c r="C12">
        <f t="shared" si="1"/>
        <v>0.39</v>
      </c>
      <c r="D12">
        <f t="shared" si="2"/>
        <v>0.39</v>
      </c>
      <c r="E12" t="str">
        <f>prices_7d!B13</f>
        <v>0.39€</v>
      </c>
      <c r="F12" t="str">
        <f>prices_30d!B13</f>
        <v>0.39€</v>
      </c>
      <c r="G12" t="str">
        <f>prices!B12</f>
        <v>0.40€</v>
      </c>
    </row>
    <row r="13" spans="1:7" x14ac:dyDescent="0.25">
      <c r="A13" t="str">
        <f>prices!A13</f>
        <v>Rio 2022 Contenders Sticker Capsule</v>
      </c>
      <c r="B13">
        <f t="shared" si="0"/>
        <v>0.45</v>
      </c>
      <c r="C13">
        <f t="shared" si="1"/>
        <v>0.47</v>
      </c>
      <c r="D13">
        <f t="shared" si="2"/>
        <v>0.47</v>
      </c>
      <c r="E13" t="str">
        <f>prices_7d!B14</f>
        <v>0.47€</v>
      </c>
      <c r="F13" t="str">
        <f>prices_30d!B14</f>
        <v>0.47€</v>
      </c>
      <c r="G13" t="str">
        <f>prices!B13</f>
        <v>0.45€</v>
      </c>
    </row>
    <row r="14" spans="1:7" x14ac:dyDescent="0.25">
      <c r="A14" t="str">
        <f>prices!A14</f>
        <v>Rio 2022 Challengers Autograph Capsule</v>
      </c>
      <c r="B14">
        <f t="shared" si="0"/>
        <v>0.43</v>
      </c>
      <c r="C14">
        <f t="shared" si="1"/>
        <v>0.46</v>
      </c>
      <c r="D14">
        <f t="shared" si="2"/>
        <v>0.46</v>
      </c>
      <c r="E14" t="str">
        <f>prices_7d!B15</f>
        <v>0.46€</v>
      </c>
      <c r="F14" t="str">
        <f>prices_30d!B15</f>
        <v>0.46€</v>
      </c>
      <c r="G14" t="str">
        <f>prices!B14</f>
        <v>0.43€</v>
      </c>
    </row>
    <row r="15" spans="1:7" x14ac:dyDescent="0.25">
      <c r="A15" t="str">
        <f>prices!A15</f>
        <v>Rio 2022 Legends Sticker Capsule</v>
      </c>
      <c r="B15">
        <f t="shared" si="0"/>
        <v>0.33</v>
      </c>
      <c r="C15">
        <f t="shared" si="1"/>
        <v>0.35</v>
      </c>
      <c r="D15">
        <f t="shared" si="2"/>
        <v>0.35</v>
      </c>
      <c r="E15" t="str">
        <f>prices_7d!B16</f>
        <v>0.35€</v>
      </c>
      <c r="F15" t="str">
        <f>prices_30d!B16</f>
        <v>0.35€</v>
      </c>
      <c r="G15" t="str">
        <f>prices!B15</f>
        <v>0.33€</v>
      </c>
    </row>
    <row r="16" spans="1:7" x14ac:dyDescent="0.25">
      <c r="A16" t="str">
        <f>prices!A16</f>
        <v>Rio 2022 Legends Autograph Capsule</v>
      </c>
      <c r="B16">
        <f t="shared" si="0"/>
        <v>0.37</v>
      </c>
      <c r="C16">
        <f t="shared" si="1"/>
        <v>0.38</v>
      </c>
      <c r="D16">
        <f t="shared" si="2"/>
        <v>0.38</v>
      </c>
      <c r="E16" t="str">
        <f>prices_7d!B17</f>
        <v>0.38€</v>
      </c>
      <c r="F16" t="str">
        <f>prices_30d!B17</f>
        <v>0.38€</v>
      </c>
      <c r="G16" t="str">
        <f>prices!B16</f>
        <v>0.37€</v>
      </c>
    </row>
    <row r="17" spans="1:7" x14ac:dyDescent="0.25">
      <c r="A17" t="str">
        <f>prices!A17</f>
        <v>Paris 2023 Contenders Autograph Capsule</v>
      </c>
      <c r="B17">
        <f t="shared" si="0"/>
        <v>0.3</v>
      </c>
      <c r="C17">
        <f t="shared" si="1"/>
        <v>0.28999999999999998</v>
      </c>
      <c r="D17">
        <f t="shared" si="2"/>
        <v>0.28999999999999998</v>
      </c>
      <c r="E17" t="str">
        <f>prices_7d!B18</f>
        <v>0.29€</v>
      </c>
      <c r="F17" t="str">
        <f>prices_30d!B18</f>
        <v>0.29€</v>
      </c>
      <c r="G17" t="str">
        <f>prices!B17</f>
        <v>0.30€</v>
      </c>
    </row>
    <row r="18" spans="1:7" x14ac:dyDescent="0.25">
      <c r="A18" t="str">
        <f>prices!A18</f>
        <v>Paris 2023 Champions Autograph Capsule</v>
      </c>
      <c r="B18">
        <f t="shared" si="0"/>
        <v>0.25</v>
      </c>
      <c r="C18">
        <f t="shared" si="1"/>
        <v>0.24</v>
      </c>
      <c r="D18">
        <f t="shared" si="2"/>
        <v>0.24</v>
      </c>
      <c r="E18" t="str">
        <f>prices_7d!B19</f>
        <v>0.24€</v>
      </c>
      <c r="F18" t="str">
        <f>prices_30d!B19</f>
        <v>0.24€</v>
      </c>
      <c r="G18" t="str">
        <f>prices!B18</f>
        <v>0.25€</v>
      </c>
    </row>
    <row r="19" spans="1:7" x14ac:dyDescent="0.25">
      <c r="A19" t="str">
        <f>prices!A19</f>
        <v>Paris 2023 Legends Autograph Capsule</v>
      </c>
      <c r="B19">
        <f t="shared" si="0"/>
        <v>0.28000000000000003</v>
      </c>
      <c r="C19">
        <f t="shared" si="1"/>
        <v>0.28000000000000003</v>
      </c>
      <c r="D19">
        <f t="shared" si="2"/>
        <v>0.28000000000000003</v>
      </c>
      <c r="E19" t="str">
        <f>prices_7d!B20</f>
        <v>0.28€</v>
      </c>
      <c r="F19" t="str">
        <f>prices_30d!B20</f>
        <v>0.28€</v>
      </c>
      <c r="G19" t="str">
        <f>prices!B19</f>
        <v>0.28€</v>
      </c>
    </row>
    <row r="20" spans="1:7" x14ac:dyDescent="0.25">
      <c r="A20" t="str">
        <f>prices!A20</f>
        <v>Paris 2023 Challengers Autograph Capsule</v>
      </c>
      <c r="B20">
        <f t="shared" si="0"/>
        <v>0.3</v>
      </c>
      <c r="C20">
        <f t="shared" si="1"/>
        <v>0.3</v>
      </c>
      <c r="D20">
        <f t="shared" si="2"/>
        <v>0.3</v>
      </c>
      <c r="E20" t="str">
        <f>prices_7d!B21</f>
        <v>0.30€</v>
      </c>
      <c r="F20" t="str">
        <f>prices_30d!B21</f>
        <v>0.30€</v>
      </c>
      <c r="G20" t="str">
        <f>prices!B20</f>
        <v>0.30€</v>
      </c>
    </row>
    <row r="21" spans="1:7" x14ac:dyDescent="0.25">
      <c r="A21" t="str">
        <f>prices!A21</f>
        <v>Paris 2023 Challengers Sticker Capsule</v>
      </c>
      <c r="B21">
        <f t="shared" si="0"/>
        <v>0.25</v>
      </c>
      <c r="C21">
        <f t="shared" si="1"/>
        <v>0.26</v>
      </c>
      <c r="D21">
        <f t="shared" si="2"/>
        <v>0.26</v>
      </c>
      <c r="E21" t="str">
        <f>prices_7d!B22</f>
        <v>0.26€</v>
      </c>
      <c r="F21" t="str">
        <f>prices_30d!B22</f>
        <v>0.26€</v>
      </c>
      <c r="G21" t="str">
        <f>prices!B21</f>
        <v>0.25€</v>
      </c>
    </row>
    <row r="22" spans="1:7" x14ac:dyDescent="0.25">
      <c r="A22" t="str">
        <f>prices!A22</f>
        <v>Paris 2023 Contenders Sticker Capsule</v>
      </c>
      <c r="B22">
        <f t="shared" si="0"/>
        <v>0.27</v>
      </c>
      <c r="C22">
        <f t="shared" si="1"/>
        <v>0.28000000000000003</v>
      </c>
      <c r="D22">
        <f t="shared" si="2"/>
        <v>0.28000000000000003</v>
      </c>
      <c r="E22" t="str">
        <f>prices_7d!B23</f>
        <v>0.28€</v>
      </c>
      <c r="F22" t="str">
        <f>prices_30d!B23</f>
        <v>0.28€</v>
      </c>
      <c r="G22" t="str">
        <f>prices!B22</f>
        <v>0.27€</v>
      </c>
    </row>
    <row r="23" spans="1:7" x14ac:dyDescent="0.25">
      <c r="A23" t="str">
        <f>prices!A23</f>
        <v>Paris 2023 Legends Sticker Capsule</v>
      </c>
      <c r="B23">
        <f t="shared" si="0"/>
        <v>0.25</v>
      </c>
      <c r="C23">
        <f t="shared" si="1"/>
        <v>0.26</v>
      </c>
      <c r="D23">
        <f t="shared" si="2"/>
        <v>0.26</v>
      </c>
      <c r="E23" t="str">
        <f>prices_7d!B24</f>
        <v>0.26€</v>
      </c>
      <c r="F23" t="str">
        <f>prices_30d!B24</f>
        <v>0.26€</v>
      </c>
      <c r="G23" t="str">
        <f>prices!B23</f>
        <v>0.25€</v>
      </c>
    </row>
    <row r="24" spans="1:7" x14ac:dyDescent="0.25">
      <c r="A24" t="str">
        <f>prices!A24</f>
        <v>Sticker | jks (Holo) | Paris 2023</v>
      </c>
      <c r="B24">
        <f t="shared" si="0"/>
        <v>4.66</v>
      </c>
      <c r="C24">
        <f t="shared" si="1"/>
        <v>4.8600000000000003</v>
      </c>
      <c r="D24">
        <f t="shared" si="2"/>
        <v>4.8600000000000003</v>
      </c>
      <c r="E24" t="str">
        <f>prices_7d!B25</f>
        <v>4.86€</v>
      </c>
      <c r="F24" t="str">
        <f>prices_30d!B25</f>
        <v>4.86€</v>
      </c>
      <c r="G24" t="str">
        <f>prices!B24</f>
        <v>4.66€</v>
      </c>
    </row>
    <row r="25" spans="1:7" x14ac:dyDescent="0.25">
      <c r="A25" t="str">
        <f>prices!A25</f>
        <v>Sticker | m0NESY (Holo) | Paris 2023</v>
      </c>
      <c r="B25">
        <f t="shared" si="0"/>
        <v>12.13</v>
      </c>
      <c r="C25">
        <f t="shared" si="1"/>
        <v>12.89</v>
      </c>
      <c r="D25">
        <f t="shared" si="2"/>
        <v>12.89</v>
      </c>
      <c r="E25" t="str">
        <f>prices_7d!B26</f>
        <v>12.89€</v>
      </c>
      <c r="F25" t="str">
        <f>prices_30d!B26</f>
        <v>12.89€</v>
      </c>
      <c r="G25" t="str">
        <f>prices!B25</f>
        <v>12.13€</v>
      </c>
    </row>
    <row r="26" spans="1:7" x14ac:dyDescent="0.25">
      <c r="A26" t="str">
        <f>prices!A26</f>
        <v>Sticker | WOOD7 (Holo) | Paris 2023</v>
      </c>
      <c r="B26">
        <f t="shared" si="0"/>
        <v>3.84</v>
      </c>
      <c r="C26">
        <f t="shared" si="1"/>
        <v>4.21</v>
      </c>
      <c r="D26">
        <f t="shared" si="2"/>
        <v>4.21</v>
      </c>
      <c r="E26" t="str">
        <f>prices_7d!B27</f>
        <v>4.21€</v>
      </c>
      <c r="F26" t="str">
        <f>prices_30d!B27</f>
        <v>4.21€</v>
      </c>
      <c r="G26" t="str">
        <f>prices!B26</f>
        <v>3.84€</v>
      </c>
    </row>
    <row r="27" spans="1:7" x14ac:dyDescent="0.25">
      <c r="A27" t="str">
        <f>prices!A27</f>
        <v>Sticker | Natus Vincere (Holo) | Paris 2023</v>
      </c>
      <c r="B27">
        <f t="shared" si="0"/>
        <v>3.06</v>
      </c>
      <c r="C27">
        <f t="shared" si="1"/>
        <v>3.1</v>
      </c>
      <c r="D27">
        <f t="shared" si="2"/>
        <v>3.1</v>
      </c>
      <c r="E27" t="str">
        <f>prices_7d!B28</f>
        <v>3.10€</v>
      </c>
      <c r="F27" t="str">
        <f>prices_30d!B28</f>
        <v>3.10€</v>
      </c>
      <c r="G27" t="str">
        <f>prices!B27</f>
        <v>3.06€</v>
      </c>
    </row>
    <row r="28" spans="1:7" x14ac:dyDescent="0.25">
      <c r="A28" t="str">
        <f>prices!A28</f>
        <v>Sticker | FURIA (Holo) | Paris 2023</v>
      </c>
      <c r="B28">
        <f t="shared" si="0"/>
        <v>9.56</v>
      </c>
      <c r="C28">
        <f t="shared" si="1"/>
        <v>10.25</v>
      </c>
      <c r="D28">
        <f t="shared" si="2"/>
        <v>10.25</v>
      </c>
      <c r="E28" t="str">
        <f>prices_7d!B29</f>
        <v>10.25€</v>
      </c>
      <c r="F28" t="str">
        <f>prices_30d!B29</f>
        <v>10.25€</v>
      </c>
      <c r="G28" t="str">
        <f>prices!B28</f>
        <v>9.56€</v>
      </c>
    </row>
    <row r="29" spans="1:7" x14ac:dyDescent="0.25">
      <c r="A29" t="str">
        <f>prices!A29</f>
        <v>Operation Broken Fang Case</v>
      </c>
      <c r="B29">
        <f t="shared" si="0"/>
        <v>4.92</v>
      </c>
      <c r="C29">
        <f t="shared" si="1"/>
        <v>4.92</v>
      </c>
      <c r="D29">
        <f t="shared" si="2"/>
        <v>4.92</v>
      </c>
      <c r="E29" t="str">
        <f>prices_7d!B30</f>
        <v>4.92€</v>
      </c>
      <c r="F29" t="str">
        <f>prices_30d!B30</f>
        <v>4.92€</v>
      </c>
      <c r="G29" t="str">
        <f>prices!B29</f>
        <v>4.92€</v>
      </c>
    </row>
    <row r="30" spans="1:7" x14ac:dyDescent="0.25">
      <c r="A30" t="str">
        <f>prices!A30</f>
        <v>Operation Riptide Case</v>
      </c>
      <c r="B30">
        <f t="shared" si="0"/>
        <v>5.74</v>
      </c>
      <c r="C30">
        <f t="shared" si="1"/>
        <v>5.81</v>
      </c>
      <c r="D30">
        <f t="shared" si="2"/>
        <v>5.81</v>
      </c>
      <c r="E30" t="str">
        <f>prices_7d!B31</f>
        <v>5.81€</v>
      </c>
      <c r="F30" t="str">
        <f>prices_30d!B31</f>
        <v>5.81€</v>
      </c>
      <c r="G30" t="str">
        <f>prices!B30</f>
        <v>5.74€</v>
      </c>
    </row>
    <row r="31" spans="1:7" x14ac:dyDescent="0.25">
      <c r="A31" t="str">
        <f>prices!A31</f>
        <v>Sticker | Renegades (Holo) | Katowice 2019</v>
      </c>
      <c r="B31">
        <f t="shared" si="0"/>
        <v>1.18</v>
      </c>
      <c r="C31">
        <f t="shared" si="1"/>
        <v>1.1499999999999999</v>
      </c>
      <c r="D31">
        <f t="shared" si="2"/>
        <v>1.1499999999999999</v>
      </c>
      <c r="E31" t="str">
        <f>prices_7d!B32</f>
        <v>1.15€</v>
      </c>
      <c r="F31" t="str">
        <f>prices_30d!B32</f>
        <v>1.15€</v>
      </c>
      <c r="G31" t="str">
        <f>prices!B31</f>
        <v>1.18€</v>
      </c>
    </row>
    <row r="32" spans="1:7" x14ac:dyDescent="0.25">
      <c r="A32" t="str">
        <f>prices!A32</f>
        <v>Fracture Case</v>
      </c>
      <c r="B32">
        <f t="shared" si="0"/>
        <v>0.54</v>
      </c>
      <c r="C32">
        <f t="shared" si="1"/>
        <v>0.56999999999999995</v>
      </c>
      <c r="D32">
        <f t="shared" si="2"/>
        <v>0.56999999999999995</v>
      </c>
      <c r="E32" t="str">
        <f>prices_7d!B33</f>
        <v>0.57€</v>
      </c>
      <c r="F32" t="str">
        <f>prices_30d!B33</f>
        <v>0.57€</v>
      </c>
      <c r="G32" t="str">
        <f>prices!B32</f>
        <v>0.54€</v>
      </c>
    </row>
    <row r="33" spans="1:7" x14ac:dyDescent="0.25">
      <c r="A33" t="str">
        <f>prices!A33</f>
        <v>Snakebite Case</v>
      </c>
      <c r="B33">
        <f t="shared" si="0"/>
        <v>0.27</v>
      </c>
      <c r="C33">
        <f t="shared" si="1"/>
        <v>0.28999999999999998</v>
      </c>
      <c r="D33">
        <f t="shared" si="2"/>
        <v>0.28999999999999998</v>
      </c>
      <c r="E33" t="str">
        <f>prices_7d!B34</f>
        <v>0.29€</v>
      </c>
      <c r="F33" t="str">
        <f>prices_30d!B34</f>
        <v>0.29€</v>
      </c>
      <c r="G33" t="str">
        <f>prices!B33</f>
        <v>0.27€</v>
      </c>
    </row>
  </sheetData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5F02E-A641-4C59-8C44-EBBA1769EB58}">
  <sheetPr codeName="Sheet3"/>
  <dimension ref="A1:B33"/>
  <sheetViews>
    <sheetView workbookViewId="0">
      <selection activeCell="E22" sqref="E22"/>
    </sheetView>
  </sheetViews>
  <sheetFormatPr defaultRowHeight="15" x14ac:dyDescent="0.25"/>
  <cols>
    <col min="1" max="1" width="43.28515625" bestFit="1" customWidth="1"/>
    <col min="2" max="2" width="11.140625" bestFit="1" customWidth="1"/>
  </cols>
  <sheetData>
    <row r="1" spans="1:2" x14ac:dyDescent="0.25">
      <c r="A1" t="s">
        <v>9</v>
      </c>
      <c r="B1" t="s">
        <v>12</v>
      </c>
    </row>
    <row r="2" spans="1:2" x14ac:dyDescent="0.25">
      <c r="A2" t="s">
        <v>13</v>
      </c>
      <c r="B2" t="s">
        <v>94</v>
      </c>
    </row>
    <row r="3" spans="1:2" x14ac:dyDescent="0.25">
      <c r="A3" t="s">
        <v>14</v>
      </c>
      <c r="B3" t="s">
        <v>95</v>
      </c>
    </row>
    <row r="4" spans="1:2" x14ac:dyDescent="0.25">
      <c r="A4" t="s">
        <v>16</v>
      </c>
      <c r="B4" t="s">
        <v>59</v>
      </c>
    </row>
    <row r="5" spans="1:2" x14ac:dyDescent="0.25">
      <c r="A5" t="s">
        <v>15</v>
      </c>
      <c r="B5" t="s">
        <v>92</v>
      </c>
    </row>
    <row r="6" spans="1:2" x14ac:dyDescent="0.25">
      <c r="A6" t="s">
        <v>17</v>
      </c>
      <c r="B6" t="s">
        <v>92</v>
      </c>
    </row>
    <row r="7" spans="1:2" x14ac:dyDescent="0.25">
      <c r="A7" t="s">
        <v>18</v>
      </c>
      <c r="B7" t="s">
        <v>61</v>
      </c>
    </row>
    <row r="8" spans="1:2" x14ac:dyDescent="0.25">
      <c r="A8" t="s">
        <v>19</v>
      </c>
      <c r="B8" t="s">
        <v>96</v>
      </c>
    </row>
    <row r="9" spans="1:2" x14ac:dyDescent="0.25">
      <c r="A9" t="s">
        <v>20</v>
      </c>
      <c r="B9" t="s">
        <v>65</v>
      </c>
    </row>
    <row r="10" spans="1:2" x14ac:dyDescent="0.25">
      <c r="A10" t="s">
        <v>21</v>
      </c>
      <c r="B10" t="s">
        <v>97</v>
      </c>
    </row>
    <row r="11" spans="1:2" x14ac:dyDescent="0.25">
      <c r="A11" t="s">
        <v>22</v>
      </c>
      <c r="B11" t="s">
        <v>62</v>
      </c>
    </row>
    <row r="12" spans="1:2" x14ac:dyDescent="0.25">
      <c r="A12" t="s">
        <v>23</v>
      </c>
      <c r="B12" t="s">
        <v>64</v>
      </c>
    </row>
    <row r="13" spans="1:2" x14ac:dyDescent="0.25">
      <c r="A13" t="s">
        <v>24</v>
      </c>
      <c r="B13" t="s">
        <v>93</v>
      </c>
    </row>
    <row r="14" spans="1:2" x14ac:dyDescent="0.25">
      <c r="A14" t="s">
        <v>25</v>
      </c>
      <c r="B14" t="s">
        <v>98</v>
      </c>
    </row>
    <row r="15" spans="1:2" x14ac:dyDescent="0.25">
      <c r="A15" t="s">
        <v>26</v>
      </c>
      <c r="B15" t="s">
        <v>99</v>
      </c>
    </row>
    <row r="16" spans="1:2" x14ac:dyDescent="0.25">
      <c r="A16" t="s">
        <v>27</v>
      </c>
      <c r="B16" t="s">
        <v>97</v>
      </c>
    </row>
    <row r="17" spans="1:2" x14ac:dyDescent="0.25">
      <c r="A17" t="s">
        <v>35</v>
      </c>
      <c r="B17" t="s">
        <v>60</v>
      </c>
    </row>
    <row r="18" spans="1:2" x14ac:dyDescent="0.25">
      <c r="A18" t="s">
        <v>36</v>
      </c>
      <c r="B18" t="s">
        <v>74</v>
      </c>
    </row>
    <row r="19" spans="1:2" x14ac:dyDescent="0.25">
      <c r="A19" t="s">
        <v>37</v>
      </c>
      <c r="B19" t="s">
        <v>75</v>
      </c>
    </row>
    <row r="20" spans="1:2" x14ac:dyDescent="0.25">
      <c r="A20" t="s">
        <v>38</v>
      </c>
      <c r="B20" t="s">
        <v>60</v>
      </c>
    </row>
    <row r="21" spans="1:2" x14ac:dyDescent="0.25">
      <c r="A21" t="s">
        <v>39</v>
      </c>
      <c r="B21" t="s">
        <v>74</v>
      </c>
    </row>
    <row r="22" spans="1:2" x14ac:dyDescent="0.25">
      <c r="A22" t="s">
        <v>40</v>
      </c>
      <c r="B22" t="s">
        <v>100</v>
      </c>
    </row>
    <row r="23" spans="1:2" x14ac:dyDescent="0.25">
      <c r="A23" t="s">
        <v>41</v>
      </c>
      <c r="B23" t="s">
        <v>74</v>
      </c>
    </row>
    <row r="24" spans="1:2" x14ac:dyDescent="0.25">
      <c r="A24" t="s">
        <v>42</v>
      </c>
      <c r="B24" t="s">
        <v>101</v>
      </c>
    </row>
    <row r="25" spans="1:2" x14ac:dyDescent="0.25">
      <c r="A25" t="s">
        <v>43</v>
      </c>
      <c r="B25" t="s">
        <v>102</v>
      </c>
    </row>
    <row r="26" spans="1:2" x14ac:dyDescent="0.25">
      <c r="A26" t="s">
        <v>44</v>
      </c>
      <c r="B26" t="s">
        <v>103</v>
      </c>
    </row>
    <row r="27" spans="1:2" x14ac:dyDescent="0.25">
      <c r="A27" t="s">
        <v>45</v>
      </c>
      <c r="B27" t="s">
        <v>104</v>
      </c>
    </row>
    <row r="28" spans="1:2" x14ac:dyDescent="0.25">
      <c r="A28" t="s">
        <v>46</v>
      </c>
      <c r="B28" t="s">
        <v>105</v>
      </c>
    </row>
    <row r="29" spans="1:2" x14ac:dyDescent="0.25">
      <c r="A29" t="s">
        <v>30</v>
      </c>
      <c r="B29" t="s">
        <v>79</v>
      </c>
    </row>
    <row r="30" spans="1:2" x14ac:dyDescent="0.25">
      <c r="A30" t="s">
        <v>33</v>
      </c>
      <c r="B30" t="s">
        <v>106</v>
      </c>
    </row>
    <row r="31" spans="1:2" x14ac:dyDescent="0.25">
      <c r="A31" t="s">
        <v>34</v>
      </c>
      <c r="B31" t="s">
        <v>107</v>
      </c>
    </row>
    <row r="32" spans="1:2" x14ac:dyDescent="0.25">
      <c r="A32" t="s">
        <v>47</v>
      </c>
      <c r="B32" t="s">
        <v>108</v>
      </c>
    </row>
    <row r="33" spans="1:2" x14ac:dyDescent="0.25">
      <c r="A33" t="s">
        <v>48</v>
      </c>
      <c r="B33" t="s">
        <v>100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CD1DC-2BA8-4539-BAD8-D3ABB6FEDE79}">
  <dimension ref="A1:B34"/>
  <sheetViews>
    <sheetView workbookViewId="0">
      <selection activeCell="D28" sqref="D28"/>
    </sheetView>
  </sheetViews>
  <sheetFormatPr defaultRowHeight="15" x14ac:dyDescent="0.25"/>
  <cols>
    <col min="1" max="1" width="43.28515625" bestFit="1" customWidth="1"/>
    <col min="2" max="2" width="11.140625" bestFit="1" customWidth="1"/>
  </cols>
  <sheetData>
    <row r="1" spans="1:2" x14ac:dyDescent="0.25">
      <c r="A1" t="s">
        <v>9</v>
      </c>
      <c r="B1" t="s">
        <v>12</v>
      </c>
    </row>
    <row r="2" spans="1:2" x14ac:dyDescent="0.25">
      <c r="A2" t="s">
        <v>80</v>
      </c>
      <c r="B2" t="s">
        <v>81</v>
      </c>
    </row>
    <row r="3" spans="1:2" x14ac:dyDescent="0.25">
      <c r="A3" t="s">
        <v>13</v>
      </c>
      <c r="B3" t="s">
        <v>61</v>
      </c>
    </row>
    <row r="4" spans="1:2" x14ac:dyDescent="0.25">
      <c r="A4" t="s">
        <v>14</v>
      </c>
      <c r="B4" t="s">
        <v>70</v>
      </c>
    </row>
    <row r="5" spans="1:2" x14ac:dyDescent="0.25">
      <c r="A5" t="s">
        <v>16</v>
      </c>
      <c r="B5" t="s">
        <v>66</v>
      </c>
    </row>
    <row r="6" spans="1:2" x14ac:dyDescent="0.25">
      <c r="A6" t="s">
        <v>15</v>
      </c>
      <c r="B6" t="s">
        <v>71</v>
      </c>
    </row>
    <row r="7" spans="1:2" x14ac:dyDescent="0.25">
      <c r="A7" t="s">
        <v>17</v>
      </c>
      <c r="B7" t="s">
        <v>85</v>
      </c>
    </row>
    <row r="8" spans="1:2" x14ac:dyDescent="0.25">
      <c r="A8" t="s">
        <v>18</v>
      </c>
      <c r="B8" t="s">
        <v>61</v>
      </c>
    </row>
    <row r="9" spans="1:2" x14ac:dyDescent="0.25">
      <c r="A9" t="s">
        <v>19</v>
      </c>
      <c r="B9" t="s">
        <v>86</v>
      </c>
    </row>
    <row r="10" spans="1:2" x14ac:dyDescent="0.25">
      <c r="A10" t="s">
        <v>20</v>
      </c>
      <c r="B10" t="s">
        <v>87</v>
      </c>
    </row>
    <row r="11" spans="1:2" x14ac:dyDescent="0.25">
      <c r="A11" t="s">
        <v>21</v>
      </c>
      <c r="B11" t="s">
        <v>72</v>
      </c>
    </row>
    <row r="12" spans="1:2" x14ac:dyDescent="0.25">
      <c r="A12" t="s">
        <v>22</v>
      </c>
      <c r="B12" t="s">
        <v>59</v>
      </c>
    </row>
    <row r="13" spans="1:2" x14ac:dyDescent="0.25">
      <c r="A13" t="s">
        <v>23</v>
      </c>
      <c r="B13" t="s">
        <v>62</v>
      </c>
    </row>
    <row r="14" spans="1:2" x14ac:dyDescent="0.25">
      <c r="A14" t="s">
        <v>24</v>
      </c>
      <c r="B14" t="s">
        <v>87</v>
      </c>
    </row>
    <row r="15" spans="1:2" x14ac:dyDescent="0.25">
      <c r="A15" t="s">
        <v>25</v>
      </c>
      <c r="B15" t="s">
        <v>65</v>
      </c>
    </row>
    <row r="16" spans="1:2" x14ac:dyDescent="0.25">
      <c r="A16" t="s">
        <v>26</v>
      </c>
      <c r="B16" t="s">
        <v>73</v>
      </c>
    </row>
    <row r="17" spans="1:2" x14ac:dyDescent="0.25">
      <c r="A17" t="s">
        <v>27</v>
      </c>
      <c r="B17" t="s">
        <v>59</v>
      </c>
    </row>
    <row r="18" spans="1:2" x14ac:dyDescent="0.25">
      <c r="A18" t="s">
        <v>35</v>
      </c>
      <c r="B18" t="s">
        <v>58</v>
      </c>
    </row>
    <row r="19" spans="1:2" x14ac:dyDescent="0.25">
      <c r="A19" t="s">
        <v>36</v>
      </c>
      <c r="B19" t="s">
        <v>67</v>
      </c>
    </row>
    <row r="20" spans="1:2" x14ac:dyDescent="0.25">
      <c r="A20" t="s">
        <v>37</v>
      </c>
      <c r="B20" t="s">
        <v>75</v>
      </c>
    </row>
    <row r="21" spans="1:2" x14ac:dyDescent="0.25">
      <c r="A21" t="s">
        <v>38</v>
      </c>
      <c r="B21" t="s">
        <v>60</v>
      </c>
    </row>
    <row r="22" spans="1:2" x14ac:dyDescent="0.25">
      <c r="A22" t="s">
        <v>39</v>
      </c>
      <c r="B22" t="s">
        <v>63</v>
      </c>
    </row>
    <row r="23" spans="1:2" x14ac:dyDescent="0.25">
      <c r="A23" t="s">
        <v>40</v>
      </c>
      <c r="B23" t="s">
        <v>75</v>
      </c>
    </row>
    <row r="24" spans="1:2" x14ac:dyDescent="0.25">
      <c r="A24" t="s">
        <v>41</v>
      </c>
      <c r="B24" t="s">
        <v>63</v>
      </c>
    </row>
    <row r="25" spans="1:2" x14ac:dyDescent="0.25">
      <c r="A25" t="s">
        <v>42</v>
      </c>
      <c r="B25" t="s">
        <v>88</v>
      </c>
    </row>
    <row r="26" spans="1:2" x14ac:dyDescent="0.25">
      <c r="A26" t="s">
        <v>43</v>
      </c>
      <c r="B26" t="s">
        <v>76</v>
      </c>
    </row>
    <row r="27" spans="1:2" x14ac:dyDescent="0.25">
      <c r="A27" t="s">
        <v>44</v>
      </c>
      <c r="B27" t="s">
        <v>77</v>
      </c>
    </row>
    <row r="28" spans="1:2" x14ac:dyDescent="0.25">
      <c r="A28" t="s">
        <v>45</v>
      </c>
      <c r="B28" t="s">
        <v>78</v>
      </c>
    </row>
    <row r="29" spans="1:2" x14ac:dyDescent="0.25">
      <c r="A29" t="s">
        <v>46</v>
      </c>
      <c r="B29" t="s">
        <v>89</v>
      </c>
    </row>
    <row r="30" spans="1:2" x14ac:dyDescent="0.25">
      <c r="A30" t="s">
        <v>30</v>
      </c>
      <c r="B30" t="s">
        <v>79</v>
      </c>
    </row>
    <row r="31" spans="1:2" x14ac:dyDescent="0.25">
      <c r="A31" t="s">
        <v>33</v>
      </c>
      <c r="B31" t="s">
        <v>90</v>
      </c>
    </row>
    <row r="32" spans="1:2" x14ac:dyDescent="0.25">
      <c r="A32" t="s">
        <v>34</v>
      </c>
      <c r="B32" t="s">
        <v>68</v>
      </c>
    </row>
    <row r="33" spans="1:2" x14ac:dyDescent="0.25">
      <c r="A33" t="s">
        <v>47</v>
      </c>
      <c r="B33" t="s">
        <v>69</v>
      </c>
    </row>
    <row r="34" spans="1:2" x14ac:dyDescent="0.25">
      <c r="A34" t="s">
        <v>48</v>
      </c>
      <c r="B34" t="s">
        <v>58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979AA-AE28-44F5-A77B-FEE3E5BAFFE5}">
  <dimension ref="A1:B34"/>
  <sheetViews>
    <sheetView workbookViewId="0">
      <selection activeCell="F23" sqref="F23"/>
    </sheetView>
  </sheetViews>
  <sheetFormatPr defaultRowHeight="15" x14ac:dyDescent="0.25"/>
  <cols>
    <col min="1" max="1" width="43.28515625" bestFit="1" customWidth="1"/>
    <col min="2" max="2" width="11.140625" bestFit="1" customWidth="1"/>
  </cols>
  <sheetData>
    <row r="1" spans="1:2" x14ac:dyDescent="0.25">
      <c r="A1" t="s">
        <v>9</v>
      </c>
      <c r="B1" t="s">
        <v>12</v>
      </c>
    </row>
    <row r="2" spans="1:2" x14ac:dyDescent="0.25">
      <c r="A2" t="s">
        <v>80</v>
      </c>
      <c r="B2" t="s">
        <v>81</v>
      </c>
    </row>
    <row r="3" spans="1:2" x14ac:dyDescent="0.25">
      <c r="A3" t="s">
        <v>13</v>
      </c>
      <c r="B3" t="s">
        <v>61</v>
      </c>
    </row>
    <row r="4" spans="1:2" x14ac:dyDescent="0.25">
      <c r="A4" t="s">
        <v>14</v>
      </c>
      <c r="B4" t="s">
        <v>70</v>
      </c>
    </row>
    <row r="5" spans="1:2" x14ac:dyDescent="0.25">
      <c r="A5" t="s">
        <v>16</v>
      </c>
      <c r="B5" t="s">
        <v>66</v>
      </c>
    </row>
    <row r="6" spans="1:2" x14ac:dyDescent="0.25">
      <c r="A6" t="s">
        <v>15</v>
      </c>
      <c r="B6" t="s">
        <v>71</v>
      </c>
    </row>
    <row r="7" spans="1:2" x14ac:dyDescent="0.25">
      <c r="A7" t="s">
        <v>17</v>
      </c>
      <c r="B7" t="s">
        <v>85</v>
      </c>
    </row>
    <row r="8" spans="1:2" x14ac:dyDescent="0.25">
      <c r="A8" t="s">
        <v>18</v>
      </c>
      <c r="B8" t="s">
        <v>61</v>
      </c>
    </row>
    <row r="9" spans="1:2" x14ac:dyDescent="0.25">
      <c r="A9" t="s">
        <v>19</v>
      </c>
      <c r="B9" t="s">
        <v>86</v>
      </c>
    </row>
    <row r="10" spans="1:2" x14ac:dyDescent="0.25">
      <c r="A10" t="s">
        <v>20</v>
      </c>
      <c r="B10" t="s">
        <v>87</v>
      </c>
    </row>
    <row r="11" spans="1:2" x14ac:dyDescent="0.25">
      <c r="A11" t="s">
        <v>21</v>
      </c>
      <c r="B11" t="s">
        <v>72</v>
      </c>
    </row>
    <row r="12" spans="1:2" x14ac:dyDescent="0.25">
      <c r="A12" t="s">
        <v>22</v>
      </c>
      <c r="B12" t="s">
        <v>59</v>
      </c>
    </row>
    <row r="13" spans="1:2" x14ac:dyDescent="0.25">
      <c r="A13" t="s">
        <v>23</v>
      </c>
      <c r="B13" t="s">
        <v>62</v>
      </c>
    </row>
    <row r="14" spans="1:2" x14ac:dyDescent="0.25">
      <c r="A14" t="s">
        <v>24</v>
      </c>
      <c r="B14" t="s">
        <v>87</v>
      </c>
    </row>
    <row r="15" spans="1:2" x14ac:dyDescent="0.25">
      <c r="A15" t="s">
        <v>25</v>
      </c>
      <c r="B15" t="s">
        <v>65</v>
      </c>
    </row>
    <row r="16" spans="1:2" x14ac:dyDescent="0.25">
      <c r="A16" t="s">
        <v>26</v>
      </c>
      <c r="B16" t="s">
        <v>73</v>
      </c>
    </row>
    <row r="17" spans="1:2" x14ac:dyDescent="0.25">
      <c r="A17" t="s">
        <v>27</v>
      </c>
      <c r="B17" t="s">
        <v>59</v>
      </c>
    </row>
    <row r="18" spans="1:2" x14ac:dyDescent="0.25">
      <c r="A18" t="s">
        <v>35</v>
      </c>
      <c r="B18" t="s">
        <v>58</v>
      </c>
    </row>
    <row r="19" spans="1:2" x14ac:dyDescent="0.25">
      <c r="A19" t="s">
        <v>36</v>
      </c>
      <c r="B19" t="s">
        <v>67</v>
      </c>
    </row>
    <row r="20" spans="1:2" x14ac:dyDescent="0.25">
      <c r="A20" t="s">
        <v>37</v>
      </c>
      <c r="B20" t="s">
        <v>75</v>
      </c>
    </row>
    <row r="21" spans="1:2" x14ac:dyDescent="0.25">
      <c r="A21" t="s">
        <v>38</v>
      </c>
      <c r="B21" t="s">
        <v>60</v>
      </c>
    </row>
    <row r="22" spans="1:2" x14ac:dyDescent="0.25">
      <c r="A22" t="s">
        <v>39</v>
      </c>
      <c r="B22" t="s">
        <v>63</v>
      </c>
    </row>
    <row r="23" spans="1:2" x14ac:dyDescent="0.25">
      <c r="A23" t="s">
        <v>40</v>
      </c>
      <c r="B23" t="s">
        <v>75</v>
      </c>
    </row>
    <row r="24" spans="1:2" x14ac:dyDescent="0.25">
      <c r="A24" t="s">
        <v>41</v>
      </c>
      <c r="B24" t="s">
        <v>63</v>
      </c>
    </row>
    <row r="25" spans="1:2" x14ac:dyDescent="0.25">
      <c r="A25" t="s">
        <v>42</v>
      </c>
      <c r="B25" t="s">
        <v>88</v>
      </c>
    </row>
    <row r="26" spans="1:2" x14ac:dyDescent="0.25">
      <c r="A26" t="s">
        <v>43</v>
      </c>
      <c r="B26" t="s">
        <v>76</v>
      </c>
    </row>
    <row r="27" spans="1:2" x14ac:dyDescent="0.25">
      <c r="A27" t="s">
        <v>44</v>
      </c>
      <c r="B27" t="s">
        <v>77</v>
      </c>
    </row>
    <row r="28" spans="1:2" x14ac:dyDescent="0.25">
      <c r="A28" t="s">
        <v>45</v>
      </c>
      <c r="B28" t="s">
        <v>78</v>
      </c>
    </row>
    <row r="29" spans="1:2" x14ac:dyDescent="0.25">
      <c r="A29" t="s">
        <v>46</v>
      </c>
      <c r="B29" t="s">
        <v>89</v>
      </c>
    </row>
    <row r="30" spans="1:2" x14ac:dyDescent="0.25">
      <c r="A30" t="s">
        <v>30</v>
      </c>
      <c r="B30" t="s">
        <v>79</v>
      </c>
    </row>
    <row r="31" spans="1:2" x14ac:dyDescent="0.25">
      <c r="A31" t="s">
        <v>33</v>
      </c>
      <c r="B31" t="s">
        <v>90</v>
      </c>
    </row>
    <row r="32" spans="1:2" x14ac:dyDescent="0.25">
      <c r="A32" t="s">
        <v>34</v>
      </c>
      <c r="B32" t="s">
        <v>68</v>
      </c>
    </row>
    <row r="33" spans="1:2" x14ac:dyDescent="0.25">
      <c r="A33" t="s">
        <v>47</v>
      </c>
      <c r="B33" t="s">
        <v>69</v>
      </c>
    </row>
    <row r="34" spans="1:2" x14ac:dyDescent="0.25">
      <c r="A34" t="s">
        <v>48</v>
      </c>
      <c r="B34" t="s">
        <v>58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7B4495ED81A22489B359F7447F92F59" ma:contentTypeVersion="0" ma:contentTypeDescription="Vytvoří nový dokument" ma:contentTypeScope="" ma:versionID="95a58eb20d259143d685cd131186ec6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543a430db45c50be7f12acf8a91db8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a 1 9 2 7 c c 0 - 1 5 8 5 - 4 2 b 6 - b a 0 8 - f 5 c 5 3 4 a 0 d 7 5 b "   x m l n s = " h t t p : / / s c h e m a s . m i c r o s o f t . c o m / D a t a M a s h u p " > A A A A A I 0 E A A B Q S w M E F A A C A A g A N o + P V z J D V 6 m k A A A A 9 g A A A B I A H A B D b 2 5 m a W c v U G F j a 2 F n Z S 5 4 b W w g o h g A K K A U A A A A A A A A A A A A A A A A A A A A A A A A A A A A h Y 9 B D o I w F E S v Q r q n L S U m h n z K w q 0 k J k T j t o G K j f A x t F j u 5 s I j e Q U x i r p z O W / e Y u Z + v U E 2 t k 1 w 0 b 0 1 H a Y k o p w E G s u u M l i n Z H C H c E k y C R t V n l S t g 0 l G m 4 y 2 S s n R u X P C m P e e + p h 2 f c 0 E 5 x H b 5 + u i P O p W k Y 9 s / s u h Q e s U l p p I 2 L 3 G S E E j E d M F F 5 Q D m y H k B r + C m P Y + 2 x 8 I q 6 F x Q 6 + l x n B b A J s j s P c H + Q B Q S w M E F A A C A A g A N o + P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a P j 1 e d 5 L Q e h w E A A L M I A A A T A B w A R m 9 y b X V s Y X M v U 2 V j d G l v b j E u b S C i G A A o o B Q A A A A A A A A A A A A A A A A A A A A A A A A A A A D t k 8 F P w j A U x u 8 k / A 9 N v U B S l n U G T T A 7 m K F H o 4 J e n C F j P K C x a 5 e 2 U y b h f 7 d s E J R A B P T A g S 3 Z 1 m 9 v / X 0 v 7 5 u G 2 D A p U K e 8 0 6 t q p V r R 4 0 j B A C W 5 g I 8 h 4 0 C R j z i Y a g X Z o y M z F Y N V A v 3 u t G W c J S B M 7 d a W O Y E U x i 5 0 D Q e t 8 E m D 0 i F n b y w O d f F N q C C V O u w Y i J J e P / 8 U + d p i B X T M x O A 6 e W k D Z w k z o H z c w g Q F k m e J 0 L 5 H 0 I 2 I 5 Y C J k X / R d F 1 K 0 E M m D X R M z s F f P T p 3 U s B r n Z T O z 3 A w j s T I d t b N U 8 C 2 h W 7 U t 0 V d F Q k 9 l C o p t 5 + / 1 L W y T T K d 4 l K l F m / s G 2 R g Y m Y E L X X v h z 5 b s R 4 h 5 V F s Y c 8 R z 7 7 R F n q h 1 t Y s k e J 0 M F k U q W V 1 1 2 5 O V s i t G L q V s 2 a H 4 E b D X l z 3 F x b d z v J 2 Z N G d Y f P G q h U m t v G + h z N V L A b 9 r 8 G 8 z 8 1 Y i v A 6 T W m Z S 2 8 h W Y W z O C p + k E 1 S 6 W W P z F K v 6 Z 0 i u 3 d k n S J G f w o R 3 R C i 3 u X g m H J k 7 Z y i d O h 8 N 4 3 3 3 D 2 u + V o / p w E f P u A v U E s B A i 0 A F A A C A A g A N o + P V z J D V 6 m k A A A A 9 g A A A B I A A A A A A A A A A A A A A A A A A A A A A E N v b m Z p Z y 9 Q Y W N r Y W d l L n h t b F B L A Q I t A B Q A A g A I A D a P j 1 c P y u m r p A A A A O k A A A A T A A A A A A A A A A A A A A A A A P A A A A B b Q 2 9 u d G V u d F 9 U e X B l c 1 0 u e G 1 s U E s B A i 0 A F A A C A A g A N o + P V 5 3 k t B 6 H A Q A A s w g A A B M A A A A A A A A A A A A A A A A A 4 Q E A A E Z v c m 1 1 b G F z L 1 N l Y 3 R p b 2 4 x L m 1 Q S w U G A A A A A A M A A w D C A A A A t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y M A A A A A A A A N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X l u Z X d m a W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R d W V y e U l E I i B W Y W x 1 Z T 0 i c z g 2 N j Y 4 M j U x L W N m Y m E t N G Y y Z C 1 h Z G V i L T g 1 N T h j M z Q 3 N m Q 4 M y I g L z 4 8 R W 5 0 c n k g V H l w Z T 0 i R m l s b E x h c 3 R V c G R h d G V k I i B W Y W x 1 Z T 0 i Z D I w M j M t M D g t M j l U M T U 6 N T E 6 M T U u M z U 4 N z Y 4 M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E 4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e W 5 l d 2 Z p b G U x L 0 F 1 d G 9 S Z W 1 v d m V k Q 2 9 s d W 1 u c z E u e 0 N v b H V t b j E s M H 0 m c X V v d D s s J n F 1 b 3 Q 7 U 2 V j d G l v b j E v b X l u Z X d m a W x l M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5 b m V 3 Z m l s Z T E v Q X V 0 b 1 J l b W 9 2 Z W R D b 2 x 1 b W 5 z M S 5 7 Q 2 9 s d W 1 u M S w w f S Z x d W 9 0 O y w m c X V v d D t T Z W N 0 a W 9 u M S 9 t e W 5 l d 2 Z p b G U x L 0 F 1 d G 9 S Z W 1 v d m V k Q 2 9 s d W 1 u c z E u e 0 N v b H V t b j I s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X l u Z X d m a W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W 5 l d 2 Z p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u Z X d m a W x l M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u Z X d m a W x l M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b m V 3 Z m l s Z T E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j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H J p Y 2 V z I i A v P j x F b n R y e S B U e X B l P S J G a W x s Z W R D b 2 1 w b G V 0 Z V J l c 3 V s d F R v V 2 9 y a 3 N o Z W V 0 I i B W Y W x 1 Z T 0 i b D E i I C 8 + P E V u d H J 5 I F R 5 c G U 9 I l F 1 Z X J 5 S U Q i I F Z h b H V l P S J z Z m E 0 M D I z Z j k t N m E y Z S 0 0 O W M 4 L T g x M m E t M z h i Y m E 1 Z G M 0 M G M x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y L T E 1 V D E 2 O j U 3 O j Q 0 L j c z M j I 1 O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1 b n Q i I F Z h b H V l P S J s M z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p Y 2 V z L 0 F 1 d G 9 S Z W 1 v d m V k Q 2 9 s d W 1 u c z E u e 0 N v b H V t b j E s M H 0 m c X V v d D s s J n F 1 b 3 Q 7 U 2 V j d G l v b j E v c H J p Y 2 V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J p Y 2 V z L 0 F 1 d G 9 S Z W 1 v d m V k Q 2 9 s d W 1 u c z E u e 0 N v b H V t b j E s M H 0 m c X V v d D s s J n F 1 b 3 Q 7 U 2 V j d G l v b j E v c H J p Y 2 V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a W N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j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j Z X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a W N l c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a W N l c 1 8 3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c m l j Z X N f N 2 Q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x h c 3 R V c G R h d G V k I i B W Y W x 1 Z T 0 i Z D I w M j M t M T I t M T V U M T Y 6 N T c 6 N D Q u N z g 4 O D M 0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1 N z g 5 N m Z h Z S 0 3 M W N h L T R m Y T I t Y j I y N i 0 w N z J k O D B l Y j A 1 Y m Q i I C 8 + P E V u d H J 5 I F R 5 c G U 9 I k Z p b G x D b 3 V u d C I g V m F s d W U 9 I m w z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l j Z X N f N 2 Q v Q X V 0 b 1 J l b W 9 2 Z W R D b 2 x 1 b W 5 z M S 5 7 Q 2 9 s d W 1 u M S w w f S Z x d W 9 0 O y w m c X V v d D t T Z W N 0 a W 9 u M S 9 w c m l j Z X N f N 2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c m l j Z X N f N 2 Q v Q X V 0 b 1 J l b W 9 2 Z W R D b 2 x 1 b W 5 z M S 5 7 Q 2 9 s d W 1 u M S w w f S Z x d W 9 0 O y w m c X V v d D t T Z W N 0 a W 9 u M S 9 w c m l j Z X N f N 2 Q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p Y 2 V z X z d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a W N l c 1 8 3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a W N l c 1 8 z M G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H J p Y 2 V z X z M w Z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i 0 x N V Q x N j o 1 N z o 0 N C 4 4 M T E 4 N T Y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z d i O T U 4 M m M 4 L T A w M D E t N D c 2 Y i 0 5 O G Y y L W M 5 M z B j M G N h Z D A w N S I g L z 4 8 R W 5 0 c n k g V H l w Z T 0 i R m l s b E N v d W 5 0 I i B W Y W x 1 Z T 0 i b D M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a W N l c 1 8 z M G Q v Q X V 0 b 1 J l b W 9 2 Z W R D b 2 x 1 b W 5 z M S 5 7 Q 2 9 s d W 1 u M S w w f S Z x d W 9 0 O y w m c X V v d D t T Z W N 0 a W 9 u M S 9 w c m l j Z X N f M z B k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J p Y 2 V z X z M w Z C 9 B d X R v U m V t b 3 Z l Z E N v b H V t b n M x L n t D b 2 x 1 b W 4 x L D B 9 J n F 1 b 3 Q 7 L C Z x d W 9 0 O 1 N l Y 3 R p b 2 4 x L 3 B y a W N l c 1 8 z M G Q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p Y 2 V z X z M w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j Z X N f M z B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p Y 2 V z X z d k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j Z X N f M z B k L 1 J l c G x h Y 2 V k J T I w V m F s d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G c K K s k q h 0 G X 5 p B S j h + 6 2 g A A A A A C A A A A A A A Q Z g A A A A E A A C A A A A B U J m u V U m a g C l r a 8 s 1 e j K B B i w O C 0 J i R k H r c U J 3 c 3 t R d V A A A A A A O g A A A A A I A A C A A A A B 3 j + G U S 1 u F b i v D c W T 9 5 w c V l S e m c 9 b L T L M K 1 Y p o e V w i b 1 A A A A D n w a K 7 m 8 f c 3 d 6 6 3 + d E 3 T 4 G 3 U w Q / E I 2 9 l j 6 U w a X 6 k F g F I o z S X 1 h 8 v o c x e l q W 1 B d E K k F Q r w w w U n C 4 1 B F S h Y t u b Z O + L b l / p K I i B j 4 X v i m 7 o P F T E A A A A D F 8 A B V b b v 8 M j q s Z O U u Y h Q C 5 + K e N A F k p X e o d r n w I 6 q 6 r t c b 6 1 D u Q R w q h X h l q N z O t c 6 l Z q 5 R D + I / y r W s E j b 6 I 0 O 8 < / D a t a M a s h u p > 
</file>

<file path=customXml/itemProps1.xml><?xml version="1.0" encoding="utf-8"?>
<ds:datastoreItem xmlns:ds="http://schemas.openxmlformats.org/officeDocument/2006/customXml" ds:itemID="{A820B70E-F86E-4561-94B4-E88570474A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D9AC7C-78F5-4AA6-AF0A-750108EB7B1E}">
  <ds:schemaRefs>
    <ds:schemaRef ds:uri="http://schemas.microsoft.com/office/2006/metadata/properties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4DC43E8-2F3C-4A78-83AD-92D3D3AA974D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456469EE-1F75-4811-BEE2-930E9EAD53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STEAM</vt:lpstr>
      <vt:lpstr>Graph</vt:lpstr>
      <vt:lpstr>prices</vt:lpstr>
      <vt:lpstr>prices_7d</vt:lpstr>
      <vt:lpstr>prices_30d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Štěpán Smejkal</dc:creator>
  <cp:lastModifiedBy>Smejkal Štěpán (247467)</cp:lastModifiedBy>
  <dcterms:created xsi:type="dcterms:W3CDTF">2022-12-16T23:24:42Z</dcterms:created>
  <dcterms:modified xsi:type="dcterms:W3CDTF">2023-12-15T17:03:29Z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0x01010007B4495ED81A22489B359F7447F92F59</vt:lpwstr>
  </property>
</Properties>
</file>