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hidePivotFieldList="1"/>
  <mc:AlternateContent xmlns:mc="http://schemas.openxmlformats.org/markup-compatibility/2006">
    <mc:Choice Requires="x15">
      <x15ac:absPath xmlns:x15ac="http://schemas.microsoft.com/office/spreadsheetml/2010/11/ac" url="/Users/tlholo/Library/Containers/com.apple.mail/Data/Library/Mail Downloads/2952DC6D-CC5C-4BEB-A25D-A720C47AA73D/"/>
    </mc:Choice>
  </mc:AlternateContent>
  <xr:revisionPtr revIDLastSave="0" documentId="13_ncr:1_{ACB5BB67-1AC4-6348-A7C6-C1FFC6518CF0}" xr6:coauthVersionLast="47" xr6:coauthVersionMax="47" xr10:uidLastSave="{00000000-0000-0000-0000-000000000000}"/>
  <bookViews>
    <workbookView xWindow="4860" yWindow="7980" windowWidth="20500" windowHeight="7760" xr2:uid="{00000000-000D-0000-FFFF-FFFF00000000}"/>
  </bookViews>
  <sheets>
    <sheet name="Batch no 1" sheetId="1" r:id="rId1"/>
    <sheet name="Batch no 2" sheetId="2" r:id="rId2"/>
    <sheet name="Transformed Data" sheetId="3" r:id="rId3"/>
    <sheet name="Suggestion1" sheetId="4" r:id="rId4"/>
  </sheets>
  <calcPr calcId="18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2" l="1"/>
  <c r="I16" i="2"/>
  <c r="H12" i="2"/>
  <c r="E11" i="2"/>
  <c r="D11" i="2"/>
  <c r="E10" i="2"/>
  <c r="D10" i="2"/>
  <c r="E9" i="2"/>
  <c r="D9" i="2"/>
  <c r="E8" i="2"/>
  <c r="D8" i="2"/>
  <c r="E7" i="2"/>
  <c r="D7" i="2"/>
  <c r="D12" i="2"/>
  <c r="E12" i="2"/>
  <c r="G7" i="2"/>
  <c r="D11" i="1"/>
  <c r="H12" i="1"/>
  <c r="D8" i="1"/>
  <c r="D12" i="1" s="1"/>
  <c r="D9" i="1"/>
  <c r="D10" i="1"/>
  <c r="D7" i="1"/>
  <c r="H16" i="1"/>
  <c r="I16" i="1"/>
  <c r="L12" i="1"/>
  <c r="E8" i="1"/>
  <c r="E9" i="1"/>
  <c r="E10" i="1"/>
  <c r="E11" i="1"/>
  <c r="E7" i="1"/>
  <c r="G10" i="2"/>
  <c r="C16" i="2"/>
  <c r="G12" i="2"/>
  <c r="J7" i="2"/>
  <c r="K16" i="1"/>
  <c r="E12" i="1"/>
  <c r="G7" i="1" s="1"/>
  <c r="C16" i="1" s="1"/>
  <c r="J12" i="2"/>
  <c r="L7" i="2"/>
  <c r="N7" i="2"/>
  <c r="K16" i="2"/>
  <c r="N16" i="2"/>
  <c r="G10" i="1" l="1"/>
  <c r="J7" i="1"/>
  <c r="G12" i="1"/>
  <c r="J12" i="1" l="1"/>
  <c r="L7" i="1" l="1"/>
  <c r="N7" i="1"/>
</calcChain>
</file>

<file path=xl/sharedStrings.xml><?xml version="1.0" encoding="utf-8"?>
<sst xmlns="http://schemas.openxmlformats.org/spreadsheetml/2006/main" count="114" uniqueCount="63">
  <si>
    <t>PRICES</t>
  </si>
  <si>
    <t>Quantity</t>
  </si>
  <si>
    <t xml:space="preserve">Sale </t>
  </si>
  <si>
    <t>Sales in rand value</t>
  </si>
  <si>
    <t>Inventory sold</t>
  </si>
  <si>
    <t>Income Revenue</t>
  </si>
  <si>
    <t>Avail Stock/loss</t>
  </si>
  <si>
    <t>Profit/loss</t>
  </si>
  <si>
    <t>Equity</t>
  </si>
  <si>
    <t>Stock Purchased</t>
  </si>
  <si>
    <t>Cash from sales</t>
  </si>
  <si>
    <t>Cash variance</t>
  </si>
  <si>
    <t>Profit Margin</t>
  </si>
  <si>
    <t>ACTUAL SALES</t>
  </si>
  <si>
    <t>Cash recovery</t>
  </si>
  <si>
    <t>Actual Stock Sales</t>
  </si>
  <si>
    <t>Stock count</t>
  </si>
  <si>
    <t>Stock Variance</t>
  </si>
  <si>
    <t>Predicted sales</t>
  </si>
  <si>
    <t>CASH BUDGET</t>
  </si>
  <si>
    <t>Predicted profit</t>
  </si>
  <si>
    <t>Actual Profit</t>
  </si>
  <si>
    <t>PROFIT SHARE</t>
  </si>
  <si>
    <t>NGWATO</t>
  </si>
  <si>
    <t>TLHOLO</t>
  </si>
  <si>
    <t>Profit Surplus</t>
  </si>
  <si>
    <t>Surplus Margin</t>
  </si>
  <si>
    <t>Margin diff</t>
  </si>
  <si>
    <t>New Equity</t>
  </si>
  <si>
    <t>Comment</t>
  </si>
  <si>
    <t xml:space="preserve"> </t>
  </si>
  <si>
    <t>R32 short due to credit in stock(costumer)</t>
  </si>
  <si>
    <t>Predicted Margin</t>
  </si>
  <si>
    <t>Cash for stock</t>
  </si>
  <si>
    <t>Actual cash sales</t>
  </si>
  <si>
    <t>Extra cash from sales reinvestment</t>
  </si>
  <si>
    <t>R12 short due to credit in stock(costumer)</t>
  </si>
  <si>
    <t>R24 short due to credit in stock(drawing)</t>
  </si>
  <si>
    <t>Cash short</t>
  </si>
  <si>
    <t>R50 short due to credit in stock(drawing)</t>
  </si>
  <si>
    <t>R200 Ngwato</t>
  </si>
  <si>
    <t xml:space="preserve">  </t>
  </si>
  <si>
    <t>IMPORTANT DETAIL</t>
  </si>
  <si>
    <t>In order to insert a suggestion that uses a PivotTable or formula, your data was organised in columns with a single header row.</t>
  </si>
  <si>
    <t>Predicted sales PRICES</t>
  </si>
  <si>
    <t>Predicted sales Quantity</t>
  </si>
  <si>
    <t xml:space="preserve">Predicted sales Sale </t>
  </si>
  <si>
    <t>Predicted sales Sales in rand value</t>
  </si>
  <si>
    <t>Predicted sales Inventory sold</t>
  </si>
  <si>
    <t>Predicted sales Stock Purchased</t>
  </si>
  <si>
    <t>Predicted sales Avail Stock/loss</t>
  </si>
  <si>
    <t>ACTUAL SALES Cash from sales</t>
  </si>
  <si>
    <t>Field9</t>
  </si>
  <si>
    <t>ACTUAL SALES Cash variance</t>
  </si>
  <si>
    <t>Field11</t>
  </si>
  <si>
    <t>PROFIT SHARE NGWATO</t>
  </si>
  <si>
    <t>Field13</t>
  </si>
  <si>
    <t>PROFIT SHARE TLHOLO</t>
  </si>
  <si>
    <t>Sum of Predicted sales PRICES</t>
  </si>
  <si>
    <t>Sum of Predicted sales Quantity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</si>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</sst>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R&quot;#,##0;[Red]\-&quot;R&quot;#,##0"/>
    <numFmt numFmtId="165" formatCode="&quot;R&quot;#,##0.00;[Red]\-&quot;R&quot;#,##0.00"/>
    <numFmt numFmtId="166" formatCode="&quot;R&quot;#,##0.00"/>
    <numFmt numFmtId="167" formatCode="0_ ;[Red]\-0\ "/>
    <numFmt numFmtId="168" formatCode="&quot;R&quot;#,##0.0;[Red]\-&quot;R&quot;#,##0.0"/>
    <numFmt numFmtId="169" formatCode="&quot;R&quot;#,##0.0;[Red]&quot;R&quot;#,##0.0"/>
    <numFmt numFmtId="170" formatCode="#,##0.00;[Red]#,##0.00"/>
    <numFmt numFmtId="171" formatCode="0.0%"/>
    <numFmt numFmtId="172" formatCode="#,##0.00_ ;[Red]\-#,##0.00\ 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89999084444715716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theme="1"/>
      </right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double">
        <color theme="4"/>
      </top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" fillId="0" borderId="3" applyNumberFormat="0" applyFill="0" applyAlignment="0" applyProtection="0"/>
    <xf numFmtId="9" fontId="12" fillId="0" borderId="0" applyFont="0" applyFill="0" applyBorder="0" applyAlignment="0" applyProtection="0"/>
    <xf numFmtId="0" fontId="13" fillId="15" borderId="0" applyNumberFormat="0" applyBorder="0" applyAlignment="0" applyProtection="0"/>
  </cellStyleXfs>
  <cellXfs count="130">
    <xf numFmtId="0" fontId="0" fillId="0" borderId="0" xfId="0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NumberFormat="1" applyFill="1" applyBorder="1" applyAlignment="1">
      <alignment horizontal="right"/>
    </xf>
    <xf numFmtId="167" fontId="0" fillId="5" borderId="1" xfId="0" applyNumberForma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169" fontId="4" fillId="0" borderId="1" xfId="1" applyNumberFormat="1" applyBorder="1"/>
    <xf numFmtId="166" fontId="1" fillId="6" borderId="3" xfId="2" applyNumberFormat="1" applyFill="1" applyAlignment="1">
      <alignment horizontal="right"/>
    </xf>
    <xf numFmtId="166" fontId="0" fillId="0" borderId="0" xfId="0" applyNumberFormat="1"/>
    <xf numFmtId="0" fontId="0" fillId="0" borderId="1" xfId="0" applyBorder="1"/>
    <xf numFmtId="167" fontId="0" fillId="0" borderId="1" xfId="0" applyNumberFormat="1" applyBorder="1"/>
    <xf numFmtId="0" fontId="5" fillId="0" borderId="1" xfId="0" applyFont="1" applyBorder="1"/>
    <xf numFmtId="0" fontId="1" fillId="12" borderId="2" xfId="0" applyFont="1" applyFill="1" applyBorder="1"/>
    <xf numFmtId="0" fontId="1" fillId="12" borderId="2" xfId="0" applyFont="1" applyFill="1" applyBorder="1" applyAlignment="1">
      <alignment horizontal="left"/>
    </xf>
    <xf numFmtId="0" fontId="0" fillId="0" borderId="0" xfId="0" applyAlignment="1"/>
    <xf numFmtId="0" fontId="9" fillId="0" borderId="0" xfId="0" applyFont="1" applyAlignment="1"/>
    <xf numFmtId="164" fontId="0" fillId="0" borderId="1" xfId="0" applyNumberFormat="1" applyBorder="1"/>
    <xf numFmtId="0" fontId="1" fillId="12" borderId="2" xfId="0" applyFont="1" applyFill="1" applyBorder="1" applyAlignment="1">
      <alignment horizontal="center"/>
    </xf>
    <xf numFmtId="0" fontId="1" fillId="12" borderId="0" xfId="0" applyFont="1" applyFill="1" applyBorder="1"/>
    <xf numFmtId="9" fontId="0" fillId="0" borderId="0" xfId="0" applyNumberFormat="1"/>
    <xf numFmtId="164" fontId="0" fillId="0" borderId="0" xfId="0" applyNumberFormat="1"/>
    <xf numFmtId="1" fontId="0" fillId="18" borderId="1" xfId="0" applyNumberFormat="1" applyFill="1" applyBorder="1"/>
    <xf numFmtId="0" fontId="0" fillId="18" borderId="1" xfId="0" applyFill="1" applyBorder="1"/>
    <xf numFmtId="0" fontId="15" fillId="0" borderId="0" xfId="0" applyFont="1"/>
    <xf numFmtId="9" fontId="9" fillId="0" borderId="0" xfId="3" applyFont="1" applyAlignment="1"/>
    <xf numFmtId="0" fontId="0" fillId="14" borderId="29" xfId="0" applyFill="1" applyBorder="1" applyAlignment="1">
      <alignment horizontal="center"/>
    </xf>
    <xf numFmtId="0" fontId="0" fillId="14" borderId="0" xfId="0" applyFill="1" applyAlignment="1">
      <alignment horizontal="center"/>
    </xf>
    <xf numFmtId="171" fontId="0" fillId="0" borderId="14" xfId="3" applyNumberFormat="1" applyFont="1" applyBorder="1" applyAlignment="1">
      <alignment horizontal="center"/>
    </xf>
    <xf numFmtId="171" fontId="0" fillId="0" borderId="35" xfId="3" applyNumberFormat="1" applyFont="1" applyBorder="1" applyAlignment="1">
      <alignment horizontal="center"/>
    </xf>
    <xf numFmtId="171" fontId="0" fillId="0" borderId="15" xfId="3" applyNumberFormat="1" applyFon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9" fontId="0" fillId="16" borderId="13" xfId="3" applyFont="1" applyFill="1" applyBorder="1" applyAlignment="1">
      <alignment horizontal="center"/>
    </xf>
    <xf numFmtId="9" fontId="0" fillId="16" borderId="31" xfId="3" applyFont="1" applyFill="1" applyBorder="1" applyAlignment="1">
      <alignment horizontal="center"/>
    </xf>
    <xf numFmtId="9" fontId="0" fillId="16" borderId="16" xfId="3" applyFont="1" applyFill="1" applyBorder="1" applyAlignment="1">
      <alignment horizontal="center"/>
    </xf>
    <xf numFmtId="9" fontId="0" fillId="16" borderId="17" xfId="3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5" fontId="1" fillId="10" borderId="32" xfId="0" applyNumberFormat="1" applyFont="1" applyFill="1" applyBorder="1" applyAlignment="1">
      <alignment horizontal="center"/>
    </xf>
    <xf numFmtId="165" fontId="1" fillId="10" borderId="33" xfId="0" applyNumberFormat="1" applyFont="1" applyFill="1" applyBorder="1" applyAlignment="1">
      <alignment horizontal="center"/>
    </xf>
    <xf numFmtId="170" fontId="13" fillId="15" borderId="3" xfId="4" applyNumberFormat="1" applyBorder="1" applyAlignment="1">
      <alignment horizontal="center"/>
    </xf>
    <xf numFmtId="0" fontId="0" fillId="18" borderId="1" xfId="0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13" borderId="12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171" fontId="0" fillId="0" borderId="1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7" borderId="12" xfId="0" applyFill="1" applyBorder="1" applyAlignment="1">
      <alignment horizontal="center"/>
    </xf>
    <xf numFmtId="168" fontId="1" fillId="0" borderId="3" xfId="2" applyNumberFormat="1" applyAlignment="1">
      <alignment horizontal="right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68" fontId="0" fillId="0" borderId="14" xfId="0" applyNumberFormat="1" applyBorder="1" applyAlignment="1">
      <alignment horizontal="right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169" fontId="0" fillId="0" borderId="26" xfId="0" applyNumberFormat="1" applyBorder="1" applyAlignment="1">
      <alignment horizontal="center"/>
    </xf>
    <xf numFmtId="168" fontId="1" fillId="0" borderId="27" xfId="0" applyNumberFormat="1" applyFont="1" applyBorder="1" applyAlignment="1">
      <alignment horizontal="center"/>
    </xf>
    <xf numFmtId="168" fontId="1" fillId="0" borderId="28" xfId="0" applyNumberFormat="1" applyFont="1" applyBorder="1" applyAlignment="1">
      <alignment horizontal="center"/>
    </xf>
    <xf numFmtId="0" fontId="4" fillId="9" borderId="12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7" fillId="14" borderId="34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4" fillId="17" borderId="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14" borderId="34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1" fillId="14" borderId="29" xfId="0" applyFont="1" applyFill="1" applyBorder="1" applyAlignment="1">
      <alignment horizontal="center"/>
    </xf>
    <xf numFmtId="0" fontId="1" fillId="14" borderId="0" xfId="0" applyFont="1" applyFill="1" applyAlignment="1">
      <alignment horizontal="center"/>
    </xf>
    <xf numFmtId="172" fontId="1" fillId="0" borderId="3" xfId="2" applyNumberFormat="1" applyAlignment="1">
      <alignment horizontal="center"/>
    </xf>
    <xf numFmtId="0" fontId="1" fillId="19" borderId="14" xfId="0" applyFont="1" applyFill="1" applyBorder="1" applyAlignment="1">
      <alignment horizontal="center"/>
    </xf>
    <xf numFmtId="0" fontId="1" fillId="19" borderId="35" xfId="0" applyFont="1" applyFill="1" applyBorder="1" applyAlignment="1">
      <alignment horizontal="center"/>
    </xf>
    <xf numFmtId="0" fontId="1" fillId="19" borderId="15" xfId="0" applyFont="1" applyFill="1" applyBorder="1" applyAlignment="1">
      <alignment horizontal="center"/>
    </xf>
    <xf numFmtId="166" fontId="0" fillId="0" borderId="14" xfId="3" applyNumberFormat="1" applyFont="1" applyBorder="1" applyAlignment="1">
      <alignment horizontal="center"/>
    </xf>
    <xf numFmtId="166" fontId="0" fillId="0" borderId="35" xfId="3" applyNumberFormat="1" applyFont="1" applyBorder="1" applyAlignment="1">
      <alignment horizontal="center"/>
    </xf>
    <xf numFmtId="166" fontId="0" fillId="0" borderId="15" xfId="3" applyNumberFormat="1" applyFont="1" applyBorder="1" applyAlignment="1">
      <alignment horizontal="center"/>
    </xf>
    <xf numFmtId="0" fontId="8" fillId="13" borderId="12" xfId="0" applyFont="1" applyFill="1" applyBorder="1" applyAlignment="1">
      <alignment horizontal="center" vertical="center"/>
    </xf>
    <xf numFmtId="0" fontId="8" fillId="13" borderId="0" xfId="0" applyFont="1" applyFill="1" applyBorder="1" applyAlignment="1">
      <alignment horizontal="center" vertical="center"/>
    </xf>
    <xf numFmtId="166" fontId="1" fillId="0" borderId="3" xfId="2" applyNumberFormat="1" applyAlignment="1">
      <alignment horizontal="center"/>
    </xf>
    <xf numFmtId="0" fontId="1" fillId="0" borderId="3" xfId="2" applyAlignment="1">
      <alignment horizontal="center"/>
    </xf>
    <xf numFmtId="0" fontId="3" fillId="20" borderId="36" xfId="0" applyFont="1" applyFill="1" applyBorder="1" applyAlignment="1">
      <alignment horizontal="center" vertical="center" wrapText="1"/>
    </xf>
    <xf numFmtId="0" fontId="3" fillId="20" borderId="0" xfId="0" applyFont="1" applyFill="1" applyAlignment="1">
      <alignment horizontal="center" vertical="center" wrapText="1"/>
    </xf>
    <xf numFmtId="166" fontId="0" fillId="0" borderId="32" xfId="0" applyNumberFormat="1" applyBorder="1" applyAlignment="1">
      <alignment horizontal="center"/>
    </xf>
    <xf numFmtId="166" fontId="0" fillId="0" borderId="33" xfId="0" applyNumberFormat="1" applyBorder="1" applyAlignment="1">
      <alignment horizontal="center"/>
    </xf>
    <xf numFmtId="0" fontId="16" fillId="0" borderId="0" xfId="0" applyFont="1"/>
    <xf numFmtId="0" fontId="17" fillId="0" borderId="0" xfId="0" applyFont="1"/>
    <xf numFmtId="165" fontId="0" fillId="0" borderId="0" xfId="0" applyNumberFormat="1"/>
    <xf numFmtId="0" fontId="0" fillId="0" borderId="0" xfId="0" applyNumberFormat="1"/>
    <xf numFmtId="167" fontId="0" fillId="0" borderId="0" xfId="0" applyNumberFormat="1"/>
    <xf numFmtId="169" fontId="0" fillId="0" borderId="0" xfId="0" applyNumberFormat="1"/>
    <xf numFmtId="168" fontId="0" fillId="0" borderId="0" xfId="0" applyNumberFormat="1"/>
    <xf numFmtId="1" fontId="0" fillId="0" borderId="0" xfId="0" applyNumberFormat="1"/>
    <xf numFmtId="2" fontId="0" fillId="0" borderId="0" xfId="0" applyNumberFormat="1"/>
    <xf numFmtId="171" fontId="0" fillId="0" borderId="0" xfId="0" applyNumberFormat="1"/>
    <xf numFmtId="17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5">
    <cellStyle name="Good" xfId="4" builtinId="26"/>
    <cellStyle name="Normal" xfId="0" builtinId="0"/>
    <cellStyle name="Per cent" xfId="3" builtinId="5"/>
    <cellStyle name="Total" xfId="2" builtinId="25"/>
    <cellStyle name="Warning Text" xfId="1" builtinId="1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11</xdr:row>
      <xdr:rowOff>309562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943600" y="2624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Z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11</xdr:row>
      <xdr:rowOff>309562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943600" y="2624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ZA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lhologelo" refreshedDate="44828.854494328705" createdVersion="8" refreshedVersion="8" minRefreshableVersion="3" recordCount="10" xr:uid="{35B3D78D-EE3E-7C46-909F-067E7556331A}">
  <cacheSource type="worksheet">
    <worksheetSource ref="C6:P16" sheet="Transformed Data"/>
  </cacheSource>
  <cacheFields count="14">
    <cacheField name="Predicted sales PRICES" numFmtId="0">
      <sharedItems containsBlank="1" containsMixedTypes="1" containsNumber="1" containsInteger="1" minValue="12" maxValue="100"/>
    </cacheField>
    <cacheField name="Predicted sales Quantity" numFmtId="0">
      <sharedItems containsBlank="1" containsMixedTypes="1" containsNumber="1" containsInteger="1" minValue="0" maxValue="60"/>
    </cacheField>
    <cacheField name="Predicted sales Sale " numFmtId="0">
      <sharedItems containsBlank="1" containsMixedTypes="1" containsNumber="1" containsInteger="1" minValue="0" maxValue="17" count="8">
        <m/>
        <n v="15"/>
        <n v="6"/>
        <n v="5"/>
        <n v="17"/>
        <s v="Income Revenue"/>
        <s v="Stock Variance"/>
        <n v="0"/>
      </sharedItems>
    </cacheField>
    <cacheField name="Predicted sales Sales in rand value" numFmtId="0">
      <sharedItems containsString="0" containsBlank="1" containsNumber="1" containsInteger="1" minValue="0" maxValue="1266"/>
    </cacheField>
    <cacheField name="Predicted sales Inventory sold" numFmtId="0">
      <sharedItems containsString="0" containsBlank="1" containsNumber="1" containsInteger="1" minValue="0" maxValue="720"/>
    </cacheField>
    <cacheField name="Predicted sales Stock Purchased" numFmtId="0">
      <sharedItems containsBlank="1" containsMixedTypes="1" containsNumber="1" containsInteger="1" minValue="280" maxValue="720"/>
    </cacheField>
    <cacheField name="Predicted sales Avail Stock/loss" numFmtId="0">
      <sharedItems containsBlank="1" containsMixedTypes="1" containsNumber="1" containsInteger="1" minValue="0" maxValue="920"/>
    </cacheField>
    <cacheField name="ACTUAL SALES Cash from sales" numFmtId="0">
      <sharedItems containsBlank="1" containsMixedTypes="1" containsNumber="1" minValue="0.27330173775671401" maxValue="1266"/>
    </cacheField>
    <cacheField name="Field9" numFmtId="0">
      <sharedItems containsBlank="1" containsMixedTypes="1" containsNumber="1" containsInteger="1" minValue="854" maxValue="854"/>
    </cacheField>
    <cacheField name="ACTUAL SALES Cash variance" numFmtId="0">
      <sharedItems containsBlank="1" containsMixedTypes="1" containsNumber="1" minValue="0" maxValue="346"/>
    </cacheField>
    <cacheField name="Field11" numFmtId="0">
      <sharedItems containsBlank="1" containsMixedTypes="1" containsNumber="1" minValue="5.2132701421800903E-2" maxValue="5.2132701421800903E-2"/>
    </cacheField>
    <cacheField name="PROFIT SHARE NGWATO" numFmtId="0">
      <sharedItems containsBlank="1" containsMixedTypes="1" containsNumber="1" minValue="0.325434439178515" maxValue="140"/>
    </cacheField>
    <cacheField name="Field13" numFmtId="0">
      <sharedItems containsNonDate="0" containsString="0" containsBlank="1"/>
    </cacheField>
    <cacheField name="PROFIT SHARE TLHOLO" numFmtId="0">
      <sharedItems containsString="0" containsBlank="1" containsNumber="1" containsInteger="1" minValue="140" maxValue="1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0"/>
    <n v="60"/>
    <x v="0"/>
    <n v="0"/>
    <n v="0"/>
    <n v="720"/>
    <n v="0"/>
    <n v="1266"/>
    <m/>
    <n v="0"/>
    <m/>
    <n v="140"/>
    <m/>
    <n v="140"/>
  </r>
  <r>
    <n v="50"/>
    <n v="30"/>
    <x v="1"/>
    <n v="750"/>
    <n v="450"/>
    <s v="Equity"/>
    <n v="920"/>
    <s v="Predicted Margin"/>
    <m/>
    <n v="0.23"/>
    <m/>
    <m/>
    <m/>
    <m/>
  </r>
  <r>
    <n v="32"/>
    <n v="18"/>
    <x v="2"/>
    <n v="192"/>
    <n v="108"/>
    <m/>
    <m/>
    <m/>
    <m/>
    <m/>
    <m/>
    <m/>
    <m/>
    <m/>
  </r>
  <r>
    <n v="24"/>
    <n v="12"/>
    <x v="3"/>
    <n v="120"/>
    <n v="60"/>
    <s v="Profit/loss"/>
    <n v="346"/>
    <s v="Profit Margin"/>
    <m/>
    <s v="Profit/loss"/>
    <m/>
    <s v="Surplus Margin"/>
    <m/>
    <m/>
  </r>
  <r>
    <n v="12"/>
    <n v="6"/>
    <x v="4"/>
    <n v="204"/>
    <n v="102"/>
    <m/>
    <m/>
    <m/>
    <m/>
    <m/>
    <m/>
    <m/>
    <m/>
    <m/>
  </r>
  <r>
    <m/>
    <m/>
    <x v="5"/>
    <n v="1266"/>
    <n v="720"/>
    <s v="Cash recovery"/>
    <n v="0"/>
    <n v="0.27330173775671401"/>
    <m/>
    <n v="346"/>
    <m/>
    <n v="0.325434439178515"/>
    <m/>
    <m/>
  </r>
  <r>
    <s v="Actual Stock Sales"/>
    <m/>
    <x v="0"/>
    <m/>
    <m/>
    <s v="CASH BUDGET"/>
    <m/>
    <m/>
    <m/>
    <m/>
    <m/>
    <m/>
    <m/>
    <m/>
  </r>
  <r>
    <m/>
    <m/>
    <x v="0"/>
    <m/>
    <m/>
    <m/>
    <m/>
    <m/>
    <m/>
    <m/>
    <m/>
    <m/>
    <m/>
    <m/>
  </r>
  <r>
    <m/>
    <s v="Stock count"/>
    <x v="6"/>
    <m/>
    <m/>
    <s v="Predicted profit"/>
    <s v="Actual Profit"/>
    <s v="Profit Surplus"/>
    <s v="New Equity"/>
    <m/>
    <s v="Margin diff"/>
    <m/>
    <m/>
    <m/>
  </r>
  <r>
    <m/>
    <n v="0"/>
    <x v="7"/>
    <m/>
    <m/>
    <n v="280"/>
    <n v="346"/>
    <n v="66"/>
    <n v="854"/>
    <m/>
    <n v="5.2132701421800903E-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5B100-273D-9141-913D-89DA84950B9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11" firstHeaderRow="0" firstDataRow="1" firstDataCol="1"/>
  <pivotFields count="14">
    <pivotField dataField="1" showAll="0"/>
    <pivotField dataField="1" showAll="0"/>
    <pivotField axis="axisRow" showAll="0" sortType="descending">
      <items count="9">
        <item x="7"/>
        <item x="3"/>
        <item x="2"/>
        <item x="1"/>
        <item x="4"/>
        <item x="5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 v="7"/>
    </i>
    <i>
      <x v="3"/>
    </i>
    <i>
      <x v="2"/>
    </i>
    <i>
      <x v="1"/>
    </i>
    <i>
      <x v="4"/>
    </i>
    <i>
      <x v="5"/>
    </i>
    <i>
      <x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edicted sales PRICES" fld="0" baseField="0" baseItem="0" numFmtId="165"/>
    <dataField name="Sum of Predicted sales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runge Textur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67000"/>
                <a:shade val="65000"/>
              </a:schemeClr>
              <a:schemeClr val="phClr">
                <a:tint val="10000"/>
                <a:satMod val="130000"/>
              </a:schemeClr>
            </a:duotone>
          </a:blip>
          <a:tile tx="0" ty="0" sx="60000" sy="59000" flip="none" algn="b"/>
        </a:blip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115000"/>
              </a:schemeClr>
              <a:schemeClr val="phClr">
                <a:tint val="34000"/>
              </a:schemeClr>
            </a:duotone>
          </a:blip>
          <a:tile tx="0" ty="0" sx="60000" sy="59000" flip="none" algn="b"/>
        </a:blipFill>
      </a:fillStyleLst>
      <a:lnStyleLst>
        <a:ln w="6350" cap="flat" cmpd="sng" algn="ctr">
          <a:solidFill>
            <a:schemeClr val="phClr">
              <a:tint val="7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sqref="A1:G5"/>
    </sheetView>
  </sheetViews>
  <sheetFormatPr baseColWidth="10" defaultColWidth="8.83203125" defaultRowHeight="15" x14ac:dyDescent="0.2"/>
  <cols>
    <col min="1" max="1" width="15.33203125" customWidth="1"/>
    <col min="2" max="2" width="15.6640625" customWidth="1"/>
    <col min="3" max="3" width="16.83203125" customWidth="1"/>
    <col min="4" max="4" width="17" customWidth="1"/>
    <col min="5" max="5" width="16.33203125" customWidth="1"/>
    <col min="6" max="6" width="18" customWidth="1"/>
    <col min="7" max="7" width="18.6640625" customWidth="1"/>
    <col min="8" max="8" width="19.83203125" customWidth="1"/>
  </cols>
  <sheetData>
    <row r="1" spans="1:15" ht="15" customHeight="1" thickTop="1" thickBot="1" x14ac:dyDescent="0.25">
      <c r="A1" s="53" t="s">
        <v>18</v>
      </c>
      <c r="B1" s="54"/>
      <c r="C1" s="54"/>
      <c r="D1" s="54"/>
      <c r="E1" s="54"/>
      <c r="F1" s="54"/>
      <c r="G1" s="55"/>
      <c r="H1" s="64" t="s">
        <v>13</v>
      </c>
      <c r="I1" s="65"/>
      <c r="J1" s="65"/>
      <c r="K1" s="66"/>
      <c r="L1" s="87" t="s">
        <v>22</v>
      </c>
      <c r="M1" s="88"/>
      <c r="N1" s="88"/>
      <c r="O1" s="88"/>
    </row>
    <row r="2" spans="1:15" ht="16" thickBot="1" x14ac:dyDescent="0.25">
      <c r="A2" s="56"/>
      <c r="B2" s="57"/>
      <c r="C2" s="57"/>
      <c r="D2" s="57"/>
      <c r="E2" s="57"/>
      <c r="F2" s="57"/>
      <c r="G2" s="58"/>
      <c r="H2" s="67"/>
      <c r="I2" s="68"/>
      <c r="J2" s="68"/>
      <c r="K2" s="69"/>
      <c r="L2" s="87"/>
      <c r="M2" s="88"/>
      <c r="N2" s="88"/>
      <c r="O2" s="88"/>
    </row>
    <row r="3" spans="1:15" ht="16" thickBot="1" x14ac:dyDescent="0.25">
      <c r="A3" s="56"/>
      <c r="B3" s="57"/>
      <c r="C3" s="57"/>
      <c r="D3" s="57"/>
      <c r="E3" s="57"/>
      <c r="F3" s="57"/>
      <c r="G3" s="58"/>
      <c r="H3" s="67"/>
      <c r="I3" s="68"/>
      <c r="J3" s="68"/>
      <c r="K3" s="69"/>
      <c r="L3" s="87"/>
      <c r="M3" s="88"/>
      <c r="N3" s="88"/>
      <c r="O3" s="88"/>
    </row>
    <row r="4" spans="1:15" ht="12.75" customHeight="1" thickBot="1" x14ac:dyDescent="0.25">
      <c r="A4" s="56"/>
      <c r="B4" s="57"/>
      <c r="C4" s="57"/>
      <c r="D4" s="57"/>
      <c r="E4" s="57"/>
      <c r="F4" s="57"/>
      <c r="G4" s="58"/>
      <c r="H4" s="67"/>
      <c r="I4" s="68"/>
      <c r="J4" s="68"/>
      <c r="K4" s="69"/>
      <c r="L4" s="89" t="s">
        <v>23</v>
      </c>
      <c r="M4" s="90"/>
      <c r="N4" s="91" t="s">
        <v>24</v>
      </c>
      <c r="O4" s="91"/>
    </row>
    <row r="5" spans="1:15" ht="15.75" hidden="1" customHeight="1" thickBot="1" x14ac:dyDescent="0.25">
      <c r="A5" s="59"/>
      <c r="B5" s="60"/>
      <c r="C5" s="60"/>
      <c r="D5" s="60"/>
      <c r="E5" s="60"/>
      <c r="F5" s="60"/>
      <c r="G5" s="61"/>
      <c r="H5" s="70"/>
      <c r="I5" s="71"/>
      <c r="J5" s="71"/>
      <c r="K5" s="72"/>
      <c r="L5" s="89"/>
      <c r="M5" s="90"/>
      <c r="N5" s="91"/>
      <c r="O5" s="91"/>
    </row>
    <row r="6" spans="1:15" ht="43.5" customHeight="1" thickTop="1" thickBot="1" x14ac:dyDescent="0.25">
      <c r="A6" s="14" t="s">
        <v>0</v>
      </c>
      <c r="B6" s="14" t="s">
        <v>1</v>
      </c>
      <c r="C6" s="14" t="s">
        <v>2</v>
      </c>
      <c r="D6" s="14" t="s">
        <v>3</v>
      </c>
      <c r="E6" s="15" t="s">
        <v>4</v>
      </c>
      <c r="F6" s="19" t="s">
        <v>9</v>
      </c>
      <c r="G6" s="20" t="s">
        <v>6</v>
      </c>
      <c r="H6" s="79" t="s">
        <v>10</v>
      </c>
      <c r="I6" s="80"/>
      <c r="J6" s="79" t="s">
        <v>11</v>
      </c>
      <c r="K6" s="80"/>
      <c r="L6" s="89"/>
      <c r="M6" s="90"/>
      <c r="N6" s="91"/>
      <c r="O6" s="91"/>
    </row>
    <row r="7" spans="1:15" ht="17" thickTop="1" thickBot="1" x14ac:dyDescent="0.25">
      <c r="A7" s="1">
        <v>100</v>
      </c>
      <c r="B7" s="2">
        <v>60</v>
      </c>
      <c r="C7" s="2"/>
      <c r="D7" s="1">
        <f>SUM(A7*C7)</f>
        <v>0</v>
      </c>
      <c r="E7" s="2">
        <f>SUM(B7*C7)</f>
        <v>0</v>
      </c>
      <c r="F7" s="5">
        <v>720</v>
      </c>
      <c r="G7" s="6">
        <f>SUM(F7-E12)</f>
        <v>450</v>
      </c>
      <c r="H7" s="81">
        <v>1266</v>
      </c>
      <c r="I7" s="82"/>
      <c r="J7" s="83">
        <f>SUM(H7-D12)</f>
        <v>750</v>
      </c>
      <c r="K7" s="84"/>
      <c r="L7" s="92">
        <f>SUM(J12-H16)/2</f>
        <v>140</v>
      </c>
      <c r="M7" s="92"/>
      <c r="N7" s="93">
        <f>SUM(J12-H16)/2</f>
        <v>140</v>
      </c>
      <c r="O7" s="93"/>
    </row>
    <row r="8" spans="1:15" ht="16" thickBot="1" x14ac:dyDescent="0.25">
      <c r="A8" s="1">
        <v>50</v>
      </c>
      <c r="B8" s="2">
        <v>30</v>
      </c>
      <c r="C8" s="2"/>
      <c r="D8" s="1">
        <f>SUM(A8*C8)</f>
        <v>0</v>
      </c>
      <c r="E8" s="2">
        <f>SUM(B8*C8)</f>
        <v>0</v>
      </c>
      <c r="F8" s="77" t="s">
        <v>8</v>
      </c>
      <c r="G8" s="78">
        <v>920</v>
      </c>
      <c r="H8" s="32" t="s">
        <v>32</v>
      </c>
      <c r="I8" s="33"/>
      <c r="J8" s="36">
        <v>0.23</v>
      </c>
      <c r="K8" s="37"/>
    </row>
    <row r="9" spans="1:15" ht="16" thickBot="1" x14ac:dyDescent="0.25">
      <c r="A9" s="1">
        <v>32</v>
      </c>
      <c r="B9" s="2">
        <v>18</v>
      </c>
      <c r="C9" s="2">
        <v>6</v>
      </c>
      <c r="D9" s="1">
        <f>SUM(A9*C9)</f>
        <v>192</v>
      </c>
      <c r="E9" s="2">
        <f>SUM(B9*C9)</f>
        <v>108</v>
      </c>
      <c r="F9" s="62"/>
      <c r="G9" s="78"/>
      <c r="H9" s="34"/>
      <c r="I9" s="35"/>
      <c r="J9" s="38"/>
      <c r="K9" s="39"/>
    </row>
    <row r="10" spans="1:15" ht="16" thickBot="1" x14ac:dyDescent="0.25">
      <c r="A10" s="1">
        <v>24</v>
      </c>
      <c r="B10" s="2">
        <v>12</v>
      </c>
      <c r="C10" s="2">
        <v>5</v>
      </c>
      <c r="D10" s="1">
        <f>SUM(A10*C10)</f>
        <v>120</v>
      </c>
      <c r="E10" s="2">
        <f>SUM(B10*C10)</f>
        <v>60</v>
      </c>
      <c r="F10" s="62" t="s">
        <v>7</v>
      </c>
      <c r="G10" s="63">
        <f>SUM(D12-G8)</f>
        <v>-404</v>
      </c>
      <c r="H10" s="85" t="s">
        <v>12</v>
      </c>
      <c r="I10" s="86"/>
      <c r="J10" s="73" t="s">
        <v>7</v>
      </c>
      <c r="K10" s="74"/>
      <c r="L10" s="27" t="s">
        <v>26</v>
      </c>
      <c r="M10" s="28"/>
      <c r="N10" s="28"/>
    </row>
    <row r="11" spans="1:15" ht="16" thickBot="1" x14ac:dyDescent="0.25">
      <c r="A11" s="1">
        <v>12</v>
      </c>
      <c r="B11" s="2">
        <v>6</v>
      </c>
      <c r="C11" s="2">
        <v>17</v>
      </c>
      <c r="D11" s="1">
        <f>SUM(A11*C11)</f>
        <v>204</v>
      </c>
      <c r="E11" s="2">
        <f>SUM(B11*C11)</f>
        <v>102</v>
      </c>
      <c r="F11" s="62"/>
      <c r="G11" s="63"/>
      <c r="H11" s="85"/>
      <c r="I11" s="86"/>
      <c r="J11" s="75"/>
      <c r="K11" s="76"/>
      <c r="L11" s="27"/>
      <c r="M11" s="28"/>
      <c r="N11" s="28"/>
    </row>
    <row r="12" spans="1:15" ht="34.5" customHeight="1" thickBot="1" x14ac:dyDescent="0.25">
      <c r="A12" s="2"/>
      <c r="B12" s="2"/>
      <c r="C12" s="3" t="s">
        <v>5</v>
      </c>
      <c r="D12" s="9">
        <f>SUM(D7:D11)</f>
        <v>516</v>
      </c>
      <c r="E12" s="4">
        <f>SUM(E7:E11)</f>
        <v>270</v>
      </c>
      <c r="F12" s="7" t="s">
        <v>14</v>
      </c>
      <c r="G12" s="8">
        <f>SUM(F7-E12+G7)</f>
        <v>900</v>
      </c>
      <c r="H12" s="29">
        <f>SUM(H7-G8)/H7</f>
        <v>0.27330173775671407</v>
      </c>
      <c r="I12" s="31"/>
      <c r="J12" s="46">
        <f>SUM(G10+J7)</f>
        <v>346</v>
      </c>
      <c r="K12" s="46"/>
      <c r="L12" s="29">
        <f>SUM(H7-I16)/H7</f>
        <v>0.325434439178515</v>
      </c>
      <c r="M12" s="30"/>
      <c r="N12" s="31"/>
    </row>
    <row r="13" spans="1:15" ht="15" customHeight="1" x14ac:dyDescent="0.2">
      <c r="A13" s="40" t="s">
        <v>15</v>
      </c>
      <c r="B13" s="41"/>
      <c r="C13" s="41"/>
      <c r="D13" s="16"/>
      <c r="E13" s="16"/>
      <c r="F13" s="50" t="s">
        <v>19</v>
      </c>
      <c r="G13" s="51"/>
      <c r="H13" s="51"/>
      <c r="I13" s="51"/>
      <c r="J13" s="51"/>
      <c r="K13" s="51"/>
      <c r="L13" s="51"/>
      <c r="M13" s="51"/>
    </row>
    <row r="14" spans="1:15" ht="31.5" customHeight="1" thickBot="1" x14ac:dyDescent="0.25">
      <c r="A14" s="42"/>
      <c r="B14" s="43"/>
      <c r="C14" s="43"/>
      <c r="D14" s="16"/>
      <c r="E14" s="16"/>
      <c r="F14" s="50"/>
      <c r="G14" s="51"/>
      <c r="H14" s="51"/>
      <c r="I14" s="51"/>
      <c r="J14" s="51"/>
      <c r="K14" s="51"/>
      <c r="L14" s="51"/>
      <c r="M14" s="51"/>
      <c r="N14" s="17"/>
    </row>
    <row r="15" spans="1:15" ht="32.25" customHeight="1" thickBot="1" x14ac:dyDescent="0.25">
      <c r="A15" s="44"/>
      <c r="B15" s="13" t="s">
        <v>16</v>
      </c>
      <c r="C15" s="13" t="s">
        <v>17</v>
      </c>
      <c r="D15" s="21"/>
      <c r="E15" s="10"/>
      <c r="F15" s="23" t="s">
        <v>20</v>
      </c>
      <c r="G15" s="24" t="s">
        <v>21</v>
      </c>
      <c r="H15" s="24" t="s">
        <v>25</v>
      </c>
      <c r="I15" s="47" t="s">
        <v>28</v>
      </c>
      <c r="J15" s="47"/>
      <c r="K15" s="47" t="s">
        <v>27</v>
      </c>
      <c r="L15" s="47"/>
      <c r="M15" s="47"/>
    </row>
    <row r="16" spans="1:15" ht="16" thickBot="1" x14ac:dyDescent="0.25">
      <c r="A16" s="45"/>
      <c r="B16" s="11">
        <v>0</v>
      </c>
      <c r="C16" s="12">
        <f>SUM(G7-B16)</f>
        <v>450</v>
      </c>
      <c r="D16" s="22"/>
      <c r="E16" s="22"/>
      <c r="F16" s="18">
        <v>280</v>
      </c>
      <c r="G16" s="18">
        <v>346</v>
      </c>
      <c r="H16" s="18">
        <f>SUM(G16-F16)</f>
        <v>66</v>
      </c>
      <c r="I16" s="48">
        <f>SUM(G8-H16)</f>
        <v>854</v>
      </c>
      <c r="J16" s="49"/>
      <c r="K16" s="52">
        <f>SUM(L12-H12)</f>
        <v>5.2132701421800931E-2</v>
      </c>
      <c r="L16" s="52"/>
      <c r="M16" s="52"/>
    </row>
    <row r="17" spans="1:5" ht="16" thickBot="1" x14ac:dyDescent="0.25">
      <c r="D17" s="22"/>
      <c r="E17" s="21"/>
    </row>
    <row r="18" spans="1:5" ht="16" thickBot="1" x14ac:dyDescent="0.25">
      <c r="A18" s="94" t="s">
        <v>29</v>
      </c>
      <c r="B18" s="94"/>
      <c r="C18" s="94"/>
      <c r="D18" s="22"/>
      <c r="E18" s="10"/>
    </row>
    <row r="19" spans="1:5" ht="16" thickBot="1" x14ac:dyDescent="0.25">
      <c r="A19" s="94"/>
      <c r="B19" s="94"/>
      <c r="C19" s="94"/>
      <c r="D19" s="22"/>
      <c r="E19" s="10"/>
    </row>
    <row r="20" spans="1:5" ht="16" thickBot="1" x14ac:dyDescent="0.25">
      <c r="A20" s="94"/>
      <c r="B20" s="94"/>
      <c r="C20" s="94"/>
    </row>
    <row r="21" spans="1:5" ht="16" thickBot="1" x14ac:dyDescent="0.25">
      <c r="A21" s="95"/>
      <c r="B21" s="96"/>
      <c r="C21" s="97"/>
      <c r="D21" s="25"/>
    </row>
    <row r="22" spans="1:5" ht="16" thickBot="1" x14ac:dyDescent="0.25">
      <c r="A22" s="95"/>
      <c r="B22" s="96"/>
      <c r="C22" s="97"/>
      <c r="D22" t="s">
        <v>30</v>
      </c>
    </row>
    <row r="23" spans="1:5" ht="16" thickBot="1" x14ac:dyDescent="0.25"/>
    <row r="24" spans="1:5" ht="16" thickBot="1" x14ac:dyDescent="0.25">
      <c r="A24" s="95"/>
      <c r="B24" s="96"/>
      <c r="C24" s="97"/>
    </row>
    <row r="25" spans="1:5" ht="16" thickBot="1" x14ac:dyDescent="0.25">
      <c r="A25" s="95"/>
      <c r="B25" s="96"/>
      <c r="C25" s="97"/>
    </row>
  </sheetData>
  <mergeCells count="35">
    <mergeCell ref="A18:C20"/>
    <mergeCell ref="A21:C21"/>
    <mergeCell ref="A22:C22"/>
    <mergeCell ref="A24:C24"/>
    <mergeCell ref="A25:C25"/>
    <mergeCell ref="L1:O3"/>
    <mergeCell ref="L4:M6"/>
    <mergeCell ref="N4:O6"/>
    <mergeCell ref="L7:M7"/>
    <mergeCell ref="N7:O7"/>
    <mergeCell ref="A1:G5"/>
    <mergeCell ref="F10:F11"/>
    <mergeCell ref="G10:G11"/>
    <mergeCell ref="H1:K5"/>
    <mergeCell ref="J10:K11"/>
    <mergeCell ref="F8:F9"/>
    <mergeCell ref="G8:G9"/>
    <mergeCell ref="H6:I6"/>
    <mergeCell ref="H7:I7"/>
    <mergeCell ref="J6:K6"/>
    <mergeCell ref="J7:K7"/>
    <mergeCell ref="H10:I11"/>
    <mergeCell ref="A15:A16"/>
    <mergeCell ref="H12:I12"/>
    <mergeCell ref="J12:K12"/>
    <mergeCell ref="I15:J15"/>
    <mergeCell ref="I16:J16"/>
    <mergeCell ref="F13:M14"/>
    <mergeCell ref="K15:M15"/>
    <mergeCell ref="K16:M16"/>
    <mergeCell ref="L10:N11"/>
    <mergeCell ref="L12:N12"/>
    <mergeCell ref="H8:I9"/>
    <mergeCell ref="J8:K9"/>
    <mergeCell ref="A13:C14"/>
  </mergeCells>
  <conditionalFormatting sqref="G8:G9">
    <cfRule type="cellIs" dxfId="3" priority="1" operator="greaterThan">
      <formula>920</formula>
    </cfRule>
    <cfRule type="cellIs" dxfId="2" priority="2" operator="greaterThan">
      <formula>920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topLeftCell="A4" zoomScale="110" zoomScaleNormal="110" workbookViewId="0">
      <selection activeCell="E17" sqref="E17"/>
    </sheetView>
  </sheetViews>
  <sheetFormatPr baseColWidth="10" defaultColWidth="8.83203125" defaultRowHeight="15" x14ac:dyDescent="0.2"/>
  <cols>
    <col min="1" max="1" width="15.33203125" customWidth="1"/>
    <col min="2" max="2" width="15.6640625" customWidth="1"/>
    <col min="3" max="3" width="16.83203125" customWidth="1"/>
    <col min="4" max="4" width="17" customWidth="1"/>
    <col min="5" max="5" width="16.33203125" customWidth="1"/>
    <col min="6" max="6" width="18" customWidth="1"/>
    <col min="7" max="7" width="18.6640625" customWidth="1"/>
    <col min="8" max="8" width="19.83203125" customWidth="1"/>
  </cols>
  <sheetData>
    <row r="1" spans="1:16" ht="15" customHeight="1" thickTop="1" thickBot="1" x14ac:dyDescent="0.25">
      <c r="A1" s="53" t="s">
        <v>18</v>
      </c>
      <c r="B1" s="54"/>
      <c r="C1" s="54"/>
      <c r="D1" s="54"/>
      <c r="E1" s="54"/>
      <c r="F1" s="54"/>
      <c r="G1" s="55"/>
      <c r="H1" s="64" t="s">
        <v>13</v>
      </c>
      <c r="I1" s="65"/>
      <c r="J1" s="65"/>
      <c r="K1" s="66"/>
      <c r="L1" s="98" t="s">
        <v>22</v>
      </c>
      <c r="M1" s="99"/>
      <c r="N1" s="99"/>
      <c r="O1" s="99"/>
    </row>
    <row r="2" spans="1:16" ht="16" thickBot="1" x14ac:dyDescent="0.25">
      <c r="A2" s="56"/>
      <c r="B2" s="57"/>
      <c r="C2" s="57"/>
      <c r="D2" s="57"/>
      <c r="E2" s="57"/>
      <c r="F2" s="57"/>
      <c r="G2" s="58"/>
      <c r="H2" s="67"/>
      <c r="I2" s="68"/>
      <c r="J2" s="68"/>
      <c r="K2" s="69"/>
      <c r="L2" s="98"/>
      <c r="M2" s="99"/>
      <c r="N2" s="99"/>
      <c r="O2" s="99"/>
    </row>
    <row r="3" spans="1:16" ht="16" thickBot="1" x14ac:dyDescent="0.25">
      <c r="A3" s="56"/>
      <c r="B3" s="57"/>
      <c r="C3" s="57"/>
      <c r="D3" s="57"/>
      <c r="E3" s="57"/>
      <c r="F3" s="57"/>
      <c r="G3" s="58"/>
      <c r="H3" s="67"/>
      <c r="I3" s="68"/>
      <c r="J3" s="68"/>
      <c r="K3" s="69"/>
      <c r="L3" s="98"/>
      <c r="M3" s="99"/>
      <c r="N3" s="99"/>
      <c r="O3" s="99"/>
    </row>
    <row r="4" spans="1:16" ht="12.75" customHeight="1" thickBot="1" x14ac:dyDescent="0.25">
      <c r="A4" s="56"/>
      <c r="B4" s="57"/>
      <c r="C4" s="57"/>
      <c r="D4" s="57"/>
      <c r="E4" s="57"/>
      <c r="F4" s="57"/>
      <c r="G4" s="58"/>
      <c r="H4" s="67"/>
      <c r="I4" s="68"/>
      <c r="J4" s="68"/>
      <c r="K4" s="69"/>
      <c r="L4" s="89" t="s">
        <v>23</v>
      </c>
      <c r="M4" s="90"/>
      <c r="N4" s="91" t="s">
        <v>24</v>
      </c>
      <c r="O4" s="91"/>
    </row>
    <row r="5" spans="1:16" ht="15.75" hidden="1" customHeight="1" x14ac:dyDescent="0.2">
      <c r="A5" s="59"/>
      <c r="B5" s="60"/>
      <c r="C5" s="60"/>
      <c r="D5" s="60"/>
      <c r="E5" s="60"/>
      <c r="F5" s="60"/>
      <c r="G5" s="61"/>
      <c r="H5" s="70"/>
      <c r="I5" s="71"/>
      <c r="J5" s="71"/>
      <c r="K5" s="72"/>
      <c r="L5" s="89"/>
      <c r="M5" s="90"/>
      <c r="N5" s="91"/>
      <c r="O5" s="91"/>
    </row>
    <row r="6" spans="1:16" ht="43.5" customHeight="1" thickTop="1" thickBot="1" x14ac:dyDescent="0.25">
      <c r="A6" s="14" t="s">
        <v>0</v>
      </c>
      <c r="B6" s="14" t="s">
        <v>1</v>
      </c>
      <c r="C6" s="14" t="s">
        <v>2</v>
      </c>
      <c r="D6" s="14" t="s">
        <v>3</v>
      </c>
      <c r="E6" s="15" t="s">
        <v>4</v>
      </c>
      <c r="F6" s="19" t="s">
        <v>9</v>
      </c>
      <c r="G6" s="20" t="s">
        <v>6</v>
      </c>
      <c r="H6" s="79" t="s">
        <v>10</v>
      </c>
      <c r="I6" s="80"/>
      <c r="J6" s="79" t="s">
        <v>11</v>
      </c>
      <c r="K6" s="80"/>
      <c r="L6" s="89"/>
      <c r="M6" s="90"/>
      <c r="N6" s="91"/>
      <c r="O6" s="91"/>
    </row>
    <row r="7" spans="1:16" ht="17" thickTop="1" thickBot="1" x14ac:dyDescent="0.25">
      <c r="A7" s="1">
        <v>100</v>
      </c>
      <c r="B7" s="2">
        <v>60</v>
      </c>
      <c r="C7" s="2"/>
      <c r="D7" s="1">
        <f>SUM(A7*C7)</f>
        <v>0</v>
      </c>
      <c r="E7" s="2">
        <f>SUM(B7*C7)</f>
        <v>0</v>
      </c>
      <c r="F7" s="5"/>
      <c r="G7" s="6">
        <f>SUM(F7-E12)</f>
        <v>0</v>
      </c>
      <c r="H7" s="81"/>
      <c r="I7" s="82"/>
      <c r="J7" s="83">
        <f>SUM(H7-D12)</f>
        <v>0</v>
      </c>
      <c r="K7" s="84"/>
      <c r="L7" s="92">
        <f>SUM(J12-H16)/2</f>
        <v>0</v>
      </c>
      <c r="M7" s="92"/>
      <c r="N7" s="92">
        <f>SUM(J12-H16)/2</f>
        <v>0</v>
      </c>
      <c r="O7" s="92"/>
    </row>
    <row r="8" spans="1:16" ht="16" thickBot="1" x14ac:dyDescent="0.25">
      <c r="A8" s="1">
        <v>50</v>
      </c>
      <c r="B8" s="2">
        <v>30</v>
      </c>
      <c r="C8" s="2"/>
      <c r="D8" s="1">
        <f>SUM(A8*C8)</f>
        <v>0</v>
      </c>
      <c r="E8" s="2">
        <f>SUM(B8*C8)</f>
        <v>0</v>
      </c>
      <c r="F8" s="77" t="s">
        <v>8</v>
      </c>
      <c r="G8" s="78"/>
      <c r="H8" s="32" t="s">
        <v>32</v>
      </c>
      <c r="I8" s="33"/>
      <c r="J8" s="36"/>
      <c r="K8" s="37"/>
    </row>
    <row r="9" spans="1:16" ht="16" thickBot="1" x14ac:dyDescent="0.25">
      <c r="A9" s="1">
        <v>32</v>
      </c>
      <c r="B9" s="2">
        <v>18</v>
      </c>
      <c r="C9" s="2"/>
      <c r="D9" s="1">
        <f>SUM(A9*C9)</f>
        <v>0</v>
      </c>
      <c r="E9" s="2">
        <f>SUM(B9*C9)</f>
        <v>0</v>
      </c>
      <c r="F9" s="62"/>
      <c r="G9" s="78"/>
      <c r="H9" s="34"/>
      <c r="I9" s="35"/>
      <c r="J9" s="38"/>
      <c r="K9" s="39"/>
    </row>
    <row r="10" spans="1:16" ht="16" thickBot="1" x14ac:dyDescent="0.25">
      <c r="A10" s="1">
        <v>24</v>
      </c>
      <c r="B10" s="2">
        <v>12</v>
      </c>
      <c r="C10" s="2"/>
      <c r="D10" s="1">
        <f>SUM(A10*C10)</f>
        <v>0</v>
      </c>
      <c r="E10" s="2">
        <f>SUM(B10*C10)</f>
        <v>0</v>
      </c>
      <c r="F10" s="62" t="s">
        <v>7</v>
      </c>
      <c r="G10" s="63">
        <f>SUM(D12-G8)</f>
        <v>0</v>
      </c>
      <c r="H10" s="85" t="s">
        <v>12</v>
      </c>
      <c r="I10" s="86"/>
      <c r="J10" s="73" t="s">
        <v>7</v>
      </c>
      <c r="K10" s="74"/>
      <c r="L10" s="100" t="s">
        <v>33</v>
      </c>
      <c r="M10" s="101"/>
      <c r="N10" s="101"/>
    </row>
    <row r="11" spans="1:16" ht="16" thickBot="1" x14ac:dyDescent="0.25">
      <c r="A11" s="1">
        <v>12</v>
      </c>
      <c r="B11" s="2">
        <v>6</v>
      </c>
      <c r="C11" s="2"/>
      <c r="D11" s="1">
        <f>SUM(A11*C11)</f>
        <v>0</v>
      </c>
      <c r="E11" s="2">
        <f>SUM(B11*C11)</f>
        <v>0</v>
      </c>
      <c r="F11" s="62"/>
      <c r="G11" s="63"/>
      <c r="H11" s="85"/>
      <c r="I11" s="86"/>
      <c r="J11" s="75"/>
      <c r="K11" s="76"/>
      <c r="L11" s="100"/>
      <c r="M11" s="101"/>
      <c r="N11" s="101"/>
    </row>
    <row r="12" spans="1:16" ht="34.5" customHeight="1" thickBot="1" x14ac:dyDescent="0.25">
      <c r="A12" s="2"/>
      <c r="B12" s="2"/>
      <c r="C12" s="3" t="s">
        <v>5</v>
      </c>
      <c r="D12" s="9">
        <f>SUM(D7:D11)</f>
        <v>0</v>
      </c>
      <c r="E12" s="4">
        <f>SUM(E7:E11)</f>
        <v>0</v>
      </c>
      <c r="F12" s="7" t="s">
        <v>14</v>
      </c>
      <c r="G12" s="8">
        <f>SUM(F7-E12+G7)</f>
        <v>0</v>
      </c>
      <c r="H12" s="29" t="e">
        <f>SUM(H7-G8)/H7</f>
        <v>#DIV/0!</v>
      </c>
      <c r="I12" s="31"/>
      <c r="J12" s="46">
        <f>SUM(G10+J7)</f>
        <v>0</v>
      </c>
      <c r="K12" s="46"/>
      <c r="L12" s="106"/>
      <c r="M12" s="107"/>
      <c r="N12" s="108"/>
    </row>
    <row r="13" spans="1:16" ht="15" customHeight="1" thickTop="1" x14ac:dyDescent="0.2">
      <c r="A13" s="40" t="s">
        <v>15</v>
      </c>
      <c r="B13" s="41"/>
      <c r="C13" s="41"/>
      <c r="D13" s="113" t="s">
        <v>35</v>
      </c>
      <c r="E13" s="115"/>
      <c r="F13" s="109" t="s">
        <v>19</v>
      </c>
      <c r="G13" s="110"/>
      <c r="H13" s="110"/>
      <c r="I13" s="110"/>
      <c r="J13" s="110"/>
      <c r="K13" s="110"/>
      <c r="L13" s="110"/>
      <c r="M13" s="110"/>
    </row>
    <row r="14" spans="1:16" ht="31.5" customHeight="1" thickBot="1" x14ac:dyDescent="0.25">
      <c r="A14" s="42"/>
      <c r="B14" s="43"/>
      <c r="C14" s="43"/>
      <c r="D14" s="114"/>
      <c r="E14" s="116"/>
      <c r="F14" s="109"/>
      <c r="G14" s="110"/>
      <c r="H14" s="110"/>
      <c r="I14" s="110"/>
      <c r="J14" s="110"/>
      <c r="K14" s="110"/>
      <c r="L14" s="110"/>
      <c r="M14" s="110"/>
      <c r="N14" s="26"/>
    </row>
    <row r="15" spans="1:16" ht="32.25" customHeight="1" thickBot="1" x14ac:dyDescent="0.25">
      <c r="A15" s="44"/>
      <c r="B15" s="13" t="s">
        <v>16</v>
      </c>
      <c r="C15" s="13" t="s">
        <v>17</v>
      </c>
      <c r="D15" s="21"/>
      <c r="E15" s="10"/>
      <c r="F15" s="23" t="s">
        <v>20</v>
      </c>
      <c r="G15" s="24" t="s">
        <v>21</v>
      </c>
      <c r="H15" s="24" t="s">
        <v>25</v>
      </c>
      <c r="I15" s="47" t="s">
        <v>28</v>
      </c>
      <c r="J15" s="47"/>
      <c r="K15" s="103" t="s">
        <v>34</v>
      </c>
      <c r="L15" s="104"/>
      <c r="M15" s="105"/>
      <c r="N15" s="103" t="s">
        <v>38</v>
      </c>
      <c r="O15" s="104"/>
      <c r="P15" s="105"/>
    </row>
    <row r="16" spans="1:16" ht="16" thickBot="1" x14ac:dyDescent="0.25">
      <c r="A16" s="45"/>
      <c r="B16" s="11"/>
      <c r="C16" s="12">
        <f>SUM(G7-B16)</f>
        <v>0</v>
      </c>
      <c r="D16" s="22"/>
      <c r="E16" s="22"/>
      <c r="F16" s="18"/>
      <c r="G16" s="18"/>
      <c r="H16" s="18">
        <f>SUM(G16-F16)</f>
        <v>0</v>
      </c>
      <c r="I16" s="48">
        <f>SUM(G8-H16)</f>
        <v>0</v>
      </c>
      <c r="J16" s="49"/>
      <c r="K16" s="111">
        <f>D12+E13</f>
        <v>0</v>
      </c>
      <c r="L16" s="112"/>
      <c r="M16" s="112"/>
      <c r="N16" s="102">
        <f>H7-K16</f>
        <v>0</v>
      </c>
      <c r="O16" s="102"/>
      <c r="P16" s="102"/>
    </row>
    <row r="17" spans="1:7" ht="16" thickBot="1" x14ac:dyDescent="0.25">
      <c r="D17" s="22"/>
      <c r="E17" s="21"/>
    </row>
    <row r="18" spans="1:7" ht="16" thickBot="1" x14ac:dyDescent="0.25">
      <c r="A18" s="94" t="s">
        <v>29</v>
      </c>
      <c r="B18" s="94"/>
      <c r="C18" s="94"/>
      <c r="D18" s="22"/>
      <c r="E18" s="10"/>
      <c r="G18" t="s">
        <v>41</v>
      </c>
    </row>
    <row r="19" spans="1:7" ht="16" thickBot="1" x14ac:dyDescent="0.25">
      <c r="A19" s="94"/>
      <c r="B19" s="94"/>
      <c r="C19" s="94"/>
      <c r="D19" s="22"/>
      <c r="E19" s="10"/>
    </row>
    <row r="20" spans="1:7" ht="16" thickBot="1" x14ac:dyDescent="0.25">
      <c r="A20" s="94"/>
      <c r="B20" s="94"/>
      <c r="C20" s="94"/>
    </row>
    <row r="21" spans="1:7" ht="16" thickBot="1" x14ac:dyDescent="0.25">
      <c r="A21" s="95" t="s">
        <v>40</v>
      </c>
      <c r="B21" s="96"/>
      <c r="C21" s="97"/>
      <c r="D21" s="25"/>
    </row>
    <row r="22" spans="1:7" ht="16" thickBot="1" x14ac:dyDescent="0.25">
      <c r="A22" s="95" t="s">
        <v>39</v>
      </c>
      <c r="B22" s="96"/>
      <c r="C22" s="97"/>
      <c r="D22" t="s">
        <v>30</v>
      </c>
    </row>
    <row r="23" spans="1:7" ht="16" thickBot="1" x14ac:dyDescent="0.25">
      <c r="A23" s="95" t="s">
        <v>36</v>
      </c>
      <c r="B23" s="96"/>
      <c r="C23" s="97"/>
    </row>
    <row r="24" spans="1:7" ht="16" thickBot="1" x14ac:dyDescent="0.25">
      <c r="A24" s="95" t="s">
        <v>37</v>
      </c>
      <c r="B24" s="96"/>
      <c r="C24" s="97"/>
    </row>
    <row r="25" spans="1:7" ht="16" thickBot="1" x14ac:dyDescent="0.25">
      <c r="A25" s="95" t="s">
        <v>31</v>
      </c>
      <c r="B25" s="96"/>
      <c r="C25" s="97"/>
    </row>
  </sheetData>
  <mergeCells count="40">
    <mergeCell ref="A24:C24"/>
    <mergeCell ref="H6:I6"/>
    <mergeCell ref="J6:K6"/>
    <mergeCell ref="A25:C25"/>
    <mergeCell ref="A13:C14"/>
    <mergeCell ref="F13:M14"/>
    <mergeCell ref="A15:A16"/>
    <mergeCell ref="I15:J15"/>
    <mergeCell ref="K15:M15"/>
    <mergeCell ref="I16:J16"/>
    <mergeCell ref="K16:M16"/>
    <mergeCell ref="D13:D14"/>
    <mergeCell ref="E13:E14"/>
    <mergeCell ref="A18:C20"/>
    <mergeCell ref="A21:C21"/>
    <mergeCell ref="A22:C22"/>
    <mergeCell ref="A23:C23"/>
    <mergeCell ref="L7:M7"/>
    <mergeCell ref="N7:O7"/>
    <mergeCell ref="F10:F11"/>
    <mergeCell ref="G10:G11"/>
    <mergeCell ref="H10:I11"/>
    <mergeCell ref="J10:K11"/>
    <mergeCell ref="L10:N11"/>
    <mergeCell ref="N16:P16"/>
    <mergeCell ref="N15:P15"/>
    <mergeCell ref="H12:I12"/>
    <mergeCell ref="J12:K12"/>
    <mergeCell ref="L12:N12"/>
    <mergeCell ref="L1:O3"/>
    <mergeCell ref="L4:M6"/>
    <mergeCell ref="N4:O6"/>
    <mergeCell ref="F8:F9"/>
    <mergeCell ref="G8:G9"/>
    <mergeCell ref="H8:I9"/>
    <mergeCell ref="J8:K9"/>
    <mergeCell ref="A1:G5"/>
    <mergeCell ref="H1:K5"/>
    <mergeCell ref="H7:I7"/>
    <mergeCell ref="J7:K7"/>
  </mergeCells>
  <conditionalFormatting sqref="G8:G9">
    <cfRule type="cellIs" dxfId="1" priority="1" operator="greaterThan">
      <formula>920</formula>
    </cfRule>
    <cfRule type="cellIs" dxfId="0" priority="2" operator="greaterThan">
      <formula>920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6C20-BF7E-8948-A0E3-95D08E67B298}">
  <dimension ref="B2:P16"/>
  <sheetViews>
    <sheetView workbookViewId="0"/>
  </sheetViews>
  <sheetFormatPr baseColWidth="10" defaultRowHeight="15" x14ac:dyDescent="0.2"/>
  <sheetData>
    <row r="2" spans="2:16" x14ac:dyDescent="0.2">
      <c r="B2" s="117" t="s">
        <v>42</v>
      </c>
    </row>
    <row r="3" spans="2:16" x14ac:dyDescent="0.2">
      <c r="B3" s="118" t="s">
        <v>43</v>
      </c>
    </row>
    <row r="4" spans="2:16" x14ac:dyDescent="0.2">
      <c r="B4" s="118"/>
    </row>
    <row r="6" spans="2:16" x14ac:dyDescent="0.2">
      <c r="C6" t="s">
        <v>44</v>
      </c>
      <c r="D6" t="s">
        <v>45</v>
      </c>
      <c r="E6" t="s">
        <v>46</v>
      </c>
      <c r="F6" t="s">
        <v>47</v>
      </c>
      <c r="G6" t="s">
        <v>48</v>
      </c>
      <c r="H6" t="s">
        <v>49</v>
      </c>
      <c r="I6" t="s">
        <v>50</v>
      </c>
      <c r="J6" t="s">
        <v>51</v>
      </c>
      <c r="K6" t="s">
        <v>52</v>
      </c>
      <c r="L6" t="s">
        <v>53</v>
      </c>
      <c r="M6" t="s">
        <v>54</v>
      </c>
      <c r="N6" t="s">
        <v>55</v>
      </c>
      <c r="O6" t="s">
        <v>56</v>
      </c>
      <c r="P6" t="s">
        <v>57</v>
      </c>
    </row>
    <row r="7" spans="2:16" x14ac:dyDescent="0.2">
      <c r="C7" s="119">
        <v>100</v>
      </c>
      <c r="D7" s="120">
        <v>60</v>
      </c>
      <c r="E7" s="120"/>
      <c r="F7" s="119">
        <v>0</v>
      </c>
      <c r="G7" s="120">
        <v>0</v>
      </c>
      <c r="H7" s="120">
        <v>720</v>
      </c>
      <c r="I7" s="121">
        <v>0</v>
      </c>
      <c r="J7" s="122">
        <v>1266</v>
      </c>
      <c r="K7" s="122"/>
      <c r="L7" s="123">
        <v>0</v>
      </c>
      <c r="M7" s="123"/>
      <c r="N7" s="124">
        <v>140</v>
      </c>
      <c r="O7" s="124"/>
      <c r="P7" s="125">
        <v>140</v>
      </c>
    </row>
    <row r="8" spans="2:16" x14ac:dyDescent="0.2">
      <c r="C8" s="119">
        <v>50</v>
      </c>
      <c r="D8" s="120">
        <v>30</v>
      </c>
      <c r="E8" s="120">
        <v>15</v>
      </c>
      <c r="F8" s="119">
        <v>750</v>
      </c>
      <c r="G8" s="120">
        <v>450</v>
      </c>
      <c r="H8" s="120" t="s">
        <v>8</v>
      </c>
      <c r="I8" s="123">
        <v>920</v>
      </c>
      <c r="J8" s="120" t="s">
        <v>32</v>
      </c>
      <c r="K8" s="120"/>
      <c r="L8" s="21">
        <v>0.23</v>
      </c>
      <c r="M8" s="21"/>
      <c r="N8" s="120"/>
      <c r="O8" s="120"/>
      <c r="P8" s="120"/>
    </row>
    <row r="9" spans="2:16" x14ac:dyDescent="0.2">
      <c r="C9" s="119">
        <v>32</v>
      </c>
      <c r="D9" s="120">
        <v>18</v>
      </c>
      <c r="E9" s="120">
        <v>6</v>
      </c>
      <c r="F9" s="119">
        <v>192</v>
      </c>
      <c r="G9" s="120">
        <v>108</v>
      </c>
      <c r="H9" s="120"/>
      <c r="I9" s="123"/>
      <c r="J9" s="120"/>
      <c r="K9" s="120"/>
      <c r="L9" s="21"/>
      <c r="M9" s="21"/>
      <c r="N9" s="120"/>
      <c r="O9" s="120"/>
      <c r="P9" s="120"/>
    </row>
    <row r="10" spans="2:16" x14ac:dyDescent="0.2">
      <c r="C10" s="119">
        <v>24</v>
      </c>
      <c r="D10" s="120">
        <v>12</v>
      </c>
      <c r="E10" s="120">
        <v>5</v>
      </c>
      <c r="F10" s="119">
        <v>120</v>
      </c>
      <c r="G10" s="120">
        <v>60</v>
      </c>
      <c r="H10" s="120" t="s">
        <v>7</v>
      </c>
      <c r="I10" s="123">
        <v>346</v>
      </c>
      <c r="J10" s="120" t="s">
        <v>12</v>
      </c>
      <c r="K10" s="120"/>
      <c r="L10" s="120" t="s">
        <v>7</v>
      </c>
      <c r="M10" s="120"/>
      <c r="N10" s="120" t="s">
        <v>26</v>
      </c>
      <c r="O10" s="120"/>
      <c r="P10" s="120"/>
    </row>
    <row r="11" spans="2:16" x14ac:dyDescent="0.2">
      <c r="C11" s="119">
        <v>12</v>
      </c>
      <c r="D11" s="120">
        <v>6</v>
      </c>
      <c r="E11" s="120">
        <v>17</v>
      </c>
      <c r="F11" s="119">
        <v>204</v>
      </c>
      <c r="G11" s="120">
        <v>102</v>
      </c>
      <c r="H11" s="120"/>
      <c r="I11" s="123"/>
      <c r="J11" s="120"/>
      <c r="K11" s="120"/>
      <c r="L11" s="120"/>
      <c r="M11" s="120"/>
      <c r="N11" s="120"/>
      <c r="O11" s="120"/>
      <c r="P11" s="120"/>
    </row>
    <row r="12" spans="2:16" x14ac:dyDescent="0.2">
      <c r="C12" s="120"/>
      <c r="D12" s="120"/>
      <c r="E12" s="120" t="s">
        <v>5</v>
      </c>
      <c r="F12" s="10">
        <v>1266</v>
      </c>
      <c r="G12" s="120">
        <v>720</v>
      </c>
      <c r="H12" s="120" t="s">
        <v>14</v>
      </c>
      <c r="I12" s="122">
        <v>0</v>
      </c>
      <c r="J12" s="126">
        <v>0.27330173775671401</v>
      </c>
      <c r="K12" s="126"/>
      <c r="L12" s="127">
        <v>346</v>
      </c>
      <c r="M12" s="127"/>
      <c r="N12" s="126">
        <v>0.325434439178515</v>
      </c>
      <c r="O12" s="126"/>
      <c r="P12" s="126"/>
    </row>
    <row r="13" spans="2:16" x14ac:dyDescent="0.2">
      <c r="C13" s="120" t="s">
        <v>15</v>
      </c>
      <c r="D13" s="120"/>
      <c r="E13" s="120"/>
      <c r="F13" s="120"/>
      <c r="G13" s="120"/>
      <c r="H13" s="120" t="s">
        <v>19</v>
      </c>
      <c r="I13" s="120"/>
      <c r="J13" s="120"/>
      <c r="K13" s="120"/>
      <c r="L13" s="120"/>
      <c r="M13" s="120"/>
      <c r="N13" s="120"/>
      <c r="O13" s="120"/>
      <c r="P13" s="120"/>
    </row>
    <row r="14" spans="2:16" x14ac:dyDescent="0.2"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</row>
    <row r="15" spans="2:16" x14ac:dyDescent="0.2">
      <c r="C15" s="119"/>
      <c r="D15" s="120" t="s">
        <v>16</v>
      </c>
      <c r="E15" s="120" t="s">
        <v>17</v>
      </c>
      <c r="F15" s="21"/>
      <c r="G15" s="10"/>
      <c r="H15" s="124" t="s">
        <v>20</v>
      </c>
      <c r="I15" s="120" t="s">
        <v>21</v>
      </c>
      <c r="J15" s="120" t="s">
        <v>25</v>
      </c>
      <c r="K15" s="120" t="s">
        <v>28</v>
      </c>
      <c r="L15" s="120"/>
      <c r="M15" s="120" t="s">
        <v>27</v>
      </c>
      <c r="N15" s="120"/>
      <c r="O15" s="120"/>
      <c r="P15" s="120"/>
    </row>
    <row r="16" spans="2:16" x14ac:dyDescent="0.2">
      <c r="C16" s="119"/>
      <c r="D16" s="120">
        <v>0</v>
      </c>
      <c r="E16" s="121">
        <v>0</v>
      </c>
      <c r="F16" s="22"/>
      <c r="G16" s="22"/>
      <c r="H16" s="22">
        <v>280</v>
      </c>
      <c r="I16" s="22">
        <v>346</v>
      </c>
      <c r="J16" s="22">
        <v>66</v>
      </c>
      <c r="K16" s="123">
        <v>854</v>
      </c>
      <c r="L16" s="120"/>
      <c r="M16" s="126">
        <v>5.2132701421800903E-2</v>
      </c>
      <c r="N16" s="126"/>
      <c r="O16" s="126"/>
      <c r="P16" s="1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FB7D-19E2-0D45-9602-0B5C431626A9}">
  <dimension ref="A2:C11"/>
  <sheetViews>
    <sheetView workbookViewId="0">
      <selection activeCell="B8" sqref="B8"/>
    </sheetView>
  </sheetViews>
  <sheetFormatPr baseColWidth="10" defaultRowHeight="15" x14ac:dyDescent="0.2"/>
  <cols>
    <col min="1" max="1" width="13.5" bestFit="1" customWidth="1"/>
    <col min="2" max="2" width="24.1640625" bestFit="1" customWidth="1"/>
    <col min="3" max="3" width="25.83203125" bestFit="1" customWidth="1"/>
    <col min="4" max="4" width="33.33203125" bestFit="1" customWidth="1"/>
    <col min="5" max="5" width="30.1640625" bestFit="1" customWidth="1"/>
  </cols>
  <sheetData>
    <row r="2" spans="1:3" x14ac:dyDescent="0.2">
      <c r="A2" s="128" t="s">
        <v>60</v>
      </c>
      <c r="B2" t="s">
        <v>58</v>
      </c>
      <c r="C2" t="s">
        <v>59</v>
      </c>
    </row>
    <row r="3" spans="1:3" x14ac:dyDescent="0.2">
      <c r="A3" s="129" t="s">
        <v>61</v>
      </c>
      <c r="B3" s="119">
        <v>100</v>
      </c>
      <c r="C3" s="120">
        <v>60</v>
      </c>
    </row>
    <row r="4" spans="1:3" x14ac:dyDescent="0.2">
      <c r="A4" s="129">
        <v>15</v>
      </c>
      <c r="B4" s="119">
        <v>50</v>
      </c>
      <c r="C4" s="120">
        <v>30</v>
      </c>
    </row>
    <row r="5" spans="1:3" x14ac:dyDescent="0.2">
      <c r="A5" s="129">
        <v>6</v>
      </c>
      <c r="B5" s="119">
        <v>32</v>
      </c>
      <c r="C5" s="120">
        <v>18</v>
      </c>
    </row>
    <row r="6" spans="1:3" x14ac:dyDescent="0.2">
      <c r="A6" s="129">
        <v>5</v>
      </c>
      <c r="B6" s="119">
        <v>24</v>
      </c>
      <c r="C6" s="120">
        <v>12</v>
      </c>
    </row>
    <row r="7" spans="1:3" x14ac:dyDescent="0.2">
      <c r="A7" s="129">
        <v>17</v>
      </c>
      <c r="B7" s="119">
        <v>12</v>
      </c>
      <c r="C7" s="120">
        <v>6</v>
      </c>
    </row>
    <row r="8" spans="1:3" x14ac:dyDescent="0.2">
      <c r="A8" s="129" t="s">
        <v>5</v>
      </c>
      <c r="B8" s="119"/>
      <c r="C8" s="120"/>
    </row>
    <row r="9" spans="1:3" x14ac:dyDescent="0.2">
      <c r="A9" s="129">
        <v>0</v>
      </c>
      <c r="B9" s="119"/>
      <c r="C9" s="120">
        <v>0</v>
      </c>
    </row>
    <row r="10" spans="1:3" x14ac:dyDescent="0.2">
      <c r="A10" s="129" t="s">
        <v>17</v>
      </c>
      <c r="B10" s="119"/>
      <c r="C10" s="120">
        <v>0</v>
      </c>
    </row>
    <row r="11" spans="1:3" x14ac:dyDescent="0.2">
      <c r="A11" s="129" t="s">
        <v>62</v>
      </c>
      <c r="B11" s="119">
        <v>218</v>
      </c>
      <c r="C11" s="120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 no 1</vt:lpstr>
      <vt:lpstr>Batch no 2</vt:lpstr>
      <vt:lpstr>Transformed Data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Tlhologelo</dc:creator>
  <cp:lastModifiedBy>Tlhologelo</cp:lastModifiedBy>
  <dcterms:created xsi:type="dcterms:W3CDTF">2019-08-13T15:04:47Z</dcterms:created>
  <dcterms:modified xsi:type="dcterms:W3CDTF">2022-09-25T05:01:28Z</dcterms:modified>
</cp:coreProperties>
</file>