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B48CDE5-FA31-4049-89EC-D45C6407CCBC}" xr6:coauthVersionLast="47" xr6:coauthVersionMax="47" xr10:uidLastSave="{00000000-0000-0000-0000-000000000000}"/>
  <bookViews>
    <workbookView xWindow="-108" yWindow="-108" windowWidth="23256" windowHeight="12576" xr2:uid="{DB9B16A9-5612-44D1-AB34-917AF72E80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J3" i="1"/>
  <c r="J4" i="1"/>
  <c r="J5" i="1"/>
  <c r="J6" i="1"/>
  <c r="J7" i="1"/>
  <c r="J8" i="1"/>
  <c r="J2" i="1"/>
  <c r="H3" i="1"/>
  <c r="I3" i="1" s="1"/>
  <c r="L3" i="1" s="1"/>
  <c r="H4" i="1"/>
  <c r="I4" i="1" s="1"/>
  <c r="L4" i="1" s="1"/>
  <c r="H5" i="1"/>
  <c r="I5" i="1" s="1"/>
  <c r="L5" i="1" s="1"/>
  <c r="H6" i="1"/>
  <c r="I6" i="1" s="1"/>
  <c r="L6" i="1" s="1"/>
  <c r="H7" i="1"/>
  <c r="I7" i="1" s="1"/>
  <c r="L7" i="1" s="1"/>
  <c r="H8" i="1"/>
  <c r="I8" i="1" s="1"/>
  <c r="L8" i="1" s="1"/>
  <c r="H2" i="1"/>
  <c r="I2" i="1" s="1"/>
  <c r="L2" i="1" s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<sst xmlns="http://schemas.openxmlformats.org/spreadsheetml/2006/main" count="27" uniqueCount="27">
  <si>
    <t>TT</t>
  </si>
  <si>
    <t>Mã NV</t>
  </si>
  <si>
    <t>Họ và tên</t>
  </si>
  <si>
    <t>Ngày vào làm việc</t>
  </si>
  <si>
    <t>Ngày công</t>
  </si>
  <si>
    <t>Bậc lương</t>
  </si>
  <si>
    <t>Phòng ban</t>
  </si>
  <si>
    <t>Thâm niên</t>
  </si>
  <si>
    <t>Phụ cấp thâm niên</t>
  </si>
  <si>
    <t>Lương</t>
  </si>
  <si>
    <t>Tạm ứng</t>
  </si>
  <si>
    <t>Thực lãnh</t>
  </si>
  <si>
    <t>A250-1</t>
  </si>
  <si>
    <t>Lâm Đức Trí</t>
  </si>
  <si>
    <t>B356-2</t>
  </si>
  <si>
    <t>Nguyễn Thị Nghĩa</t>
  </si>
  <si>
    <t>C452-1</t>
  </si>
  <si>
    <t>Trần Hải Thanh</t>
  </si>
  <si>
    <t>B897-3</t>
  </si>
  <si>
    <t>Nguyễn Ngọc Châu</t>
  </si>
  <si>
    <t>B696-1</t>
  </si>
  <si>
    <t>Phan Thành Long</t>
  </si>
  <si>
    <t>C897-1</t>
  </si>
  <si>
    <t>Võ Trường Hải</t>
  </si>
  <si>
    <t>D456-2</t>
  </si>
  <si>
    <t>Nguyễn Ngọc Bích</t>
  </si>
  <si>
    <t>Ngày công quy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</si>
</sst>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dd/mm/yyyy"/>
  </numFmts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1CAA-AB82-4BE9-BDD3-283B6F5DFF81}">
  <dimension ref="A1:O8"/>
  <sheetViews>
    <sheetView tabSelected="1" workbookViewId="0">
      <selection activeCell="H7" sqref="H7"/>
    </sheetView>
  </sheetViews>
  <sheetFormatPr defaultRowHeight="14.4" x14ac:dyDescent="0.3"/>
  <cols>
    <col min="2" max="2" width="11.6640625" customWidth="1"/>
    <col min="3" max="3" width="22.5546875" customWidth="1"/>
    <col min="4" max="4" width="23.77734375" customWidth="1"/>
    <col min="7" max="7" width="15" customWidth="1"/>
    <col min="8" max="8" width="21.6640625" customWidth="1"/>
    <col min="9" max="9" width="12.6640625" customWidth="1"/>
    <col min="10" max="10" width="11.109375" customWidth="1"/>
    <col min="11" max="11" width="12.44140625" customWidth="1"/>
    <col min="12" max="12" width="16" customWidth="1"/>
  </cols>
  <sheetData>
    <row r="1" spans="1:15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6" t="s">
        <v>26</v>
      </c>
    </row>
    <row r="2" spans="1:15" ht="37.200000000000003" customHeight="1" x14ac:dyDescent="0.3">
      <c r="A2" s="2">
        <v>1</v>
      </c>
      <c r="B2" s="2" t="s">
        <v>12</v>
      </c>
      <c r="C2" s="2" t="s">
        <v>13</v>
      </c>
      <c r="D2" s="3">
        <v>35432</v>
      </c>
      <c r="E2" s="2">
        <v>20</v>
      </c>
      <c r="F2" s="2">
        <f>IF(LEFT(B2,1)="A",330,IF(LEFT(B2,1)="B",310,IF(LEFT(B2,1)="C",290,275)))</f>
        <v>330</v>
      </c>
      <c r="G2" s="2" t="str">
        <f>IF(RIGHT(B2,1)="1","KỸ THUẬT",IF(RIGHT(B2,1)="2","KẾ TOÁN","KẾ HOẠCH"))</f>
        <v>KỸ THUẬT</v>
      </c>
      <c r="H2" s="4">
        <f ca="1">YEAR(TODAY())-YEAR(D2)</f>
        <v>27</v>
      </c>
      <c r="I2" s="2">
        <f ca="1">50000*H2</f>
        <v>1350000</v>
      </c>
      <c r="J2" s="7">
        <f>IF(E2&lt;=$O$2,E2*F2*1000,((E2-O2)*2+24)*F2*1000)</f>
        <v>6600000</v>
      </c>
      <c r="K2" s="7">
        <f>J2/3</f>
        <v>2200000</v>
      </c>
      <c r="L2" s="7">
        <f ca="1">J2+I2-K2</f>
        <v>5750000</v>
      </c>
      <c r="O2">
        <v>24</v>
      </c>
    </row>
    <row r="3" spans="1:15" ht="25.05" customHeight="1" x14ac:dyDescent="0.3">
      <c r="A3" s="2">
        <v>2</v>
      </c>
      <c r="B3" s="2" t="s">
        <v>14</v>
      </c>
      <c r="C3" s="2" t="s">
        <v>15</v>
      </c>
      <c r="D3" s="5">
        <v>35935</v>
      </c>
      <c r="E3" s="2">
        <v>25</v>
      </c>
      <c r="F3" s="2">
        <f t="shared" ref="F3:F8" si="0">IF(LEFT(B3,1)="A",330,IF(LEFT(B3,1)="B",310,IF(LEFT(B3,1)="C",290,275)))</f>
        <v>310</v>
      </c>
      <c r="G3" s="2" t="str">
        <f t="shared" ref="G3:G8" si="1">IF(RIGHT(B3,1)="1","KỸ THUẬT",IF(RIGHT(B3,1)="2","KẾ TOÁN","KẾ HOẠCH"))</f>
        <v>KẾ TOÁN</v>
      </c>
      <c r="H3" s="4">
        <f t="shared" ref="H3:H8" ca="1" si="2">YEAR(TODAY())-YEAR(D3)</f>
        <v>26</v>
      </c>
      <c r="I3" s="2">
        <f t="shared" ref="I3:I8" ca="1" si="3">50000*H3</f>
        <v>1300000</v>
      </c>
      <c r="J3" s="7">
        <f t="shared" ref="J3:J8" si="4">IF(E3&lt;=$O$2,E3*F3*1000,((E3-O3)*2+24)*F3*1000)</f>
        <v>22940000</v>
      </c>
      <c r="K3" s="7">
        <f t="shared" ref="K3:K8" si="5">J3/3</f>
        <v>7646666.666666667</v>
      </c>
      <c r="L3" s="7">
        <f t="shared" ref="L3:L8" ca="1" si="6">J3+I3-K3</f>
        <v>16593333.333333332</v>
      </c>
    </row>
    <row r="4" spans="1:15" ht="25.05" customHeight="1" x14ac:dyDescent="0.3">
      <c r="A4" s="2">
        <v>3</v>
      </c>
      <c r="B4" s="2" t="s">
        <v>16</v>
      </c>
      <c r="C4" s="2" t="s">
        <v>17</v>
      </c>
      <c r="D4" s="5">
        <v>35667</v>
      </c>
      <c r="E4" s="2">
        <v>24</v>
      </c>
      <c r="F4" s="2">
        <f t="shared" si="0"/>
        <v>290</v>
      </c>
      <c r="G4" s="2" t="str">
        <f t="shared" si="1"/>
        <v>KỸ THUẬT</v>
      </c>
      <c r="H4" s="4">
        <f t="shared" ca="1" si="2"/>
        <v>27</v>
      </c>
      <c r="I4" s="2">
        <f t="shared" ca="1" si="3"/>
        <v>1350000</v>
      </c>
      <c r="J4" s="7">
        <f t="shared" si="4"/>
        <v>6960000</v>
      </c>
      <c r="K4" s="7">
        <f t="shared" si="5"/>
        <v>2320000</v>
      </c>
      <c r="L4" s="7">
        <f t="shared" ca="1" si="6"/>
        <v>5990000</v>
      </c>
    </row>
    <row r="5" spans="1:15" ht="25.05" customHeight="1" x14ac:dyDescent="0.3">
      <c r="A5" s="2">
        <v>4</v>
      </c>
      <c r="B5" s="2" t="s">
        <v>18</v>
      </c>
      <c r="C5" s="2" t="s">
        <v>19</v>
      </c>
      <c r="D5" s="5">
        <v>34545</v>
      </c>
      <c r="E5" s="2">
        <v>22</v>
      </c>
      <c r="F5" s="2">
        <f t="shared" si="0"/>
        <v>310</v>
      </c>
      <c r="G5" s="2" t="str">
        <f t="shared" si="1"/>
        <v>KẾ HOẠCH</v>
      </c>
      <c r="H5" s="4">
        <f t="shared" ca="1" si="2"/>
        <v>30</v>
      </c>
      <c r="I5" s="2">
        <f t="shared" ca="1" si="3"/>
        <v>1500000</v>
      </c>
      <c r="J5" s="7">
        <f t="shared" si="4"/>
        <v>6820000</v>
      </c>
      <c r="K5" s="7">
        <f t="shared" si="5"/>
        <v>2273333.3333333335</v>
      </c>
      <c r="L5" s="7">
        <f t="shared" ca="1" si="6"/>
        <v>6046666.666666666</v>
      </c>
    </row>
    <row r="6" spans="1:15" ht="25.05" customHeight="1" x14ac:dyDescent="0.3">
      <c r="A6" s="2">
        <v>5</v>
      </c>
      <c r="B6" s="2" t="s">
        <v>20</v>
      </c>
      <c r="C6" s="2" t="s">
        <v>21</v>
      </c>
      <c r="D6" s="5">
        <v>35972</v>
      </c>
      <c r="E6" s="2">
        <v>24</v>
      </c>
      <c r="F6" s="2">
        <f t="shared" si="0"/>
        <v>310</v>
      </c>
      <c r="G6" s="2" t="str">
        <f t="shared" si="1"/>
        <v>KỸ THUẬT</v>
      </c>
      <c r="H6" s="4">
        <f t="shared" ca="1" si="2"/>
        <v>26</v>
      </c>
      <c r="I6" s="2">
        <f t="shared" ca="1" si="3"/>
        <v>1300000</v>
      </c>
      <c r="J6" s="7">
        <f t="shared" si="4"/>
        <v>7440000</v>
      </c>
      <c r="K6" s="7">
        <f t="shared" si="5"/>
        <v>2480000</v>
      </c>
      <c r="L6" s="7">
        <f t="shared" ca="1" si="6"/>
        <v>6260000</v>
      </c>
    </row>
    <row r="7" spans="1:15" ht="25.05" customHeight="1" x14ac:dyDescent="0.3">
      <c r="A7" s="2">
        <v>6</v>
      </c>
      <c r="B7" s="2" t="s">
        <v>22</v>
      </c>
      <c r="C7" s="2" t="s">
        <v>23</v>
      </c>
      <c r="D7" s="5">
        <v>35569</v>
      </c>
      <c r="E7" s="2">
        <v>25</v>
      </c>
      <c r="F7" s="2">
        <f t="shared" si="0"/>
        <v>290</v>
      </c>
      <c r="G7" s="2" t="str">
        <f t="shared" si="1"/>
        <v>KỸ THUẬT</v>
      </c>
      <c r="H7" s="4">
        <f t="shared" ca="1" si="2"/>
        <v>27</v>
      </c>
      <c r="I7" s="2">
        <f t="shared" ca="1" si="3"/>
        <v>1350000</v>
      </c>
      <c r="J7" s="7">
        <f t="shared" si="4"/>
        <v>21460000</v>
      </c>
      <c r="K7" s="7">
        <f t="shared" si="5"/>
        <v>7153333.333333333</v>
      </c>
      <c r="L7" s="7">
        <f t="shared" ca="1" si="6"/>
        <v>15656666.666666668</v>
      </c>
    </row>
    <row r="8" spans="1:15" ht="25.05" customHeight="1" x14ac:dyDescent="0.3">
      <c r="A8" s="2">
        <v>7</v>
      </c>
      <c r="B8" s="2" t="s">
        <v>24</v>
      </c>
      <c r="C8" s="2" t="s">
        <v>25</v>
      </c>
      <c r="D8" s="5">
        <v>34957</v>
      </c>
      <c r="E8" s="2">
        <v>22</v>
      </c>
      <c r="F8" s="2">
        <f t="shared" si="0"/>
        <v>275</v>
      </c>
      <c r="G8" s="2" t="str">
        <f t="shared" si="1"/>
        <v>KẾ TOÁN</v>
      </c>
      <c r="H8" s="4">
        <f t="shared" ca="1" si="2"/>
        <v>29</v>
      </c>
      <c r="I8" s="2">
        <f t="shared" ca="1" si="3"/>
        <v>1450000</v>
      </c>
      <c r="J8" s="7">
        <f t="shared" si="4"/>
        <v>6050000</v>
      </c>
      <c r="K8" s="7">
        <f t="shared" si="5"/>
        <v>2016666.6666666667</v>
      </c>
      <c r="L8" s="7">
        <f t="shared" ca="1" si="6"/>
        <v>5483333.333333333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Lâm Phúc</dc:creator>
  <cp:lastModifiedBy>Nguyễn Lâm Phúc</cp:lastModifiedBy>
  <dcterms:created xsi:type="dcterms:W3CDTF">2024-10-21T09:23:50Z</dcterms:created>
  <dcterms:modified xsi:type="dcterms:W3CDTF">2024-10-21T10:09:25Z</dcterms:modified>
</cp:coreProperties>
</file>