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te Dell\Desktop\"/>
    </mc:Choice>
  </mc:AlternateContent>
  <bookViews>
    <workbookView xWindow="0" yWindow="0" windowWidth="20490" windowHeight="7755"/>
  </bookViews>
  <sheets>
    <sheet name="Lista de tarefas do projeto 1" sheetId="1" r:id="rId1"/>
    <sheet name="Configurações e cálculos" sheetId="2" r:id="rId2"/>
  </sheets>
  <definedNames>
    <definedName name="Área_de_Impressão" localSheetId="0">'Lista de tarefas do projeto 1'!$A$1:$H$19</definedName>
    <definedName name="AtividadesDestaque">'Lista de tarefas do projeto 1'!$G$6</definedName>
    <definedName name="DestaquesAFazer">'Configurações e cálculos'!$E$5:$E$15</definedName>
    <definedName name="Redefinir_Área_Impressão">OFFSET('Lista de tarefas do projeto 1'!$A:$H,0,0,COUNTA('Lista de tarefas do projeto 1'!$B:$B)+5)</definedName>
    <definedName name="valInícioD">'Configurações e cálculos'!$C$18</definedName>
    <definedName name="valTérminoD">'Configurações e cálculos'!$C$19</definedName>
  </definedNames>
  <calcPr calcId="152511"/>
</workbook>
</file>

<file path=xl/calcChain.xml><?xml version="1.0" encoding="utf-8"?>
<calcChain xmlns="http://schemas.openxmlformats.org/spreadsheetml/2006/main">
  <c r="F24" i="1" l="1"/>
  <c r="F19" i="1"/>
  <c r="F20" i="1"/>
  <c r="F21" i="1"/>
  <c r="F22" i="1"/>
  <c r="F23" i="1"/>
  <c r="F25" i="1"/>
  <c r="F26" i="1"/>
  <c r="F27" i="1"/>
  <c r="F28" i="1"/>
  <c r="F29" i="1"/>
  <c r="F30" i="1"/>
  <c r="F31" i="1"/>
  <c r="F32" i="1"/>
  <c r="F33" i="1"/>
  <c r="F34" i="1"/>
  <c r="F35" i="1"/>
  <c r="F11" i="1" l="1"/>
  <c r="F12" i="1"/>
  <c r="F13" i="1"/>
  <c r="F14" i="1"/>
  <c r="F15" i="1"/>
  <c r="F16" i="1"/>
  <c r="F17" i="1"/>
  <c r="F18" i="1"/>
  <c r="F10" i="1"/>
  <c r="E5" i="2" l="1"/>
  <c r="E15" i="2"/>
  <c r="E6" i="1"/>
  <c r="D17" i="2"/>
  <c r="C10" i="2" l="1"/>
  <c r="E10" i="2" s="1"/>
  <c r="C9" i="2"/>
  <c r="D9" i="2" s="1"/>
  <c r="C8" i="2"/>
  <c r="C7" i="2"/>
  <c r="E11" i="2" l="1"/>
  <c r="C15" i="2" l="1"/>
  <c r="C14" i="2"/>
  <c r="C13" i="2"/>
  <c r="C12" i="2"/>
  <c r="D7" i="2"/>
  <c r="E7" i="2" s="1"/>
  <c r="D10" i="2"/>
  <c r="E9" i="2"/>
  <c r="D8" i="2"/>
  <c r="E8" i="2" s="1"/>
  <c r="D15" i="2" l="1"/>
  <c r="D14" i="2"/>
  <c r="E14" i="2" s="1"/>
  <c r="D13" i="2"/>
  <c r="E13" i="2" s="1"/>
  <c r="D12" i="2"/>
  <c r="E12" i="2" s="1"/>
  <c r="C17" i="2" l="1"/>
  <c r="E17" i="2" l="1"/>
  <c r="C18" i="2" s="1"/>
  <c r="C19" i="2" l="1"/>
</calcChain>
</file>

<file path=xl/sharedStrings.xml><?xml version="1.0" encoding="utf-8"?>
<sst xmlns="http://schemas.openxmlformats.org/spreadsheetml/2006/main" count="63" uniqueCount="51">
  <si>
    <t>% concluída</t>
  </si>
  <si>
    <t>Atividade</t>
  </si>
  <si>
    <t>Observações</t>
  </si>
  <si>
    <t>Orçamento</t>
  </si>
  <si>
    <t>Progresso</t>
  </si>
  <si>
    <t>Início do destaque</t>
  </si>
  <si>
    <t>Término do destaque</t>
  </si>
  <si>
    <t>A ser concluída até:</t>
  </si>
  <si>
    <t>Prazo:</t>
  </si>
  <si>
    <t>Isabel Martins</t>
  </si>
  <si>
    <t>Data de conclusão</t>
  </si>
  <si>
    <t>Atividades do destaque</t>
  </si>
  <si>
    <t>As tabelas abaixo armazenam configurações e cálculos para a lista suspensa Atividades do destaque.
Qualquer alteração pode resultar em erros ou perda de funcionalidade.</t>
  </si>
  <si>
    <t xml:space="preserve">     Esta semana</t>
  </si>
  <si>
    <t xml:space="preserve">     Este mês</t>
  </si>
  <si>
    <t xml:space="preserve">     Este trimestre</t>
  </si>
  <si>
    <t xml:space="preserve">     Este ano</t>
  </si>
  <si>
    <t xml:space="preserve">     Semana passada</t>
  </si>
  <si>
    <t xml:space="preserve">     Mês passado</t>
  </si>
  <si>
    <t xml:space="preserve">     Trimestre passado</t>
  </si>
  <si>
    <t xml:space="preserve">     Ano passado</t>
  </si>
  <si>
    <t>Conclusão:</t>
  </si>
  <si>
    <t>Intervalo:</t>
  </si>
  <si>
    <t>Início:</t>
  </si>
  <si>
    <t>Término:</t>
  </si>
  <si>
    <t>Sem destaque</t>
  </si>
  <si>
    <t xml:space="preserve"> </t>
  </si>
  <si>
    <t>Lista de tarefas do projeto</t>
  </si>
  <si>
    <t xml:space="preserve">     Esta semana [18 jun - 24 jun]</t>
  </si>
  <si>
    <t>Destaque selecionado:</t>
  </si>
  <si>
    <t>Configurações do destaque</t>
  </si>
  <si>
    <t>Design Thinking</t>
  </si>
  <si>
    <t>Prototipação</t>
  </si>
  <si>
    <t>HTML - Home</t>
  </si>
  <si>
    <t>Posição dos objetos</t>
  </si>
  <si>
    <t>Cores dos objetos</t>
  </si>
  <si>
    <t>Padronização fontes e cores</t>
  </si>
  <si>
    <t>Background - Home</t>
  </si>
  <si>
    <t>Adaptação para Desktop</t>
  </si>
  <si>
    <t>HTML - Perfil usuários</t>
  </si>
  <si>
    <t>Lista de jobs</t>
  </si>
  <si>
    <t xml:space="preserve">Raking na plataforma </t>
  </si>
  <si>
    <t>HTML - pesquisa empresas</t>
  </si>
  <si>
    <t>Background - pesquisa</t>
  </si>
  <si>
    <t>Implementação do Back - botões</t>
  </si>
  <si>
    <t>Vídeo e apresentação pdf</t>
  </si>
  <si>
    <t>Treinamento pitch</t>
  </si>
  <si>
    <t>pagina de registro dos usuários</t>
  </si>
  <si>
    <t>Implementação banco de dados</t>
  </si>
  <si>
    <t>Decidir como será</t>
  </si>
  <si>
    <t>Demoday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</si>
</sst>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-F800]dddd\,\ mmmm\ dd\,\ yyyy"/>
    <numFmt numFmtId="166" formatCode="&quot;R$&quot;\ #,##0.00"/>
  </numFmts>
  <fonts count="13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22"/>
      <color theme="0"/>
      <name val="Georgia"/>
      <family val="2"/>
      <scheme val="major"/>
    </font>
    <font>
      <b/>
      <sz val="18"/>
      <color theme="0"/>
      <name val="Georgia"/>
      <family val="1"/>
      <scheme val="major"/>
    </font>
    <font>
      <sz val="10"/>
      <color theme="0"/>
      <name val="Tahoma"/>
      <family val="2"/>
      <scheme val="minor"/>
    </font>
    <font>
      <b/>
      <sz val="11"/>
      <color theme="4" tint="-0.499984740745262"/>
      <name val="Tahoma"/>
      <family val="2"/>
      <scheme val="minor"/>
    </font>
    <font>
      <b/>
      <sz val="26"/>
      <color theme="0"/>
      <name val="Georgia"/>
      <family val="2"/>
      <scheme val="major"/>
    </font>
    <font>
      <b/>
      <sz val="10"/>
      <color theme="0"/>
      <name val="Tahoma"/>
      <family val="2"/>
      <scheme val="minor"/>
    </font>
    <font>
      <u/>
      <sz val="10"/>
      <color theme="1"/>
      <name val="Tahoma"/>
      <family val="2"/>
      <scheme val="minor"/>
    </font>
    <font>
      <b/>
      <sz val="13"/>
      <color theme="1" tint="0.24994659260841701"/>
      <name val="Georgia"/>
      <family val="2"/>
      <scheme val="major"/>
    </font>
    <font>
      <b/>
      <sz val="13"/>
      <color theme="1" tint="0.2499465926084170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6">
    <xf numFmtId="0" fontId="0" fillId="2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1" fillId="0" borderId="0" applyFill="0" applyBorder="0" applyProtection="0">
      <alignment horizontal="left" wrapText="1"/>
    </xf>
  </cellStyleXfs>
  <cellXfs count="43">
    <xf numFmtId="0" fontId="0" fillId="2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ill="1" applyBorder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4" fillId="2" borderId="0" xfId="3" applyFill="1" applyBorder="1" applyAlignment="1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 inden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 indent="1"/>
    </xf>
    <xf numFmtId="0" fontId="0" fillId="2" borderId="0" xfId="0" applyFon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left" vertical="center" indent="1"/>
    </xf>
    <xf numFmtId="9" fontId="0" fillId="2" borderId="0" xfId="2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 indent="1"/>
    </xf>
    <xf numFmtId="165" fontId="6" fillId="5" borderId="1" xfId="0" applyNumberFormat="1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6" fillId="2" borderId="0" xfId="0" applyFont="1" applyFill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indent="1"/>
    </xf>
    <xf numFmtId="165" fontId="6" fillId="2" borderId="1" xfId="0" applyNumberFormat="1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165" fontId="6" fillId="4" borderId="1" xfId="0" applyNumberFormat="1" applyFont="1" applyFill="1" applyBorder="1" applyAlignment="1">
      <alignment horizontal="left" vertical="center" indent="1"/>
    </xf>
    <xf numFmtId="0" fontId="8" fillId="2" borderId="0" xfId="3" applyFont="1" applyFill="1"/>
    <xf numFmtId="0" fontId="3" fillId="2" borderId="0" xfId="0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/>
    <xf numFmtId="0" fontId="9" fillId="2" borderId="0" xfId="0" applyFont="1" applyFill="1" applyBorder="1" applyAlignment="1">
      <alignment horizontal="left" vertical="center" indent="1"/>
    </xf>
    <xf numFmtId="165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indent="1"/>
    </xf>
    <xf numFmtId="0" fontId="9" fillId="5" borderId="0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9" fillId="4" borderId="0" xfId="0" applyFont="1" applyFill="1" applyBorder="1" applyAlignment="1">
      <alignment horizontal="left" vertical="center" indent="1"/>
    </xf>
    <xf numFmtId="166" fontId="0" fillId="2" borderId="0" xfId="1" applyNumberFormat="1" applyFont="1" applyFill="1" applyBorder="1" applyAlignment="1">
      <alignment horizontal="center" vertical="center"/>
    </xf>
    <xf numFmtId="0" fontId="0" fillId="2" borderId="0" xfId="0" applyFont="1" applyFill="1"/>
    <xf numFmtId="0" fontId="10" fillId="2" borderId="0" xfId="0" applyFont="1" applyFill="1"/>
    <xf numFmtId="0" fontId="5" fillId="2" borderId="0" xfId="4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12" fillId="0" borderId="0" xfId="5" applyFont="1">
      <alignment horizontal="left" wrapText="1"/>
    </xf>
  </cellXfs>
  <cellStyles count="6">
    <cellStyle name="Atividade" xfId="5"/>
    <cellStyle name="Moeda" xfId="1" builtinId="4"/>
    <cellStyle name="Normal" xfId="0" builtinId="0" customBuiltin="1"/>
    <cellStyle name="Porcentagem" xfId="2" builtinId="5"/>
    <cellStyle name="Título" xfId="3" builtinId="15" customBuiltin="1"/>
    <cellStyle name="Título 1" xfId="4" builtinId="16" customBuiltin="1"/>
  </cellStyles>
  <dxfs count="26"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color theme="4" tint="-0.499984740745262"/>
      </font>
      <fill>
        <patternFill>
          <bgColor theme="5" tint="0.59996337778862885"/>
        </patternFill>
      </fill>
      <border>
        <bottom style="thin">
          <color theme="4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 tint="0.24994659260841701"/>
        <name val="Calibri"/>
        <scheme val="none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numFmt numFmtId="166" formatCode="&quot;R$&quot;\ #,##0.00"/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ont>
        <b/>
        <i/>
        <strike/>
        <condense/>
        <extend/>
        <outline/>
        <shadow/>
        <u val="none"/>
        <vertAlign val="baseline"/>
        <sz val="10"/>
        <color theme="1"/>
        <name val="Tahoma"/>
        <scheme val="minor"/>
      </font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Project To Do List" defaultPivotStyle="PivotStyleLight16">
    <tableStyle name="Project To Do List" pivot="0" count="5">
      <tableStyleElement type="wholeTable" dxfId="25"/>
      <tableStyleElement type="headerRow" dxfId="24"/>
      <tableStyleElement type="total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8</xdr:row>
      <xdr:rowOff>66673</xdr:rowOff>
    </xdr:from>
    <xdr:to>
      <xdr:col>10</xdr:col>
      <xdr:colOff>257175</xdr:colOff>
      <xdr:row>13</xdr:row>
      <xdr:rowOff>190499</xdr:rowOff>
    </xdr:to>
    <xdr:sp macro="" textlink="">
      <xdr:nvSpPr>
        <xdr:cNvPr id="5" name="Filtrar ou Classificar Dica" descr="Click the drop down arrows in the table header row to filter or sort your project information" title="Tip"/>
        <xdr:cNvSpPr/>
      </xdr:nvSpPr>
      <xdr:spPr>
        <a:xfrm>
          <a:off x="8829675" y="2076448"/>
          <a:ext cx="1552575" cy="13144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DICA: </a:t>
          </a:r>
          <a:r>
            <a:rPr lang="pt-BR" sz="1100" b="0" i="0" u="none" strike="noStrike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clique nas setas suspensas na linha do cabeçalho da tabela para filtrar ou classificar as informações do seu projeto. </a:t>
          </a:r>
          <a:r>
            <a:rPr lang="pt-BR" sz="1000">
              <a:solidFill>
                <a:schemeClr val="accent1">
                  <a:lumMod val="50000"/>
                </a:schemeClr>
              </a:solidFill>
            </a:rPr>
            <a:t> </a:t>
          </a:r>
          <a:endParaRPr lang="en-US" sz="1000">
            <a:solidFill>
              <a:schemeClr val="accent1">
                <a:lumMod val="50000"/>
              </a:schemeClr>
            </a:solidFill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tblListaTarefas" displayName="tblListaTarefas" ref="B9:G35">
  <autoFilter ref="B9:G35"/>
  <tableColumns count="6">
    <tableColumn id="2" name="Atividade" dataDxfId="13" totalsRowDxfId="20" dataCellStyle="Atividade"/>
    <tableColumn id="7" name="Data de conclusão" totalsRowDxfId="19"/>
    <tableColumn id="4" name="Orçamento" dataDxfId="18" totalsRowDxfId="17"/>
    <tableColumn id="1" name="% concluída" totalsRowDxfId="16"/>
    <tableColumn id="6" name="Progresso" totalsRowDxfId="15">
      <calculatedColumnFormula>tblListaTarefas[[#This Row],[% concluída]]</calculatedColumnFormula>
    </tableColumn>
    <tableColumn id="5" name="Observações" totalsRowDxfId="14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Lista de tarefas do projeto" altTextSummary="Armazena informações do projeto como Atividade, Data de conclusão, Orçamento, % concluída, Progresso e Observações."/>
    </ext>
  </extLst>
</table>
</file>

<file path=xl/theme/theme1.xml><?xml version="1.0" encoding="utf-8"?>
<a:theme xmlns:a="http://schemas.openxmlformats.org/drawingml/2006/main" name="Office Theme">
  <a:themeElements>
    <a:clrScheme name="Project To Do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2DA3B8"/>
      </a:accent1>
      <a:accent2>
        <a:srgbClr val="FFCC00"/>
      </a:accent2>
      <a:accent3>
        <a:srgbClr val="E68102"/>
      </a:accent3>
      <a:accent4>
        <a:srgbClr val="27C760"/>
      </a:accent4>
      <a:accent5>
        <a:srgbClr val="E5629E"/>
      </a:accent5>
      <a:accent6>
        <a:srgbClr val="9D7EBC"/>
      </a:accent6>
      <a:hlink>
        <a:srgbClr val="0072FF"/>
      </a:hlink>
      <a:folHlink>
        <a:srgbClr val="9D7EBC"/>
      </a:folHlink>
    </a:clrScheme>
    <a:fontScheme name="Project To Do List">
      <a:majorFont>
        <a:latin typeface="Georgi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38"/>
  <sheetViews>
    <sheetView showGridLines="0" tabSelected="1" topLeftCell="A7" workbookViewId="0">
      <selection activeCell="D7" sqref="D7"/>
    </sheetView>
  </sheetViews>
  <sheetFormatPr defaultRowHeight="18.75" customHeight="1" x14ac:dyDescent="0.2"/>
  <cols>
    <col min="1" max="1" width="4" style="1" customWidth="1"/>
    <col min="2" max="2" width="36.42578125" style="1" customWidth="1"/>
    <col min="3" max="3" width="20.42578125" style="1" customWidth="1"/>
    <col min="4" max="4" width="17.140625" style="1" customWidth="1"/>
    <col min="5" max="5" width="17.28515625" style="1" customWidth="1"/>
    <col min="6" max="6" width="15" style="1" customWidth="1"/>
    <col min="7" max="7" width="35.28515625" style="1" customWidth="1"/>
    <col min="8" max="8" width="4" style="1" customWidth="1"/>
    <col min="9" max="16384" width="9.140625" style="1"/>
  </cols>
  <sheetData>
    <row r="1" spans="1:8" ht="18.75" customHeight="1" x14ac:dyDescent="0.2">
      <c r="A1" s="39"/>
      <c r="H1" s="1" t="s">
        <v>26</v>
      </c>
    </row>
    <row r="2" spans="1:8" ht="4.5" customHeight="1" x14ac:dyDescent="0.2">
      <c r="B2" s="3"/>
      <c r="C2" s="3"/>
      <c r="D2" s="3"/>
      <c r="E2" s="3"/>
      <c r="F2" s="3"/>
      <c r="G2" s="3"/>
      <c r="H2" s="1" t="s">
        <v>26</v>
      </c>
    </row>
    <row r="3" spans="1:8" ht="35.25" customHeight="1" x14ac:dyDescent="0.45">
      <c r="B3" s="26" t="s">
        <v>27</v>
      </c>
    </row>
    <row r="5" spans="1:8" ht="18.75" customHeight="1" x14ac:dyDescent="0.2">
      <c r="B5" s="6" t="s">
        <v>7</v>
      </c>
      <c r="E5" s="6" t="s">
        <v>8</v>
      </c>
      <c r="G5" s="5" t="s">
        <v>11</v>
      </c>
    </row>
    <row r="6" spans="1:8" s="2" customFormat="1" ht="19.5" customHeight="1" x14ac:dyDescent="0.2">
      <c r="B6" s="29" t="s">
        <v>9</v>
      </c>
      <c r="C6" s="11"/>
      <c r="D6" s="12"/>
      <c r="E6" s="28">
        <f ca="1">TODAY()+95</f>
        <v>43446</v>
      </c>
      <c r="F6" s="11"/>
      <c r="G6" s="27" t="s">
        <v>28</v>
      </c>
    </row>
    <row r="8" spans="1:8" s="2" customFormat="1" ht="24" customHeight="1" x14ac:dyDescent="0.2">
      <c r="B8" s="40" t="s">
        <v>50</v>
      </c>
      <c r="C8" s="40"/>
      <c r="D8" s="1"/>
      <c r="E8" s="1"/>
      <c r="F8" s="1"/>
      <c r="G8" s="1"/>
    </row>
    <row r="9" spans="1:8" ht="18.75" customHeight="1" x14ac:dyDescent="0.2">
      <c r="B9" s="13" t="s">
        <v>1</v>
      </c>
      <c r="C9" s="13" t="s">
        <v>10</v>
      </c>
      <c r="D9" s="14" t="s">
        <v>3</v>
      </c>
      <c r="E9" s="14" t="s">
        <v>0</v>
      </c>
      <c r="F9" s="13" t="s">
        <v>4</v>
      </c>
      <c r="G9" s="13" t="s">
        <v>2</v>
      </c>
      <c r="H9" s="1" t="s">
        <v>26</v>
      </c>
    </row>
    <row r="10" spans="1:8" ht="18.75" customHeight="1" x14ac:dyDescent="0.3">
      <c r="B10" s="42" t="s">
        <v>31</v>
      </c>
      <c r="C10" s="15">
        <v>43343</v>
      </c>
      <c r="D10" s="37"/>
      <c r="E10" s="16">
        <v>1</v>
      </c>
      <c r="F10" s="16">
        <f>tblListaTarefas[[#This Row],[% concluída]]</f>
        <v>1</v>
      </c>
      <c r="G10" s="13"/>
    </row>
    <row r="11" spans="1:8" ht="18.75" customHeight="1" x14ac:dyDescent="0.3">
      <c r="B11" s="42" t="s">
        <v>32</v>
      </c>
      <c r="C11" s="15">
        <v>43343</v>
      </c>
      <c r="D11" s="37"/>
      <c r="E11" s="16">
        <v>1</v>
      </c>
      <c r="F11" s="16">
        <f>tblListaTarefas[[#This Row],[% concluída]]</f>
        <v>1</v>
      </c>
      <c r="G11" s="13"/>
    </row>
    <row r="12" spans="1:8" ht="18.75" customHeight="1" x14ac:dyDescent="0.3">
      <c r="B12" s="42" t="s">
        <v>33</v>
      </c>
      <c r="C12" s="15">
        <v>43348</v>
      </c>
      <c r="D12" s="37"/>
      <c r="E12" s="16">
        <v>1</v>
      </c>
      <c r="F12" s="16">
        <f>tblListaTarefas[[#This Row],[% concluída]]</f>
        <v>1</v>
      </c>
      <c r="G12" s="13"/>
    </row>
    <row r="13" spans="1:8" ht="18.75" customHeight="1" x14ac:dyDescent="0.3">
      <c r="B13" s="42" t="s">
        <v>34</v>
      </c>
      <c r="C13" s="15">
        <v>43348</v>
      </c>
      <c r="D13" s="37"/>
      <c r="E13" s="16">
        <v>1</v>
      </c>
      <c r="F13" s="16">
        <f>tblListaTarefas[[#This Row],[% concluída]]</f>
        <v>1</v>
      </c>
      <c r="G13" s="13"/>
    </row>
    <row r="14" spans="1:8" ht="18.75" customHeight="1" x14ac:dyDescent="0.3">
      <c r="B14" s="42" t="s">
        <v>35</v>
      </c>
      <c r="C14" s="15">
        <v>43348</v>
      </c>
      <c r="D14" s="37"/>
      <c r="E14" s="16">
        <v>0.5</v>
      </c>
      <c r="F14" s="16">
        <f>tblListaTarefas[[#This Row],[% concluída]]</f>
        <v>0.5</v>
      </c>
      <c r="G14" s="13"/>
    </row>
    <row r="15" spans="1:8" ht="18.75" customHeight="1" x14ac:dyDescent="0.3">
      <c r="B15" s="42" t="s">
        <v>36</v>
      </c>
      <c r="C15" s="15">
        <v>43348</v>
      </c>
      <c r="D15" s="37"/>
      <c r="E15" s="16">
        <v>1</v>
      </c>
      <c r="F15" s="16">
        <f>tblListaTarefas[[#This Row],[% concluída]]</f>
        <v>1</v>
      </c>
      <c r="G15" s="13"/>
    </row>
    <row r="16" spans="1:8" ht="18.75" customHeight="1" x14ac:dyDescent="0.3">
      <c r="B16" s="42" t="s">
        <v>37</v>
      </c>
      <c r="C16" s="15">
        <v>43353</v>
      </c>
      <c r="D16" s="37"/>
      <c r="E16" s="16">
        <v>0</v>
      </c>
      <c r="F16" s="16">
        <f>tblListaTarefas[[#This Row],[% concluída]]</f>
        <v>0</v>
      </c>
      <c r="G16" s="13" t="s">
        <v>49</v>
      </c>
    </row>
    <row r="17" spans="2:9" ht="18.75" customHeight="1" x14ac:dyDescent="0.3">
      <c r="B17" s="42" t="s">
        <v>38</v>
      </c>
      <c r="C17" s="15">
        <v>43353</v>
      </c>
      <c r="D17" s="37"/>
      <c r="E17" s="16">
        <v>0.5</v>
      </c>
      <c r="F17" s="16">
        <f>tblListaTarefas[[#This Row],[% concluída]]</f>
        <v>0.5</v>
      </c>
      <c r="G17" s="13"/>
      <c r="I17" s="39"/>
    </row>
    <row r="18" spans="2:9" ht="18.75" customHeight="1" x14ac:dyDescent="0.3">
      <c r="B18" s="42" t="s">
        <v>39</v>
      </c>
      <c r="C18" s="15">
        <v>43387</v>
      </c>
      <c r="D18" s="37"/>
      <c r="E18" s="16">
        <v>0</v>
      </c>
      <c r="F18" s="16">
        <f>tblListaTarefas[[#This Row],[% concluída]]</f>
        <v>0</v>
      </c>
      <c r="G18" s="13"/>
    </row>
    <row r="19" spans="2:9" ht="18.75" customHeight="1" x14ac:dyDescent="0.3">
      <c r="B19" s="42" t="s">
        <v>40</v>
      </c>
      <c r="C19" s="15">
        <v>43387</v>
      </c>
      <c r="D19" s="37"/>
      <c r="E19" s="16"/>
      <c r="F19" s="16">
        <f>tblListaTarefas[[#This Row],[% concluída]]</f>
        <v>0</v>
      </c>
      <c r="G19" s="13"/>
    </row>
    <row r="20" spans="2:9" ht="18.75" customHeight="1" x14ac:dyDescent="0.3">
      <c r="B20" s="42" t="s">
        <v>41</v>
      </c>
      <c r="C20" s="15">
        <v>43387</v>
      </c>
      <c r="D20" s="37"/>
      <c r="E20" s="16"/>
      <c r="F20" s="16">
        <f>tblListaTarefas[[#This Row],[% concluída]]</f>
        <v>0</v>
      </c>
      <c r="G20" s="13"/>
    </row>
    <row r="21" spans="2:9" ht="18.75" customHeight="1" x14ac:dyDescent="0.3">
      <c r="B21" s="42" t="s">
        <v>34</v>
      </c>
      <c r="C21" s="15">
        <v>43387</v>
      </c>
      <c r="D21" s="37"/>
      <c r="E21" s="16"/>
      <c r="F21" s="16">
        <f>tblListaTarefas[[#This Row],[% concluída]]</f>
        <v>0</v>
      </c>
      <c r="G21" s="13"/>
    </row>
    <row r="22" spans="2:9" ht="18.75" customHeight="1" x14ac:dyDescent="0.3">
      <c r="B22" s="42" t="s">
        <v>35</v>
      </c>
      <c r="C22" s="15">
        <v>43362</v>
      </c>
      <c r="D22" s="37"/>
      <c r="E22" s="16"/>
      <c r="F22" s="16">
        <f>tblListaTarefas[[#This Row],[% concluída]]</f>
        <v>0</v>
      </c>
      <c r="G22" s="13"/>
    </row>
    <row r="23" spans="2:9" ht="18.75" customHeight="1" x14ac:dyDescent="0.3">
      <c r="B23" s="42" t="s">
        <v>36</v>
      </c>
      <c r="C23" s="15">
        <v>43362</v>
      </c>
      <c r="D23" s="37"/>
      <c r="E23" s="16"/>
      <c r="F23" s="16">
        <f>tblListaTarefas[[#This Row],[% concluída]]</f>
        <v>0</v>
      </c>
      <c r="G23" s="13"/>
    </row>
    <row r="24" spans="2:9" ht="18.75" customHeight="1" x14ac:dyDescent="0.3">
      <c r="B24" s="42" t="s">
        <v>38</v>
      </c>
      <c r="C24" s="15">
        <v>43364</v>
      </c>
      <c r="D24" s="37"/>
      <c r="E24" s="16"/>
      <c r="F24" s="16">
        <f>tblListaTarefas[[#This Row],[% concluída]]</f>
        <v>0</v>
      </c>
      <c r="G24" s="13"/>
    </row>
    <row r="25" spans="2:9" ht="18.75" customHeight="1" x14ac:dyDescent="0.3">
      <c r="B25" s="42" t="s">
        <v>42</v>
      </c>
      <c r="C25" s="15">
        <v>43371</v>
      </c>
      <c r="D25" s="37"/>
      <c r="E25" s="16"/>
      <c r="F25" s="16">
        <f>tblListaTarefas[[#This Row],[% concluída]]</f>
        <v>0</v>
      </c>
      <c r="G25" s="13"/>
    </row>
    <row r="26" spans="2:9" ht="18.75" customHeight="1" x14ac:dyDescent="0.3">
      <c r="B26" s="42" t="s">
        <v>34</v>
      </c>
      <c r="C26" s="15">
        <v>43371</v>
      </c>
      <c r="D26" s="37"/>
      <c r="E26" s="16"/>
      <c r="F26" s="16">
        <f>tblListaTarefas[[#This Row],[% concluída]]</f>
        <v>0</v>
      </c>
      <c r="G26" s="13"/>
    </row>
    <row r="27" spans="2:9" ht="18.75" customHeight="1" x14ac:dyDescent="0.3">
      <c r="B27" s="42" t="s">
        <v>35</v>
      </c>
      <c r="C27" s="15">
        <v>43371</v>
      </c>
      <c r="D27" s="37"/>
      <c r="E27" s="16"/>
      <c r="F27" s="16">
        <f>tblListaTarefas[[#This Row],[% concluída]]</f>
        <v>0</v>
      </c>
      <c r="G27" s="13"/>
    </row>
    <row r="28" spans="2:9" ht="18.75" customHeight="1" x14ac:dyDescent="0.3">
      <c r="B28" s="42" t="s">
        <v>36</v>
      </c>
      <c r="C28" s="15">
        <v>43371</v>
      </c>
      <c r="D28" s="37"/>
      <c r="E28" s="16"/>
      <c r="F28" s="16">
        <f>tblListaTarefas[[#This Row],[% concluída]]</f>
        <v>0</v>
      </c>
      <c r="G28" s="13"/>
    </row>
    <row r="29" spans="2:9" ht="18.75" customHeight="1" x14ac:dyDescent="0.3">
      <c r="B29" s="42" t="s">
        <v>43</v>
      </c>
      <c r="C29" s="15">
        <v>43371</v>
      </c>
      <c r="D29" s="37"/>
      <c r="E29" s="16"/>
      <c r="F29" s="16">
        <f>tblListaTarefas[[#This Row],[% concluída]]</f>
        <v>0</v>
      </c>
      <c r="G29" s="13"/>
    </row>
    <row r="30" spans="2:9" ht="18.75" customHeight="1" x14ac:dyDescent="0.3">
      <c r="B30" s="42" t="s">
        <v>38</v>
      </c>
      <c r="C30" s="15">
        <v>43371</v>
      </c>
      <c r="D30" s="37"/>
      <c r="E30" s="16"/>
      <c r="F30" s="16">
        <f>tblListaTarefas[[#This Row],[% concluída]]</f>
        <v>0</v>
      </c>
      <c r="G30" s="13"/>
    </row>
    <row r="31" spans="2:9" ht="18.75" customHeight="1" x14ac:dyDescent="0.3">
      <c r="B31" s="42" t="s">
        <v>44</v>
      </c>
      <c r="C31" s="15">
        <v>43374</v>
      </c>
      <c r="D31" s="37"/>
      <c r="E31" s="16"/>
      <c r="F31" s="16">
        <f>tblListaTarefas[[#This Row],[% concluída]]</f>
        <v>0</v>
      </c>
      <c r="G31" s="13"/>
    </row>
    <row r="32" spans="2:9" ht="18.75" customHeight="1" x14ac:dyDescent="0.3">
      <c r="B32" s="42" t="s">
        <v>45</v>
      </c>
      <c r="C32" s="15">
        <v>43376</v>
      </c>
      <c r="D32" s="37"/>
      <c r="E32" s="16"/>
      <c r="F32" s="16">
        <f>tblListaTarefas[[#This Row],[% concluída]]</f>
        <v>0</v>
      </c>
      <c r="G32" s="13"/>
    </row>
    <row r="33" spans="2:7" ht="18.75" customHeight="1" x14ac:dyDescent="0.3">
      <c r="B33" s="42" t="s">
        <v>46</v>
      </c>
      <c r="C33" s="15">
        <v>43376</v>
      </c>
      <c r="D33" s="37"/>
      <c r="E33" s="16"/>
      <c r="F33" s="16">
        <f>tblListaTarefas[[#This Row],[% concluída]]</f>
        <v>0</v>
      </c>
      <c r="G33" s="13"/>
    </row>
    <row r="34" spans="2:7" ht="18.75" customHeight="1" x14ac:dyDescent="0.3">
      <c r="B34" s="42" t="s">
        <v>47</v>
      </c>
      <c r="C34" s="15"/>
      <c r="D34" s="37"/>
      <c r="E34" s="16"/>
      <c r="F34" s="16">
        <f>tblListaTarefas[[#This Row],[% concluída]]</f>
        <v>0</v>
      </c>
      <c r="G34" s="13"/>
    </row>
    <row r="35" spans="2:7" ht="18.75" customHeight="1" x14ac:dyDescent="0.3">
      <c r="B35" s="42" t="s">
        <v>48</v>
      </c>
      <c r="C35" s="15"/>
      <c r="D35" s="37"/>
      <c r="E35" s="16"/>
      <c r="F35" s="16">
        <f>tblListaTarefas[[#This Row],[% concluída]]</f>
        <v>0</v>
      </c>
      <c r="G35" s="13"/>
    </row>
    <row r="38" spans="2:7" ht="18.75" customHeight="1" x14ac:dyDescent="0.2">
      <c r="E38" s="38"/>
    </row>
  </sheetData>
  <mergeCells count="1">
    <mergeCell ref="B8:C8"/>
  </mergeCells>
  <conditionalFormatting sqref="C10:G35">
    <cfRule type="expression" dxfId="5" priority="13">
      <formula>($C10&gt;=valInícioD)*($C10&lt;=valTérminoD)</formula>
    </cfRule>
  </conditionalFormatting>
  <conditionalFormatting sqref="F10:F35">
    <cfRule type="dataBar" priority="18">
      <dataBar showValue="0">
        <cfvo type="min"/>
        <cfvo type="max"/>
        <color theme="0"/>
      </dataBar>
      <extLst>
        <ext xmlns:x14="http://schemas.microsoft.com/office/spreadsheetml/2009/9/main" uri="{B025F937-C7B1-47D3-B67F-A62EFF666E3E}">
          <x14:id>{D8A421BA-DDE3-4967-B9A3-45ACAB6CB0F5}</x14:id>
        </ext>
      </extLst>
    </cfRule>
  </conditionalFormatting>
  <dataValidations count="2">
    <dataValidation type="list" allowBlank="1" showInputMessage="1" sqref="G6">
      <formula1>DestaquesAFazer</formula1>
    </dataValidation>
    <dataValidation type="list" allowBlank="1" sqref="E10:E35">
      <formula1>"0%,10%,20%,25%,30%,35%,40%,45%,50%,55%,60%,65%,70%,75%,80%,85%,90%,95%,100%"</formula1>
    </dataValidation>
  </dataValidations>
  <pageMargins left="0.7" right="0.7" top="0.75" bottom="0.75" header="0.3" footer="0.3"/>
  <pageSetup paperSize="9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421BA-DDE3-4967-B9A3-45ACAB6CB0F5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F10:F35</xm:sqref>
        </x14:conditionalFormatting>
        <x14:conditionalFormatting xmlns:xm="http://schemas.microsoft.com/office/excel/2006/main">
          <x14:cfRule type="iconSet" priority="19" id="{2645DCD5-0397-4C10-8F80-F163C39C9F6D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E10:E35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B2:F20"/>
  <sheetViews>
    <sheetView showGridLines="0" topLeftCell="A3" workbookViewId="0">
      <selection activeCell="G3" sqref="G3"/>
    </sheetView>
  </sheetViews>
  <sheetFormatPr defaultRowHeight="18.75" customHeight="1" x14ac:dyDescent="0.2"/>
  <cols>
    <col min="1" max="1" width="4" style="4" customWidth="1"/>
    <col min="2" max="2" width="24.7109375" style="4" customWidth="1"/>
    <col min="3" max="3" width="40" style="4" customWidth="1"/>
    <col min="4" max="4" width="38.140625" style="4" customWidth="1"/>
    <col min="5" max="5" width="36.28515625" style="4" customWidth="1"/>
    <col min="6" max="16384" width="9.140625" style="4"/>
  </cols>
  <sheetData>
    <row r="2" spans="2:6" s="1" customFormat="1" ht="4.5" customHeight="1" x14ac:dyDescent="0.2">
      <c r="B2" s="3"/>
      <c r="C2" s="3"/>
      <c r="D2" s="3"/>
      <c r="E2" s="3"/>
      <c r="F2" s="1" t="s">
        <v>26</v>
      </c>
    </row>
    <row r="3" spans="2:6" ht="30" customHeight="1" x14ac:dyDescent="0.35">
      <c r="B3" s="8" t="s">
        <v>30</v>
      </c>
      <c r="C3" s="7"/>
      <c r="D3" s="7"/>
      <c r="E3" s="7"/>
    </row>
    <row r="4" spans="2:6" ht="37.5" customHeight="1" x14ac:dyDescent="0.2">
      <c r="B4" s="41" t="s">
        <v>12</v>
      </c>
      <c r="C4" s="41"/>
      <c r="D4" s="41"/>
      <c r="E4" s="41"/>
    </row>
    <row r="5" spans="2:6" s="9" customFormat="1" ht="18.75" customHeight="1" x14ac:dyDescent="0.2">
      <c r="B5" s="17" t="s">
        <v>25</v>
      </c>
      <c r="C5" s="18"/>
      <c r="D5" s="18"/>
      <c r="E5" s="19" t="str">
        <f>B5</f>
        <v>Sem destaque</v>
      </c>
    </row>
    <row r="6" spans="2:6" s="9" customFormat="1" ht="18.75" customHeight="1" x14ac:dyDescent="0.2">
      <c r="B6" s="30" t="s">
        <v>22</v>
      </c>
      <c r="C6" s="31" t="s">
        <v>23</v>
      </c>
      <c r="D6" s="32" t="s">
        <v>24</v>
      </c>
      <c r="E6" s="33" t="s">
        <v>21</v>
      </c>
    </row>
    <row r="7" spans="2:6" s="9" customFormat="1" ht="18.75" customHeight="1" x14ac:dyDescent="0.2">
      <c r="B7" s="17" t="s">
        <v>13</v>
      </c>
      <c r="C7" s="18">
        <f ca="1">TODAY()-WEEKDAY(TODAY(),2)+1</f>
        <v>43346</v>
      </c>
      <c r="D7" s="18">
        <f ca="1">C7+6</f>
        <v>43352</v>
      </c>
      <c r="E7" s="19" t="str">
        <f ca="1">B7&amp;" ["&amp;TEXT(C7,"d mmm")&amp;" - "&amp;TEXT(D7,"d mmm")&amp;"]"</f>
        <v xml:space="preserve">     Esta semana [3 set - 9 set]</v>
      </c>
    </row>
    <row r="8" spans="2:6" s="9" customFormat="1" ht="18.75" customHeight="1" x14ac:dyDescent="0.2">
      <c r="B8" s="20" t="s">
        <v>14</v>
      </c>
      <c r="C8" s="22">
        <f ca="1">EOMONTH(TODAY(),-1)+1</f>
        <v>43344</v>
      </c>
      <c r="D8" s="22">
        <f ca="1">EDATE(C8,1)-1</f>
        <v>43373</v>
      </c>
      <c r="E8" s="21" t="str">
        <f ca="1">B8&amp;" ["&amp;TEXT(C8,"d")&amp;" - "&amp;TEXT(D8,"d, mmm")&amp;"]"</f>
        <v xml:space="preserve">     Este mês [1 - 30, set]</v>
      </c>
    </row>
    <row r="9" spans="2:6" s="9" customFormat="1" ht="18.75" customHeight="1" x14ac:dyDescent="0.2">
      <c r="B9" s="17" t="s">
        <v>15</v>
      </c>
      <c r="C9" s="18">
        <f ca="1">DATE(YEAR(TODAY()),INT(MONTH(TODAY())/3)+1,1)</f>
        <v>43191</v>
      </c>
      <c r="D9" s="18">
        <f ca="1">EDATE(C9,4)-1</f>
        <v>43312</v>
      </c>
      <c r="E9" s="19" t="str">
        <f ca="1">B9&amp;" ["&amp;TEXT(C9,"d mmm")&amp;" - "&amp;TEXT(D9,"d mmm")&amp;"]"</f>
        <v xml:space="preserve">     Este trimestre [1 abr - 31 jul]</v>
      </c>
    </row>
    <row r="10" spans="2:6" s="9" customFormat="1" ht="18.75" customHeight="1" x14ac:dyDescent="0.2">
      <c r="B10" s="20" t="s">
        <v>16</v>
      </c>
      <c r="C10" s="22">
        <f ca="1">DATE(YEAR(TODAY()),1,1)</f>
        <v>43101</v>
      </c>
      <c r="D10" s="22">
        <f ca="1">EDATE(C10,12)-1</f>
        <v>43465</v>
      </c>
      <c r="E10" s="21" t="str">
        <f ca="1">B10&amp;" ["&amp;TEXT(C10,"aaaa")&amp;"]"</f>
        <v xml:space="preserve">     Este ano [2018]</v>
      </c>
    </row>
    <row r="11" spans="2:6" s="9" customFormat="1" ht="18.75" customHeight="1" x14ac:dyDescent="0.2">
      <c r="B11" s="34" t="s">
        <v>22</v>
      </c>
      <c r="C11" s="18"/>
      <c r="D11" s="18"/>
      <c r="E11" s="35" t="str">
        <f>B11</f>
        <v>Intervalo:</v>
      </c>
    </row>
    <row r="12" spans="2:6" s="9" customFormat="1" ht="18.75" customHeight="1" x14ac:dyDescent="0.2">
      <c r="B12" s="20" t="s">
        <v>17</v>
      </c>
      <c r="C12" s="22">
        <f ca="1">C7-7</f>
        <v>43339</v>
      </c>
      <c r="D12" s="22">
        <f ca="1">C12+6</f>
        <v>43345</v>
      </c>
      <c r="E12" s="21" t="str">
        <f ca="1">B12&amp;" ["&amp;TEXT(C12,"d mmm")&amp;" - "&amp;TEXT(D12,"d mmm")&amp;"]"</f>
        <v xml:space="preserve">     Semana passada [27 ago - 2 set]</v>
      </c>
    </row>
    <row r="13" spans="2:6" s="9" customFormat="1" ht="18.75" customHeight="1" x14ac:dyDescent="0.2">
      <c r="B13" s="17" t="s">
        <v>18</v>
      </c>
      <c r="C13" s="18">
        <f ca="1">EDATE(C8,-1)</f>
        <v>43313</v>
      </c>
      <c r="D13" s="18">
        <f ca="1">EDATE(C13,1)-1</f>
        <v>43343</v>
      </c>
      <c r="E13" s="19" t="str">
        <f ca="1">B13&amp;" ["&amp;TEXT(C13,"d")&amp;" - "&amp;TEXT(D13,"d, mmm")&amp;"]"</f>
        <v xml:space="preserve">     Mês passado [1 - 31, ago]</v>
      </c>
    </row>
    <row r="14" spans="2:6" s="9" customFormat="1" ht="18.75" customHeight="1" x14ac:dyDescent="0.2">
      <c r="B14" s="20" t="s">
        <v>19</v>
      </c>
      <c r="C14" s="22">
        <f ca="1">EDATE(C9,-3)</f>
        <v>43101</v>
      </c>
      <c r="D14" s="22">
        <f ca="1">EDATE(C14,3)-1</f>
        <v>43190</v>
      </c>
      <c r="E14" s="21" t="str">
        <f ca="1">B14&amp;" ["&amp;TEXT(C14,"d mmm")&amp;" - "&amp;TEXT(D14,"d mmm")&amp;"]"</f>
        <v xml:space="preserve">     Trimestre passado [1 jan - 31 mar]</v>
      </c>
    </row>
    <row r="15" spans="2:6" s="9" customFormat="1" ht="18.75" customHeight="1" x14ac:dyDescent="0.2">
      <c r="B15" s="17" t="s">
        <v>20</v>
      </c>
      <c r="C15" s="18">
        <f ca="1">EDATE(C10,-12)</f>
        <v>42736</v>
      </c>
      <c r="D15" s="18">
        <f ca="1">EDATE(C15,12)-1</f>
        <v>43100</v>
      </c>
      <c r="E15" s="19" t="str">
        <f>B15</f>
        <v xml:space="preserve">     Ano passado</v>
      </c>
    </row>
    <row r="16" spans="2:6" ht="18.75" customHeight="1" x14ac:dyDescent="0.2">
      <c r="B16" s="20"/>
      <c r="C16" s="22"/>
      <c r="D16" s="22"/>
      <c r="E16" s="21"/>
    </row>
    <row r="17" spans="2:5" ht="18.75" customHeight="1" x14ac:dyDescent="0.2">
      <c r="B17" s="36" t="s">
        <v>29</v>
      </c>
      <c r="C17" s="24" t="str">
        <f ca="1">IFERROR(MATCH(AtividadesDestaque,DestaquesAFazer,0),"")</f>
        <v/>
      </c>
      <c r="D17" s="24" t="str">
        <f>AtividadesDestaque</f>
        <v xml:space="preserve">     Esta semana [18 jun - 24 jun]</v>
      </c>
      <c r="E17" s="24" t="b">
        <f ca="1">ISNUMBER(INDEX($C$6:$C$15,C17))</f>
        <v>0</v>
      </c>
    </row>
    <row r="18" spans="2:5" ht="18.75" customHeight="1" x14ac:dyDescent="0.2">
      <c r="B18" s="20" t="s">
        <v>5</v>
      </c>
      <c r="C18" s="22" t="str">
        <f ca="1">IFERROR(IF(C17=1,"",IF(E17,INDEX($C$6:$C$15,$C$17),"")),"")</f>
        <v/>
      </c>
      <c r="D18" s="21"/>
      <c r="E18" s="21"/>
    </row>
    <row r="19" spans="2:5" ht="18.75" customHeight="1" x14ac:dyDescent="0.2">
      <c r="B19" s="23" t="s">
        <v>6</v>
      </c>
      <c r="C19" s="25" t="str">
        <f ca="1">IFERROR(IF(C17=1,"",IF(E17,INDEX($D$6:$D$15,$C$17),"")),"")</f>
        <v/>
      </c>
      <c r="D19" s="24"/>
      <c r="E19" s="24"/>
    </row>
    <row r="20" spans="2:5" ht="18.75" customHeight="1" x14ac:dyDescent="0.2">
      <c r="B20" s="10"/>
      <c r="C20" s="10"/>
      <c r="D20" s="10"/>
      <c r="E20" s="10"/>
    </row>
  </sheetData>
  <mergeCells count="1">
    <mergeCell ref="B4:E4"/>
  </mergeCells>
  <pageMargins left="0.7" right="0.7" top="0.75" bottom="0.75" header="0.3" footer="0.3"/>
  <pageSetup scale="70" fitToHeight="0" orientation="portrait" r:id="rId1"/>
  <ignoredErrors>
    <ignoredError sqref="E8 E1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Lista de tarefas do projeto 1</vt:lpstr>
      <vt:lpstr>Configurações e cálculos</vt:lpstr>
      <vt:lpstr>'Lista de tarefas do projeto 1'!Área_de_Impressão</vt:lpstr>
      <vt:lpstr>AtividadesDestaque</vt:lpstr>
      <vt:lpstr>DestaquesAFazer</vt:lpstr>
      <vt:lpstr>valInícioD</vt:lpstr>
      <vt:lpstr>valTérminoD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Dell</dc:creator>
  <cp:keywords/>
  <cp:lastModifiedBy>Note Dell</cp:lastModifiedBy>
  <dcterms:created xsi:type="dcterms:W3CDTF">2018-09-08T21:38:53Z</dcterms:created>
  <dcterms:modified xsi:type="dcterms:W3CDTF">2018-09-08T21:38:53Z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