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459" documentId="11_198F2F43DB0DB3C73C72EE180A29D186AEDCD163" xr6:coauthVersionLast="47" xr6:coauthVersionMax="47" xr10:uidLastSave="{99035817-59C6-4677-B23F-32910A81B453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G6" i="2"/>
  <c r="G13" i="2"/>
  <c r="J7" i="2"/>
  <c r="J6" i="2"/>
  <c r="J13" i="2"/>
  <c r="H2" i="1"/>
  <c r="F63" i="1"/>
  <c r="F62" i="1"/>
  <c r="H60" i="1"/>
  <c r="H61" i="1"/>
  <c r="H7" i="1"/>
  <c r="H8" i="1"/>
  <c r="H3" i="1"/>
  <c r="H4" i="1"/>
  <c r="H5" i="1"/>
  <c r="H9" i="1"/>
  <c r="H6" i="1"/>
  <c r="H13" i="1"/>
  <c r="H12" i="1"/>
  <c r="H11" i="1"/>
  <c r="H15" i="1"/>
  <c r="H14" i="1"/>
  <c r="H10" i="1"/>
  <c r="H18" i="1"/>
  <c r="H17" i="1"/>
  <c r="H16" i="1"/>
  <c r="H19" i="1"/>
  <c r="H21" i="1"/>
  <c r="H22" i="1"/>
  <c r="H20" i="1"/>
  <c r="H23" i="1"/>
  <c r="H24" i="1"/>
  <c r="H25" i="1"/>
  <c r="H27" i="1"/>
  <c r="H26" i="1"/>
  <c r="H28" i="1"/>
  <c r="H32" i="1"/>
  <c r="H31" i="1"/>
  <c r="H34" i="1"/>
  <c r="H33" i="1"/>
  <c r="H29" i="1"/>
  <c r="H30" i="1"/>
  <c r="H37" i="1"/>
  <c r="H38" i="1"/>
  <c r="H35" i="1"/>
  <c r="H36" i="1"/>
  <c r="H39" i="1"/>
  <c r="H40" i="1"/>
  <c r="H41" i="1"/>
  <c r="H51" i="1"/>
  <c r="H42" i="1"/>
  <c r="H58" i="1"/>
  <c r="H49" i="1"/>
  <c r="H43" i="1"/>
  <c r="H53" i="1"/>
  <c r="H56" i="1"/>
  <c r="H57" i="1"/>
  <c r="H59" i="1"/>
  <c r="H54" i="1"/>
  <c r="H55" i="1"/>
  <c r="H45" i="1"/>
  <c r="H50" i="1"/>
  <c r="H52" i="1"/>
  <c r="H44" i="1"/>
  <c r="H46" i="1"/>
  <c r="H47" i="1"/>
  <c r="H48" i="1"/>
  <c r="H62" i="1" l="1"/>
  <c r="H63" i="1"/>
</calcChain>
</file>

<file path=xl/sharedStrings.xml><?xml version="1.0" encoding="utf-8"?>
<sst xmlns="http://schemas.openxmlformats.org/spreadsheetml/2006/main" count="320" uniqueCount="205">
  <si>
    <t>Component</t>
  </si>
  <si>
    <t>Description</t>
  </si>
  <si>
    <t>Subsystem</t>
  </si>
  <si>
    <t>Part Number</t>
  </si>
  <si>
    <t>Manufacturer</t>
  </si>
  <si>
    <t>Quantity</t>
  </si>
  <si>
    <t>Price Per Unit</t>
  </si>
  <si>
    <t xml:space="preserve">Total Cost </t>
  </si>
  <si>
    <t>2-56 Hex Nut (25 pk)</t>
  </si>
  <si>
    <t>Connects line sensor to attachment</t>
  </si>
  <si>
    <t>Attachments</t>
  </si>
  <si>
    <t>Polulu</t>
  </si>
  <si>
    <t>2-56 Screw (25 pk)</t>
  </si>
  <si>
    <t>6 mm T Slot Nuts (100 pk)</t>
  </si>
  <si>
    <t>Allows for attachments to extruded aluminum</t>
  </si>
  <si>
    <t>N/A</t>
  </si>
  <si>
    <t>Amazon</t>
  </si>
  <si>
    <t>Assorted Nylon Hardware</t>
  </si>
  <si>
    <t xml:space="preserve">Assorted hardware for attaching components </t>
  </si>
  <si>
    <t>PLA Filment</t>
  </si>
  <si>
    <t>For 3D printing components</t>
  </si>
  <si>
    <t>1/4 - 20 Screw (20 pk)</t>
  </si>
  <si>
    <t>Hardware for line following sensor attachment</t>
  </si>
  <si>
    <t>1/4 Washer (100 pk)</t>
  </si>
  <si>
    <t>M4 - 8 mm Screws (50 pk)</t>
  </si>
  <si>
    <t>Screws for T-slot nuts</t>
  </si>
  <si>
    <t>Panel Mount 3-Prong Receptacle</t>
  </si>
  <si>
    <t xml:space="preserve">Female IEC 320 C13 </t>
  </si>
  <si>
    <t>Battery Management</t>
  </si>
  <si>
    <t>SCHURTER Inc.</t>
  </si>
  <si>
    <t>IEC 320 C13 - C14 Power Cable</t>
  </si>
  <si>
    <t>IEC 3-Prong power cable for connecting battery charger to receptacle</t>
  </si>
  <si>
    <t>AK500-OE-11-.5</t>
  </si>
  <si>
    <t>Assmann WSW Components</t>
  </si>
  <si>
    <t>C13 - C13 Adapter</t>
  </si>
  <si>
    <t>IEC Female-Female adapter for connecting cable to receptacle</t>
  </si>
  <si>
    <t>C13 to C13 Power adapter</t>
  </si>
  <si>
    <t>TeKit</t>
  </si>
  <si>
    <t>12 Foot 3-Prong AC Power Cable</t>
  </si>
  <si>
    <t>IEC-NEMA 3-Prong power cable for connecting to standard US wall socket</t>
  </si>
  <si>
    <t>P010-012</t>
  </si>
  <si>
    <t>Tripp Lite</t>
  </si>
  <si>
    <t>Lithium Iron Phosphate Battery Charger</t>
  </si>
  <si>
    <t>Lithium Iron Phosphate battery charger that will charge and manage battery</t>
  </si>
  <si>
    <t>PCCG-LFP14.4V10A</t>
  </si>
  <si>
    <t>ZEUS Battery Products</t>
  </si>
  <si>
    <t>Lithium Iron Phosphate Battery</t>
  </si>
  <si>
    <t>12.8 V 7.2 Ah lithium iron phosphate battery that serves as the main power source for the robot</t>
  </si>
  <si>
    <t>PSL-SC-1270 F2</t>
  </si>
  <si>
    <t>Power Sonic Corporation</t>
  </si>
  <si>
    <t>6 mm Aluminum Corner Connectors (20 pk)</t>
  </si>
  <si>
    <t>Connects extruded aluminum together</t>
  </si>
  <si>
    <t>Chassis Frame</t>
  </si>
  <si>
    <t>300 mm Extruded Aluminum (4 pk)</t>
  </si>
  <si>
    <t>The horizontal bars of chassis frame</t>
  </si>
  <si>
    <t>250 mm Extruded Aluminum (4 pk)</t>
  </si>
  <si>
    <t>The vertical bars of chassis frame</t>
  </si>
  <si>
    <t>M3 - 8 mm Flat Screws (50 pk)</t>
  </si>
  <si>
    <t>Flat screws from slotted peices to attach without raised heads</t>
  </si>
  <si>
    <t>Layout and Organization</t>
  </si>
  <si>
    <t>Wire Labels</t>
  </si>
  <si>
    <t>Labels for wire organization</t>
  </si>
  <si>
    <t>M3 Nut (50 pk)</t>
  </si>
  <si>
    <t>Nuts for flat screws</t>
  </si>
  <si>
    <t>Spacer Stand off Screws</t>
  </si>
  <si>
    <t xml:space="preserve">Spacers for microcontrollers </t>
  </si>
  <si>
    <t xml:space="preserve">Reflectance Array </t>
  </si>
  <si>
    <t>Line following sensor</t>
  </si>
  <si>
    <t>Line Sensing</t>
  </si>
  <si>
    <t>Pololu</t>
  </si>
  <si>
    <t>Grove - Ultrasonic Distance Sensor V2.0</t>
  </si>
  <si>
    <t>Ultrasonic transducer that utilizes ultrasonic waves to measure distance.</t>
  </si>
  <si>
    <t>Location Sensing</t>
  </si>
  <si>
    <t>Seeed Technology Co., Ltd</t>
  </si>
  <si>
    <t>Jetson Nano</t>
  </si>
  <si>
    <t>Master Controller for mapping, localization, and communication</t>
  </si>
  <si>
    <t>Master Control</t>
  </si>
  <si>
    <t>NVIDIA</t>
  </si>
  <si>
    <t>Keyboard and Mouse</t>
  </si>
  <si>
    <t>Used for interfacing with Jetson Nano</t>
  </si>
  <si>
    <t>HP</t>
  </si>
  <si>
    <t>Memory Card</t>
  </si>
  <si>
    <t>Memory for Jetson Nano</t>
  </si>
  <si>
    <t>SanDisk</t>
  </si>
  <si>
    <t>MicroUSB cable</t>
  </si>
  <si>
    <t>Power Cable for Jetson Nano</t>
  </si>
  <si>
    <t>StarTech</t>
  </si>
  <si>
    <t>Motor Mounts (2- pack)</t>
  </si>
  <si>
    <t>Connects motor to the chassis</t>
  </si>
  <si>
    <t>Motor Control</t>
  </si>
  <si>
    <t>Motor with Encoder</t>
  </si>
  <si>
    <t>Moves robot and sends info through encoder</t>
  </si>
  <si>
    <t>Mecanum Wheels (4-pack)</t>
  </si>
  <si>
    <t>Wheels for 360 motion</t>
  </si>
  <si>
    <t>Orzorobotics</t>
  </si>
  <si>
    <t>Aluminum Mounting Hub</t>
  </si>
  <si>
    <t>Aluminum hub that connects the wheels to the motor and has a 6mm opening</t>
  </si>
  <si>
    <t>Motor Driver (4- pack)</t>
  </si>
  <si>
    <t>Driver to control motors based on microcontroller input</t>
  </si>
  <si>
    <t>L298N</t>
  </si>
  <si>
    <t>HiLetgo</t>
  </si>
  <si>
    <t>Microcontroller (Arduino Mega)</t>
  </si>
  <si>
    <t>Microcontroller</t>
  </si>
  <si>
    <t>Megaa 2560 Rev3</t>
  </si>
  <si>
    <t>Arduino</t>
  </si>
  <si>
    <t>Grove I2C Bus</t>
  </si>
  <si>
    <t>I2C Bus</t>
  </si>
  <si>
    <t>Navigation Microcontroller</t>
  </si>
  <si>
    <t>Seed Studio</t>
  </si>
  <si>
    <t>OLED Display</t>
  </si>
  <si>
    <t>I2C Display</t>
  </si>
  <si>
    <t>Arduino Mega</t>
  </si>
  <si>
    <t>ESP 32</t>
  </si>
  <si>
    <t>Wifi Module</t>
  </si>
  <si>
    <t>Grove - Time of Flight Distance Sensor</t>
  </si>
  <si>
    <t>High speed, high accuracy and long-range ToF distance sensor based on VL53L0X.</t>
  </si>
  <si>
    <t>Object Detection Sensing</t>
  </si>
  <si>
    <t>Accelerometer</t>
  </si>
  <si>
    <t>Sensor to detect heading</t>
  </si>
  <si>
    <t>Orientation</t>
  </si>
  <si>
    <t>Adafruit Industries LLC</t>
  </si>
  <si>
    <t>Grove Connectors</t>
  </si>
  <si>
    <t>I2C bus for sensors</t>
  </si>
  <si>
    <t>Male/Female Pin Headers</t>
  </si>
  <si>
    <t>3.54 mm pitch female pin headers for 3.3 V and 5 V rail connections</t>
  </si>
  <si>
    <t>Power Distribution</t>
  </si>
  <si>
    <t>Screw Terminals</t>
  </si>
  <si>
    <t>2.54 mm pitch screw terminals for 3.3 V and 5 V rail connections</t>
  </si>
  <si>
    <t>Molex</t>
  </si>
  <si>
    <t>10 A Fuse</t>
  </si>
  <si>
    <t>12 V rail protection fuse</t>
  </si>
  <si>
    <t>0685H9100-01</t>
  </si>
  <si>
    <t>Bel Fuse Inc.</t>
  </si>
  <si>
    <t>6 A Fuse</t>
  </si>
  <si>
    <t>3.3 V and 5 V rail protection fuse</t>
  </si>
  <si>
    <t>0685P6000-01</t>
  </si>
  <si>
    <t>10 uFarad Capacitor</t>
  </si>
  <si>
    <t>10 uFarad 1206 surface mount capacitor</t>
  </si>
  <si>
    <t>CL31A106KAHNNNE</t>
  </si>
  <si>
    <t>Samsung Electro-Mechanics</t>
  </si>
  <si>
    <t>22 uFarad Capacitor</t>
  </si>
  <si>
    <t>22 uFarad 1206 surface mount capacitor</t>
  </si>
  <si>
    <t>CL31A226KAHNNNE</t>
  </si>
  <si>
    <t>0.1 uFarad Capacitor</t>
  </si>
  <si>
    <t>0.1 uFarad 1206 surface mount capacitor</t>
  </si>
  <si>
    <t>CL31B104KBCNNNC</t>
  </si>
  <si>
    <t>Printed Circuit Board</t>
  </si>
  <si>
    <t>Power distribution printed circuit board that takes power from battery and supplies power to 3.3 V, 5 V, and 12 V rails</t>
  </si>
  <si>
    <t>JLCPCB</t>
  </si>
  <si>
    <t>Emergency Stop Button</t>
  </si>
  <si>
    <t>Push and reset emergency stop button for cutting power to motors</t>
  </si>
  <si>
    <t>TWTADE / 22mm 2 NC Red Mushroom Latching Emergency Stop Push Button Switch 10A 600V YW1B-V4E02R</t>
  </si>
  <si>
    <t>TWTADE</t>
  </si>
  <si>
    <t>LED</t>
  </si>
  <si>
    <t>Light emitting diode for fuse blowing indicator</t>
  </si>
  <si>
    <t>QBLP615</t>
  </si>
  <si>
    <t>QT Brightek (QTB)</t>
  </si>
  <si>
    <t>Flyback Diode</t>
  </si>
  <si>
    <t>Schottky Diode for back-EMF motor protection</t>
  </si>
  <si>
    <t>RB070MM</t>
  </si>
  <si>
    <t>Rohm Semiconductor</t>
  </si>
  <si>
    <t>10k Ohm Resistor</t>
  </si>
  <si>
    <t>10 kOhm 1206 surface mount resistor</t>
  </si>
  <si>
    <t>RMCF1206FT10K0</t>
  </si>
  <si>
    <t>Stackpole Electronics Inc</t>
  </si>
  <si>
    <t>33k Ohm Resistor</t>
  </si>
  <si>
    <t>33 kOhm 1206 surface mount resistor</t>
  </si>
  <si>
    <t>RMCF1206JT33K0</t>
  </si>
  <si>
    <t>56k Ohm Resistor</t>
  </si>
  <si>
    <t>56 kOhm 1206 surface mount resistor</t>
  </si>
  <si>
    <t>RMCF1206JT56K0</t>
  </si>
  <si>
    <t>2.2 uH Inductor</t>
  </si>
  <si>
    <t>2.2 uHenry surface mount inductor</t>
  </si>
  <si>
    <t>SPM6530T-2R2M</t>
  </si>
  <si>
    <t>TDK Corporation</t>
  </si>
  <si>
    <t>3.3 uH Inductor</t>
  </si>
  <si>
    <t>3.3 uHenry surface mount inductor</t>
  </si>
  <si>
    <t>SPM6530T-3R3M</t>
  </si>
  <si>
    <t>On/Off Switch</t>
  </si>
  <si>
    <t>SPST Toggle switch for starting robot</t>
  </si>
  <si>
    <t>ST141D00</t>
  </si>
  <si>
    <t>E-Switch</t>
  </si>
  <si>
    <t>3.3/5V Regulator</t>
  </si>
  <si>
    <t>High Current Reconfigurable Buck Converter</t>
  </si>
  <si>
    <t>TPS565201</t>
  </si>
  <si>
    <t>Texas Instruments</t>
  </si>
  <si>
    <t>Aluminum Foil</t>
  </si>
  <si>
    <t>Aluminum foil for capacitive wireless power transfer sheets</t>
  </si>
  <si>
    <t>Wireless Charging</t>
  </si>
  <si>
    <t>Amazon Basics Aluminum Foil, 250 Sq Ft</t>
  </si>
  <si>
    <t>Magnet Wire</t>
  </si>
  <si>
    <t>Magnet wire for transformer and quarter-wave resonators for capacitive wireless power transfer</t>
  </si>
  <si>
    <t>CNC Tech</t>
  </si>
  <si>
    <t>Total without Wireless Charing</t>
  </si>
  <si>
    <t>Total</t>
  </si>
  <si>
    <t>Proposed:</t>
  </si>
  <si>
    <t>Final:</t>
  </si>
  <si>
    <t>Proposed Budget</t>
  </si>
  <si>
    <t>Final  Budget</t>
  </si>
  <si>
    <t>Cost</t>
  </si>
  <si>
    <t>Chassis</t>
  </si>
  <si>
    <t xml:space="preserve">Power  </t>
  </si>
  <si>
    <t>Navigation</t>
  </si>
  <si>
    <t>Miscellaneous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</si>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</sst>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3D3D3D"/>
      <name val="Calibri"/>
    </font>
    <font>
      <sz val="11"/>
      <color rgb="FF444444"/>
      <name val="Calibri"/>
      <charset val="1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color rgb="FF000000"/>
      <name val="Aptos Display"/>
      <scheme val="major"/>
    </font>
    <font>
      <sz val="11"/>
      <color theme="1"/>
      <name val="Aptos Display"/>
      <scheme val="major"/>
    </font>
    <font>
      <b/>
      <sz val="11"/>
      <color theme="1"/>
      <name val="Aptos Display"/>
      <scheme val="maj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BC1E6"/>
        <bgColor indexed="64"/>
      </patternFill>
    </fill>
    <fill>
      <patternFill patternType="solid">
        <fgColor rgb="FFE2EFDB"/>
        <bgColor indexed="64"/>
      </patternFill>
    </fill>
    <fill>
      <patternFill patternType="solid">
        <fgColor rgb="FFC6E0B3"/>
        <bgColor indexed="64"/>
      </patternFill>
    </fill>
    <fill>
      <patternFill patternType="solid">
        <fgColor rgb="FFF9CAAD"/>
        <bgColor indexed="64"/>
      </patternFill>
    </fill>
    <fill>
      <patternFill patternType="solid">
        <fgColor rgb="FFFAAD7F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rgb="FFFDE79B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double">
        <color theme="1"/>
      </top>
      <bottom style="medium">
        <color theme="1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164" fontId="0" fillId="0" borderId="0" xfId="0" applyNumberFormat="1"/>
    <xf numFmtId="0" fontId="7" fillId="5" borderId="0" xfId="0" applyFont="1" applyFill="1"/>
    <xf numFmtId="0" fontId="8" fillId="6" borderId="0" xfId="0" applyFont="1" applyFill="1"/>
    <xf numFmtId="0" fontId="7" fillId="6" borderId="0" xfId="0" applyFont="1" applyFill="1"/>
    <xf numFmtId="0" fontId="8" fillId="7" borderId="0" xfId="0" applyFont="1" applyFill="1"/>
    <xf numFmtId="164" fontId="8" fillId="8" borderId="0" xfId="0" applyNumberFormat="1" applyFont="1" applyFill="1"/>
    <xf numFmtId="164" fontId="8" fillId="9" borderId="0" xfId="0" applyNumberFormat="1" applyFont="1" applyFill="1"/>
    <xf numFmtId="164" fontId="8" fillId="10" borderId="0" xfId="0" applyNumberFormat="1" applyFont="1" applyFill="1"/>
    <xf numFmtId="0" fontId="9" fillId="4" borderId="2" xfId="0" applyFont="1" applyFill="1" applyBorder="1" applyAlignment="1">
      <alignment horizontal="center"/>
    </xf>
    <xf numFmtId="0" fontId="8" fillId="5" borderId="0" xfId="0" applyFont="1" applyFill="1"/>
    <xf numFmtId="0" fontId="0" fillId="2" borderId="0" xfId="0" applyFill="1"/>
    <xf numFmtId="0" fontId="8" fillId="2" borderId="0" xfId="0" applyFont="1" applyFill="1"/>
    <xf numFmtId="0" fontId="10" fillId="4" borderId="3" xfId="0" applyFont="1" applyFill="1" applyBorder="1" applyAlignment="1">
      <alignment horizontal="center"/>
    </xf>
    <xf numFmtId="164" fontId="11" fillId="10" borderId="0" xfId="0" applyNumberFormat="1" applyFont="1" applyFill="1" applyAlignment="1">
      <alignment horizontal="right"/>
    </xf>
  </cellXfs>
  <cellStyles count="1">
    <cellStyle name="Normal" xfId="0" builtinId="0"/>
  </cellStyles>
  <dxfs count="19">
    <dxf>
      <numFmt numFmtId="164" formatCode="&quot;$&quot;#,##0.00"/>
      <alignment horizontal="center" vertical="center"/>
    </dxf>
    <dxf>
      <numFmt numFmtId="164" formatCode="&quot;$&quot;#,##0.00"/>
      <alignment horizontal="center" vertical="center" textRotation="0" wrapText="0" indent="0" justifyLastLine="0" shrinkToFit="0" readingOrder="0"/>
    </dxf>
    <dxf>
      <numFmt numFmtId="164" formatCode="&quot;$&quot;#,##0.00"/>
      <alignment horizontal="center" vertical="center"/>
    </dxf>
    <dxf>
      <numFmt numFmtId="164" formatCode="&quot;$&quot;#,##0.00"/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</dxfs>
  <tableStyles count="0" defaultTableStyle="TableStyleMedium2" defaultPivotStyle="PivotStyleMedium9"/>
  <colors>
    <mruColors>
      <color rgb="FF9BC1E6"/>
      <color rgb="FFFDE79B"/>
      <color rgb="FFC6E0B3"/>
      <color rgb="FFFFF2CA"/>
      <color rgb="FFE2EFDB"/>
      <color rgb="FFFAAD7F"/>
      <color rgb="FFF9C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F7AC5E-8657-459C-80D6-1A39F6411848}" name="Table3" displayName="Table3" ref="A1:H62" totalsRowCount="1" headerRowDxfId="18" dataDxfId="17" totalsRowDxfId="16">
  <autoFilter ref="A1:H61" xr:uid="{20F7AC5E-8657-459C-80D6-1A39F6411848}">
    <filterColumn colId="2">
      <filters>
        <filter val="Layout and Organization"/>
      </filters>
    </filterColumn>
  </autoFilter>
  <sortState xmlns:xlrd2="http://schemas.microsoft.com/office/spreadsheetml/2017/richdata2" ref="A2:H61">
    <sortCondition ref="C1:C61"/>
  </sortState>
  <tableColumns count="8">
    <tableColumn id="1" xr3:uid="{5A5920CA-8352-4D9D-A648-D431711325C5}" name="Component" totalsRowLabel="Total without Wireless Charing" dataDxfId="14" totalsRowDxfId="15"/>
    <tableColumn id="2" xr3:uid="{D7E15952-F2BD-42AF-B692-B151892868A5}" name="Description" dataDxfId="12" totalsRowDxfId="13"/>
    <tableColumn id="3" xr3:uid="{A694BF5E-B494-4469-AC7E-6847B27B30AA}" name="Subsystem" dataDxfId="10" totalsRowDxfId="11"/>
    <tableColumn id="4" xr3:uid="{61CFE69F-CBC2-44E9-9A46-390766AAC4A9}" name="Part Number" dataDxfId="8" totalsRowDxfId="9"/>
    <tableColumn id="5" xr3:uid="{E6A0DFCD-CB27-441A-A87A-9A79B45A3AF0}" name="Manufacturer" dataDxfId="6" totalsRowDxfId="7"/>
    <tableColumn id="6" xr3:uid="{B9E2D1F5-C894-4B63-83F3-E1DD01CAAE7F}" name="Quantity" totalsRowFunction="custom" dataDxfId="4" totalsRowDxfId="5">
      <totalsRowFormula>COUNT(F2:F61)-2</totalsRowFormula>
    </tableColumn>
    <tableColumn id="7" xr3:uid="{EDA3D9AF-18E9-4A19-8751-AA1E8ABEEA2D}" name="Price Per Unit" dataDxfId="2" totalsRowDxfId="3"/>
    <tableColumn id="8" xr3:uid="{6D604BF4-05BB-4BFA-86DE-36F7038744F6}" name="Total Cost " totalsRowFunction="custom" dataDxfId="0" totalsRowDxfId="1">
      <totalsRowFormula>SUM(Table3[[Total Cost ]])-13.49-120.57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workbookViewId="0">
      <selection activeCell="D13" sqref="D13"/>
    </sheetView>
  </sheetViews>
  <sheetFormatPr defaultRowHeight="15"/>
  <cols>
    <col min="1" max="1" width="29.5703125" style="1" bestFit="1" customWidth="1"/>
    <col min="2" max="2" width="21.140625" style="1" bestFit="1" customWidth="1"/>
    <col min="3" max="3" width="15.140625" style="1" customWidth="1"/>
    <col min="4" max="4" width="16.42578125" style="1" customWidth="1"/>
    <col min="5" max="5" width="24.42578125" style="1" bestFit="1" customWidth="1"/>
    <col min="6" max="6" width="14.5703125" style="1" customWidth="1"/>
    <col min="7" max="7" width="21.140625" style="9" customWidth="1"/>
    <col min="8" max="8" width="14" style="9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9" t="s">
        <v>7</v>
      </c>
    </row>
    <row r="2" spans="1:8" ht="30.75" hidden="1">
      <c r="A2" s="2" t="s">
        <v>8</v>
      </c>
      <c r="B2" s="2" t="s">
        <v>9</v>
      </c>
      <c r="C2" s="2" t="s">
        <v>10</v>
      </c>
      <c r="D2" s="3">
        <v>1067</v>
      </c>
      <c r="E2" s="2" t="s">
        <v>11</v>
      </c>
      <c r="F2" s="2">
        <v>1</v>
      </c>
      <c r="G2" s="10">
        <v>2.25</v>
      </c>
      <c r="H2" s="10">
        <f>Table3[[#This Row],[Quantity]]*Table3[[#This Row],[Price Per Unit]]</f>
        <v>2.25</v>
      </c>
    </row>
    <row r="3" spans="1:8" ht="30.75" hidden="1">
      <c r="A3" s="2" t="s">
        <v>12</v>
      </c>
      <c r="B3" s="2" t="s">
        <v>9</v>
      </c>
      <c r="C3" s="2" t="s">
        <v>10</v>
      </c>
      <c r="D3" s="3">
        <v>2715</v>
      </c>
      <c r="E3" s="2" t="s">
        <v>11</v>
      </c>
      <c r="F3" s="2">
        <v>1</v>
      </c>
      <c r="G3" s="10">
        <v>1.39</v>
      </c>
      <c r="H3" s="10">
        <f>Table3[[#This Row],[Quantity]]*Table3[[#This Row],[Price Per Unit]]</f>
        <v>1.39</v>
      </c>
    </row>
    <row r="4" spans="1:8" ht="45.75" hidden="1">
      <c r="A4" s="2" t="s">
        <v>13</v>
      </c>
      <c r="B4" s="2" t="s">
        <v>14</v>
      </c>
      <c r="C4" s="2" t="s">
        <v>10</v>
      </c>
      <c r="D4" s="3" t="s">
        <v>15</v>
      </c>
      <c r="E4" s="2" t="s">
        <v>16</v>
      </c>
      <c r="F4" s="2">
        <v>1</v>
      </c>
      <c r="G4" s="10">
        <v>9.7799999999999994</v>
      </c>
      <c r="H4" s="10">
        <f>Table3[[#This Row],[Quantity]]*Table3[[#This Row],[Price Per Unit]]</f>
        <v>9.7799999999999994</v>
      </c>
    </row>
    <row r="5" spans="1:8" ht="30.75" hidden="1">
      <c r="A5" s="2" t="s">
        <v>17</v>
      </c>
      <c r="B5" s="2" t="s">
        <v>18</v>
      </c>
      <c r="C5" s="2" t="s">
        <v>10</v>
      </c>
      <c r="D5" s="3" t="s">
        <v>15</v>
      </c>
      <c r="E5" s="2" t="s">
        <v>16</v>
      </c>
      <c r="F5" s="2">
        <v>1</v>
      </c>
      <c r="G5" s="10">
        <v>7.99</v>
      </c>
      <c r="H5" s="10">
        <f>Table3[[#This Row],[Quantity]]*Table3[[#This Row],[Price Per Unit]]</f>
        <v>7.99</v>
      </c>
    </row>
    <row r="6" spans="1:8" ht="30.75" hidden="1">
      <c r="A6" s="2" t="s">
        <v>19</v>
      </c>
      <c r="B6" s="2" t="s">
        <v>20</v>
      </c>
      <c r="C6" s="2" t="s">
        <v>10</v>
      </c>
      <c r="D6" s="3" t="s">
        <v>15</v>
      </c>
      <c r="E6" s="2" t="s">
        <v>16</v>
      </c>
      <c r="F6" s="2">
        <v>1</v>
      </c>
      <c r="G6" s="10">
        <v>17.989999999999998</v>
      </c>
      <c r="H6" s="10">
        <f>Table3[[#This Row],[Quantity]]*Table3[[#This Row],[Price Per Unit]]</f>
        <v>17.989999999999998</v>
      </c>
    </row>
    <row r="7" spans="1:8" ht="45.75" hidden="1">
      <c r="A7" s="12" t="s">
        <v>21</v>
      </c>
      <c r="B7" s="12" t="s">
        <v>22</v>
      </c>
      <c r="C7" s="12" t="s">
        <v>10</v>
      </c>
      <c r="D7" s="13" t="s">
        <v>15</v>
      </c>
      <c r="E7" s="12" t="s">
        <v>16</v>
      </c>
      <c r="F7" s="12">
        <v>1</v>
      </c>
      <c r="G7" s="14">
        <v>8.99</v>
      </c>
      <c r="H7" s="10">
        <f>Table3[[#This Row],[Quantity]]*Table3[[#This Row],[Price Per Unit]]</f>
        <v>8.99</v>
      </c>
    </row>
    <row r="8" spans="1:8" ht="45.75" hidden="1">
      <c r="A8" s="15" t="s">
        <v>23</v>
      </c>
      <c r="B8" s="15" t="s">
        <v>22</v>
      </c>
      <c r="C8" s="15" t="s">
        <v>10</v>
      </c>
      <c r="D8" s="16" t="s">
        <v>15</v>
      </c>
      <c r="E8" s="15" t="s">
        <v>16</v>
      </c>
      <c r="F8" s="15">
        <v>1</v>
      </c>
      <c r="G8" s="17">
        <v>6.19</v>
      </c>
      <c r="H8" s="10">
        <f>Table3[[#This Row],[Quantity]]*Table3[[#This Row],[Price Per Unit]]</f>
        <v>6.19</v>
      </c>
    </row>
    <row r="9" spans="1:8" ht="24.75" hidden="1">
      <c r="A9" s="2" t="s">
        <v>24</v>
      </c>
      <c r="B9" s="2" t="s">
        <v>25</v>
      </c>
      <c r="C9" s="2" t="s">
        <v>10</v>
      </c>
      <c r="D9" s="3" t="s">
        <v>15</v>
      </c>
      <c r="E9" s="2" t="s">
        <v>16</v>
      </c>
      <c r="F9" s="2">
        <v>1</v>
      </c>
      <c r="G9" s="10">
        <v>7.99</v>
      </c>
      <c r="H9" s="10">
        <f>Table3[[#This Row],[Quantity]]*Table3[[#This Row],[Price Per Unit]]</f>
        <v>7.99</v>
      </c>
    </row>
    <row r="10" spans="1:8" ht="30.75" hidden="1">
      <c r="A10" s="2" t="s">
        <v>26</v>
      </c>
      <c r="B10" s="2" t="s">
        <v>27</v>
      </c>
      <c r="C10" s="2" t="s">
        <v>28</v>
      </c>
      <c r="D10" s="3">
        <v>6100.33</v>
      </c>
      <c r="E10" s="2" t="s">
        <v>29</v>
      </c>
      <c r="F10" s="2">
        <v>5</v>
      </c>
      <c r="G10" s="10">
        <v>1.1499999999999999</v>
      </c>
      <c r="H10" s="10">
        <f>Table3[[#This Row],[Quantity]]*Table3[[#This Row],[Price Per Unit]]</f>
        <v>5.75</v>
      </c>
    </row>
    <row r="11" spans="1:8" ht="60.75" hidden="1">
      <c r="A11" s="2" t="s">
        <v>30</v>
      </c>
      <c r="B11" s="2" t="s">
        <v>31</v>
      </c>
      <c r="C11" s="2" t="s">
        <v>28</v>
      </c>
      <c r="D11" s="3" t="s">
        <v>32</v>
      </c>
      <c r="E11" s="2" t="s">
        <v>33</v>
      </c>
      <c r="F11" s="2">
        <v>1</v>
      </c>
      <c r="G11" s="10">
        <v>3.67</v>
      </c>
      <c r="H11" s="10">
        <f>Table3[[#This Row],[Quantity]]*Table3[[#This Row],[Price Per Unit]]</f>
        <v>3.67</v>
      </c>
    </row>
    <row r="12" spans="1:8" ht="60.75" hidden="1">
      <c r="A12" s="2" t="s">
        <v>34</v>
      </c>
      <c r="B12" s="2" t="s">
        <v>35</v>
      </c>
      <c r="C12" s="2" t="s">
        <v>28</v>
      </c>
      <c r="D12" s="3" t="s">
        <v>36</v>
      </c>
      <c r="E12" s="2" t="s">
        <v>37</v>
      </c>
      <c r="F12" s="2">
        <v>1</v>
      </c>
      <c r="G12" s="10">
        <v>14.99</v>
      </c>
      <c r="H12" s="10">
        <f>Table3[[#This Row],[Quantity]]*Table3[[#This Row],[Price Per Unit]]</f>
        <v>14.99</v>
      </c>
    </row>
    <row r="13" spans="1:8" ht="76.5" hidden="1">
      <c r="A13" s="2" t="s">
        <v>38</v>
      </c>
      <c r="B13" s="2" t="s">
        <v>39</v>
      </c>
      <c r="C13" s="2" t="s">
        <v>28</v>
      </c>
      <c r="D13" s="3" t="s">
        <v>40</v>
      </c>
      <c r="E13" s="2" t="s">
        <v>41</v>
      </c>
      <c r="F13" s="2">
        <v>2</v>
      </c>
      <c r="G13" s="10">
        <v>10.62</v>
      </c>
      <c r="H13" s="10">
        <f>Table3[[#This Row],[Quantity]]*Table3[[#This Row],[Price Per Unit]]</f>
        <v>21.24</v>
      </c>
    </row>
    <row r="14" spans="1:8" ht="76.5" hidden="1">
      <c r="A14" s="2" t="s">
        <v>42</v>
      </c>
      <c r="B14" s="2" t="s">
        <v>43</v>
      </c>
      <c r="C14" s="2" t="s">
        <v>28</v>
      </c>
      <c r="D14" s="3" t="s">
        <v>44</v>
      </c>
      <c r="E14" s="2" t="s">
        <v>45</v>
      </c>
      <c r="F14" s="2">
        <v>1</v>
      </c>
      <c r="G14" s="10">
        <v>129.27000000000001</v>
      </c>
      <c r="H14" s="10">
        <f>Table3[[#This Row],[Quantity]]*Table3[[#This Row],[Price Per Unit]]</f>
        <v>129.27000000000001</v>
      </c>
    </row>
    <row r="15" spans="1:8" ht="76.5" hidden="1">
      <c r="A15" s="2" t="s">
        <v>46</v>
      </c>
      <c r="B15" s="2" t="s">
        <v>47</v>
      </c>
      <c r="C15" s="2" t="s">
        <v>28</v>
      </c>
      <c r="D15" s="3" t="s">
        <v>48</v>
      </c>
      <c r="E15" s="2" t="s">
        <v>49</v>
      </c>
      <c r="F15" s="2">
        <v>1</v>
      </c>
      <c r="G15" s="10">
        <v>91.43</v>
      </c>
      <c r="H15" s="10">
        <f>Table3[[#This Row],[Quantity]]*Table3[[#This Row],[Price Per Unit]]</f>
        <v>91.43</v>
      </c>
    </row>
    <row r="16" spans="1:8" ht="30.75" hidden="1">
      <c r="A16" s="2" t="s">
        <v>50</v>
      </c>
      <c r="B16" s="2" t="s">
        <v>51</v>
      </c>
      <c r="C16" s="2" t="s">
        <v>52</v>
      </c>
      <c r="D16" s="3" t="s">
        <v>15</v>
      </c>
      <c r="E16" s="2" t="s">
        <v>16</v>
      </c>
      <c r="F16" s="2">
        <v>1</v>
      </c>
      <c r="G16" s="10">
        <v>13.64</v>
      </c>
      <c r="H16" s="10">
        <f>Table3[[#This Row],[Quantity]]*Table3[[#This Row],[Price Per Unit]]</f>
        <v>13.64</v>
      </c>
    </row>
    <row r="17" spans="1:8" ht="30.75" hidden="1">
      <c r="A17" s="2" t="s">
        <v>53</v>
      </c>
      <c r="B17" s="2" t="s">
        <v>54</v>
      </c>
      <c r="C17" s="2" t="s">
        <v>52</v>
      </c>
      <c r="D17" s="3" t="s">
        <v>15</v>
      </c>
      <c r="E17" s="2" t="s">
        <v>16</v>
      </c>
      <c r="F17" s="2">
        <v>1</v>
      </c>
      <c r="G17" s="10">
        <v>17.989999999999998</v>
      </c>
      <c r="H17" s="10">
        <f>Table3[[#This Row],[Quantity]]*Table3[[#This Row],[Price Per Unit]]</f>
        <v>17.989999999999998</v>
      </c>
    </row>
    <row r="18" spans="1:8" ht="30.75" hidden="1">
      <c r="A18" s="2" t="s">
        <v>55</v>
      </c>
      <c r="B18" s="2" t="s">
        <v>56</v>
      </c>
      <c r="C18" s="2" t="s">
        <v>52</v>
      </c>
      <c r="D18" s="3" t="s">
        <v>15</v>
      </c>
      <c r="E18" s="2" t="s">
        <v>16</v>
      </c>
      <c r="F18" s="2">
        <v>1</v>
      </c>
      <c r="G18" s="10">
        <v>16.989999999999998</v>
      </c>
      <c r="H18" s="10">
        <f>Table3[[#This Row],[Quantity]]*Table3[[#This Row],[Price Per Unit]]</f>
        <v>16.989999999999998</v>
      </c>
    </row>
    <row r="19" spans="1:8" ht="60.75">
      <c r="A19" s="2" t="s">
        <v>57</v>
      </c>
      <c r="B19" s="2" t="s">
        <v>58</v>
      </c>
      <c r="C19" s="2" t="s">
        <v>59</v>
      </c>
      <c r="D19" s="3" t="s">
        <v>15</v>
      </c>
      <c r="E19" s="2" t="s">
        <v>16</v>
      </c>
      <c r="F19" s="2">
        <v>1</v>
      </c>
      <c r="G19" s="10">
        <v>6.49</v>
      </c>
      <c r="H19" s="10">
        <f>Table3[[#This Row],[Quantity]]*Table3[[#This Row],[Price Per Unit]]</f>
        <v>6.49</v>
      </c>
    </row>
    <row r="20" spans="1:8" ht="30.75">
      <c r="A20" s="2" t="s">
        <v>60</v>
      </c>
      <c r="B20" s="2" t="s">
        <v>61</v>
      </c>
      <c r="C20" s="2" t="s">
        <v>59</v>
      </c>
      <c r="D20" s="3" t="s">
        <v>15</v>
      </c>
      <c r="E20" s="2" t="s">
        <v>16</v>
      </c>
      <c r="F20" s="2">
        <v>1</v>
      </c>
      <c r="G20" s="10">
        <v>9</v>
      </c>
      <c r="H20" s="10">
        <f>Table3[[#This Row],[Quantity]]*Table3[[#This Row],[Price Per Unit]]</f>
        <v>9</v>
      </c>
    </row>
    <row r="21" spans="1:8" ht="30.75">
      <c r="A21" s="2" t="s">
        <v>62</v>
      </c>
      <c r="B21" s="2" t="s">
        <v>63</v>
      </c>
      <c r="C21" s="2" t="s">
        <v>59</v>
      </c>
      <c r="D21" s="3" t="s">
        <v>15</v>
      </c>
      <c r="E21" s="2" t="s">
        <v>16</v>
      </c>
      <c r="F21" s="2">
        <v>1</v>
      </c>
      <c r="G21" s="10">
        <v>4.34</v>
      </c>
      <c r="H21" s="10">
        <f>Table3[[#This Row],[Quantity]]*Table3[[#This Row],[Price Per Unit]]</f>
        <v>4.34</v>
      </c>
    </row>
    <row r="22" spans="1:8" ht="30.75">
      <c r="A22" s="2" t="s">
        <v>64</v>
      </c>
      <c r="B22" s="2" t="s">
        <v>65</v>
      </c>
      <c r="C22" s="2" t="s">
        <v>59</v>
      </c>
      <c r="D22" s="3" t="s">
        <v>15</v>
      </c>
      <c r="E22" s="2" t="s">
        <v>16</v>
      </c>
      <c r="F22" s="2">
        <v>1</v>
      </c>
      <c r="G22" s="10">
        <v>13.99</v>
      </c>
      <c r="H22" s="10">
        <f>Table3[[#This Row],[Quantity]]*Table3[[#This Row],[Price Per Unit]]</f>
        <v>13.99</v>
      </c>
    </row>
    <row r="23" spans="1:8" hidden="1">
      <c r="A23" s="2" t="s">
        <v>66</v>
      </c>
      <c r="B23" s="12" t="s">
        <v>67</v>
      </c>
      <c r="C23" s="2" t="s">
        <v>68</v>
      </c>
      <c r="D23" s="3">
        <v>961</v>
      </c>
      <c r="E23" s="2" t="s">
        <v>69</v>
      </c>
      <c r="F23" s="2">
        <v>1</v>
      </c>
      <c r="G23" s="10">
        <v>9.9499999999999993</v>
      </c>
      <c r="H23" s="10">
        <f>Table3[[#This Row],[Quantity]]*Table3[[#This Row],[Price Per Unit]]</f>
        <v>9.9499999999999993</v>
      </c>
    </row>
    <row r="24" spans="1:8" ht="60.75" hidden="1">
      <c r="A24" s="2" t="s">
        <v>70</v>
      </c>
      <c r="B24" s="2" t="s">
        <v>71</v>
      </c>
      <c r="C24" s="2" t="s">
        <v>72</v>
      </c>
      <c r="D24" s="3">
        <v>101020010</v>
      </c>
      <c r="E24" s="2" t="s">
        <v>73</v>
      </c>
      <c r="F24" s="2">
        <v>4</v>
      </c>
      <c r="G24" s="10">
        <v>4.3</v>
      </c>
      <c r="H24" s="10">
        <f>Table3[[#This Row],[Quantity]]*Table3[[#This Row],[Price Per Unit]]</f>
        <v>17.2</v>
      </c>
    </row>
    <row r="25" spans="1:8" ht="64.5" hidden="1">
      <c r="A25" s="12" t="s">
        <v>74</v>
      </c>
      <c r="B25" s="21" t="s">
        <v>75</v>
      </c>
      <c r="C25" s="2" t="s">
        <v>76</v>
      </c>
      <c r="D25" s="3" t="s">
        <v>15</v>
      </c>
      <c r="E25" s="8" t="s">
        <v>77</v>
      </c>
      <c r="F25" s="8">
        <v>1</v>
      </c>
      <c r="G25" s="11">
        <v>149</v>
      </c>
      <c r="H25" s="10">
        <f>Table3[[#This Row],[Quantity]]*Table3[[#This Row],[Price Per Unit]]</f>
        <v>149</v>
      </c>
    </row>
    <row r="26" spans="1:8" ht="32.25" hidden="1">
      <c r="A26" s="23" t="s">
        <v>78</v>
      </c>
      <c r="B26" s="24" t="s">
        <v>79</v>
      </c>
      <c r="C26" s="2" t="s">
        <v>76</v>
      </c>
      <c r="D26" s="3" t="s">
        <v>15</v>
      </c>
      <c r="E26" s="8" t="s">
        <v>80</v>
      </c>
      <c r="F26" s="8">
        <v>1</v>
      </c>
      <c r="G26" s="11">
        <v>15.99</v>
      </c>
      <c r="H26" s="10">
        <f>Table3[[#This Row],[Quantity]]*Table3[[#This Row],[Price Per Unit]]</f>
        <v>15.99</v>
      </c>
    </row>
    <row r="27" spans="1:8" ht="29.25" hidden="1">
      <c r="A27" s="22" t="s">
        <v>81</v>
      </c>
      <c r="B27" s="20" t="s">
        <v>82</v>
      </c>
      <c r="C27" s="2" t="s">
        <v>76</v>
      </c>
      <c r="D27" s="3" t="s">
        <v>15</v>
      </c>
      <c r="E27" s="8" t="s">
        <v>83</v>
      </c>
      <c r="F27" s="8">
        <v>1</v>
      </c>
      <c r="G27" s="11">
        <v>26.5</v>
      </c>
      <c r="H27" s="10">
        <f>Table3[[#This Row],[Quantity]]*Table3[[#This Row],[Price Per Unit]]</f>
        <v>26.5</v>
      </c>
    </row>
    <row r="28" spans="1:8" ht="29.25" hidden="1">
      <c r="A28" s="25" t="s">
        <v>84</v>
      </c>
      <c r="B28" s="20" t="s">
        <v>85</v>
      </c>
      <c r="C28" s="2" t="s">
        <v>76</v>
      </c>
      <c r="D28" s="3" t="s">
        <v>15</v>
      </c>
      <c r="E28" s="8" t="s">
        <v>86</v>
      </c>
      <c r="F28" s="8">
        <v>1</v>
      </c>
      <c r="G28" s="11">
        <v>4.95</v>
      </c>
      <c r="H28" s="10">
        <f>Table3[[#This Row],[Quantity]]*Table3[[#This Row],[Price Per Unit]]</f>
        <v>4.95</v>
      </c>
    </row>
    <row r="29" spans="1:8" ht="30.75" hidden="1">
      <c r="A29" s="7" t="s">
        <v>87</v>
      </c>
      <c r="B29" s="2" t="s">
        <v>88</v>
      </c>
      <c r="C29" s="2" t="s">
        <v>89</v>
      </c>
      <c r="D29" s="3">
        <v>2676</v>
      </c>
      <c r="E29" s="2" t="s">
        <v>69</v>
      </c>
      <c r="F29" s="2">
        <v>2</v>
      </c>
      <c r="G29" s="10">
        <v>9.9499999999999993</v>
      </c>
      <c r="H29" s="10">
        <f>Table3[[#This Row],[Quantity]]*Table3[[#This Row],[Price Per Unit]]</f>
        <v>19.899999999999999</v>
      </c>
    </row>
    <row r="30" spans="1:8" ht="45.75" hidden="1">
      <c r="A30" s="2" t="s">
        <v>90</v>
      </c>
      <c r="B30" s="2" t="s">
        <v>91</v>
      </c>
      <c r="C30" s="2" t="s">
        <v>89</v>
      </c>
      <c r="D30" s="3">
        <v>2828</v>
      </c>
      <c r="E30" s="2" t="s">
        <v>69</v>
      </c>
      <c r="F30" s="2">
        <v>4</v>
      </c>
      <c r="G30" s="10">
        <v>51.95</v>
      </c>
      <c r="H30" s="10">
        <f>Table3[[#This Row],[Quantity]]*Table3[[#This Row],[Price Per Unit]]</f>
        <v>207.8</v>
      </c>
    </row>
    <row r="31" spans="1:8" ht="30.75" hidden="1">
      <c r="A31" s="7" t="s">
        <v>92</v>
      </c>
      <c r="B31" s="2" t="s">
        <v>93</v>
      </c>
      <c r="C31" s="2" t="s">
        <v>89</v>
      </c>
      <c r="D31" s="3">
        <v>14209</v>
      </c>
      <c r="E31" s="2" t="s">
        <v>94</v>
      </c>
      <c r="F31" s="2">
        <v>1</v>
      </c>
      <c r="G31" s="10">
        <v>17</v>
      </c>
      <c r="H31" s="10">
        <f>Table3[[#This Row],[Quantity]]*Table3[[#This Row],[Price Per Unit]]</f>
        <v>17</v>
      </c>
    </row>
    <row r="32" spans="1:8" ht="60.75" hidden="1">
      <c r="A32" s="7" t="s">
        <v>95</v>
      </c>
      <c r="B32" s="2" t="s">
        <v>96</v>
      </c>
      <c r="C32" s="2" t="s">
        <v>89</v>
      </c>
      <c r="D32" s="3">
        <v>18077</v>
      </c>
      <c r="E32" s="2" t="s">
        <v>94</v>
      </c>
      <c r="F32" s="2">
        <v>4</v>
      </c>
      <c r="G32" s="10">
        <v>6.9</v>
      </c>
      <c r="H32" s="10">
        <f>Table3[[#This Row],[Quantity]]*Table3[[#This Row],[Price Per Unit]]</f>
        <v>27.6</v>
      </c>
    </row>
    <row r="33" spans="1:8" ht="45.75" hidden="1">
      <c r="A33" s="7" t="s">
        <v>97</v>
      </c>
      <c r="B33" s="2" t="s">
        <v>98</v>
      </c>
      <c r="C33" s="2" t="s">
        <v>89</v>
      </c>
      <c r="D33" s="3" t="s">
        <v>99</v>
      </c>
      <c r="E33" s="2" t="s">
        <v>100</v>
      </c>
      <c r="F33" s="2">
        <v>1</v>
      </c>
      <c r="G33" s="10">
        <v>2.87</v>
      </c>
      <c r="H33" s="10">
        <f>Table3[[#This Row],[Quantity]]*Table3[[#This Row],[Price Per Unit]]</f>
        <v>2.87</v>
      </c>
    </row>
    <row r="34" spans="1:8" hidden="1">
      <c r="A34" s="7" t="s">
        <v>101</v>
      </c>
      <c r="B34" s="2" t="s">
        <v>102</v>
      </c>
      <c r="C34" s="2" t="s">
        <v>89</v>
      </c>
      <c r="D34" s="3" t="s">
        <v>103</v>
      </c>
      <c r="E34" s="2" t="s">
        <v>104</v>
      </c>
      <c r="F34" s="2">
        <v>1</v>
      </c>
      <c r="G34" s="10">
        <v>43.56</v>
      </c>
      <c r="H34" s="10">
        <f>Table3[[#This Row],[Quantity]]*Table3[[#This Row],[Price Per Unit]]</f>
        <v>43.56</v>
      </c>
    </row>
    <row r="35" spans="1:8" ht="30.75" hidden="1">
      <c r="A35" s="2" t="s">
        <v>105</v>
      </c>
      <c r="B35" s="2" t="s">
        <v>106</v>
      </c>
      <c r="C35" s="2" t="s">
        <v>107</v>
      </c>
      <c r="D35" s="3" t="s">
        <v>15</v>
      </c>
      <c r="E35" s="2" t="s">
        <v>108</v>
      </c>
      <c r="F35" s="2">
        <v>4</v>
      </c>
      <c r="G35" s="10">
        <v>1.7</v>
      </c>
      <c r="H35" s="10">
        <f>Table3[[#This Row],[Quantity]]*Table3[[#This Row],[Price Per Unit]]</f>
        <v>6.8</v>
      </c>
    </row>
    <row r="36" spans="1:8" ht="30.75" hidden="1">
      <c r="A36" s="2" t="s">
        <v>109</v>
      </c>
      <c r="B36" s="2" t="s">
        <v>110</v>
      </c>
      <c r="C36" s="2" t="s">
        <v>107</v>
      </c>
      <c r="D36" s="3" t="s">
        <v>15</v>
      </c>
      <c r="E36" s="2" t="s">
        <v>16</v>
      </c>
      <c r="F36" s="2">
        <v>1</v>
      </c>
      <c r="G36" s="10">
        <v>8.9499999999999993</v>
      </c>
      <c r="H36" s="10">
        <f>Table3[[#This Row],[Quantity]]*Table3[[#This Row],[Price Per Unit]]</f>
        <v>8.9499999999999993</v>
      </c>
    </row>
    <row r="37" spans="1:8" ht="30.75" hidden="1">
      <c r="A37" s="2" t="s">
        <v>111</v>
      </c>
      <c r="B37" s="2" t="s">
        <v>102</v>
      </c>
      <c r="C37" s="2" t="s">
        <v>107</v>
      </c>
      <c r="D37" s="3" t="s">
        <v>15</v>
      </c>
      <c r="E37" s="2" t="s">
        <v>16</v>
      </c>
      <c r="F37" s="2">
        <v>1</v>
      </c>
      <c r="G37" s="10">
        <v>43.56</v>
      </c>
      <c r="H37" s="10">
        <f>Table3[[#This Row],[Quantity]]*Table3[[#This Row],[Price Per Unit]]</f>
        <v>43.56</v>
      </c>
    </row>
    <row r="38" spans="1:8" ht="30.75" hidden="1">
      <c r="A38" s="2" t="s">
        <v>112</v>
      </c>
      <c r="B38" s="2" t="s">
        <v>113</v>
      </c>
      <c r="C38" s="2" t="s">
        <v>107</v>
      </c>
      <c r="D38" s="3" t="s">
        <v>15</v>
      </c>
      <c r="E38" s="2" t="s">
        <v>16</v>
      </c>
      <c r="F38" s="2">
        <v>1</v>
      </c>
      <c r="G38" s="10">
        <v>19.95</v>
      </c>
      <c r="H38" s="10">
        <f>Table3[[#This Row],[Quantity]]*Table3[[#This Row],[Price Per Unit]]</f>
        <v>19.95</v>
      </c>
    </row>
    <row r="39" spans="1:8" ht="76.5" hidden="1">
      <c r="A39" s="2" t="s">
        <v>114</v>
      </c>
      <c r="B39" s="2" t="s">
        <v>115</v>
      </c>
      <c r="C39" s="2" t="s">
        <v>116</v>
      </c>
      <c r="D39" s="4">
        <v>101020532</v>
      </c>
      <c r="E39" s="5" t="s">
        <v>73</v>
      </c>
      <c r="F39" s="2">
        <v>8</v>
      </c>
      <c r="G39" s="10">
        <v>36.99</v>
      </c>
      <c r="H39" s="10">
        <f>Table3[[#This Row],[Quantity]]*Table3[[#This Row],[Price Per Unit]]</f>
        <v>295.92</v>
      </c>
    </row>
    <row r="40" spans="1:8" ht="30.75" hidden="1">
      <c r="A40" s="2" t="s">
        <v>117</v>
      </c>
      <c r="B40" s="15" t="s">
        <v>118</v>
      </c>
      <c r="C40" s="2" t="s">
        <v>119</v>
      </c>
      <c r="D40" s="6">
        <v>4517</v>
      </c>
      <c r="E40" s="2" t="s">
        <v>120</v>
      </c>
      <c r="F40" s="2">
        <v>1</v>
      </c>
      <c r="G40" s="10">
        <v>19.95</v>
      </c>
      <c r="H40" s="10">
        <f>Table3[[#This Row],[Quantity]]*Table3[[#This Row],[Price Per Unit]]</f>
        <v>19.95</v>
      </c>
    </row>
    <row r="41" spans="1:8" hidden="1">
      <c r="A41" s="2" t="s">
        <v>121</v>
      </c>
      <c r="B41" s="12" t="s">
        <v>122</v>
      </c>
      <c r="C41" s="2" t="s">
        <v>119</v>
      </c>
      <c r="D41" s="6">
        <v>4528</v>
      </c>
      <c r="E41" s="2" t="s">
        <v>120</v>
      </c>
      <c r="F41" s="2">
        <v>1</v>
      </c>
      <c r="G41" s="10">
        <v>1.95</v>
      </c>
      <c r="H41" s="10">
        <f>Table3[[#This Row],[Quantity]]*Table3[[#This Row],[Price Per Unit]]</f>
        <v>1.95</v>
      </c>
    </row>
    <row r="42" spans="1:8" ht="60.75" hidden="1">
      <c r="A42" s="2" t="s">
        <v>123</v>
      </c>
      <c r="B42" s="2" t="s">
        <v>124</v>
      </c>
      <c r="C42" s="2" t="s">
        <v>125</v>
      </c>
      <c r="D42" s="3">
        <v>5583</v>
      </c>
      <c r="E42" s="2" t="s">
        <v>120</v>
      </c>
      <c r="F42" s="2">
        <v>5</v>
      </c>
      <c r="G42" s="10">
        <v>0.95</v>
      </c>
      <c r="H42" s="10">
        <f>Table3[[#This Row],[Quantity]]*Table3[[#This Row],[Price Per Unit]]</f>
        <v>4.75</v>
      </c>
    </row>
    <row r="43" spans="1:8" ht="60.75" hidden="1">
      <c r="A43" s="2" t="s">
        <v>126</v>
      </c>
      <c r="B43" s="2" t="s">
        <v>127</v>
      </c>
      <c r="C43" s="2" t="s">
        <v>125</v>
      </c>
      <c r="D43" s="3">
        <v>397730002</v>
      </c>
      <c r="E43" s="2" t="s">
        <v>128</v>
      </c>
      <c r="F43" s="2">
        <v>25</v>
      </c>
      <c r="G43" s="10">
        <v>1.2387999999999999</v>
      </c>
      <c r="H43" s="10">
        <f>Table3[[#This Row],[Quantity]]*Table3[[#This Row],[Price Per Unit]]</f>
        <v>30.97</v>
      </c>
    </row>
    <row r="44" spans="1:8" ht="30.75" hidden="1">
      <c r="A44" s="2" t="s">
        <v>129</v>
      </c>
      <c r="B44" s="2" t="s">
        <v>130</v>
      </c>
      <c r="C44" s="2" t="s">
        <v>125</v>
      </c>
      <c r="D44" s="3" t="s">
        <v>131</v>
      </c>
      <c r="E44" s="2" t="s">
        <v>132</v>
      </c>
      <c r="F44" s="2">
        <v>10</v>
      </c>
      <c r="G44" s="10">
        <v>0.312</v>
      </c>
      <c r="H44" s="10">
        <f>Table3[[#This Row],[Quantity]]*Table3[[#This Row],[Price Per Unit]]</f>
        <v>3.12</v>
      </c>
    </row>
    <row r="45" spans="1:8" ht="30.75" hidden="1">
      <c r="A45" s="2" t="s">
        <v>133</v>
      </c>
      <c r="B45" s="2" t="s">
        <v>134</v>
      </c>
      <c r="C45" s="2" t="s">
        <v>125</v>
      </c>
      <c r="D45" s="3" t="s">
        <v>135</v>
      </c>
      <c r="E45" s="2" t="s">
        <v>132</v>
      </c>
      <c r="F45" s="2">
        <v>10</v>
      </c>
      <c r="G45" s="10">
        <v>0.7</v>
      </c>
      <c r="H45" s="10">
        <f>Table3[[#This Row],[Quantity]]*Table3[[#This Row],[Price Per Unit]]</f>
        <v>7</v>
      </c>
    </row>
    <row r="46" spans="1:8" ht="45.75" hidden="1">
      <c r="A46" s="7" t="s">
        <v>136</v>
      </c>
      <c r="B46" s="2" t="s">
        <v>137</v>
      </c>
      <c r="C46" s="2" t="s">
        <v>125</v>
      </c>
      <c r="D46" s="3" t="s">
        <v>138</v>
      </c>
      <c r="E46" s="2" t="s">
        <v>139</v>
      </c>
      <c r="F46" s="2">
        <v>30</v>
      </c>
      <c r="G46" s="10">
        <v>0.122</v>
      </c>
      <c r="H46" s="10">
        <f>Table3[[#This Row],[Quantity]]*Table3[[#This Row],[Price Per Unit]]</f>
        <v>3.66</v>
      </c>
    </row>
    <row r="47" spans="1:8" ht="45.75" hidden="1">
      <c r="A47" s="7" t="s">
        <v>140</v>
      </c>
      <c r="B47" s="2" t="s">
        <v>141</v>
      </c>
      <c r="C47" s="2" t="s">
        <v>125</v>
      </c>
      <c r="D47" s="3" t="s">
        <v>142</v>
      </c>
      <c r="E47" s="2" t="s">
        <v>139</v>
      </c>
      <c r="F47" s="2">
        <v>30</v>
      </c>
      <c r="G47" s="10">
        <v>0.23899999999999999</v>
      </c>
      <c r="H47" s="10">
        <f>Table3[[#This Row],[Quantity]]*Table3[[#This Row],[Price Per Unit]]</f>
        <v>7.17</v>
      </c>
    </row>
    <row r="48" spans="1:8" ht="45.75" hidden="1">
      <c r="A48" s="2" t="s">
        <v>143</v>
      </c>
      <c r="B48" s="2" t="s">
        <v>144</v>
      </c>
      <c r="C48" s="2" t="s">
        <v>125</v>
      </c>
      <c r="D48" s="3" t="s">
        <v>145</v>
      </c>
      <c r="E48" s="2" t="s">
        <v>139</v>
      </c>
      <c r="F48" s="2">
        <v>30</v>
      </c>
      <c r="G48" s="10">
        <v>7.8E-2</v>
      </c>
      <c r="H48" s="10">
        <f>Table3[[#This Row],[Quantity]]*Table3[[#This Row],[Price Per Unit]]</f>
        <v>2.34</v>
      </c>
    </row>
    <row r="49" spans="1:8" ht="91.5" hidden="1">
      <c r="A49" s="2" t="s">
        <v>146</v>
      </c>
      <c r="B49" s="2" t="s">
        <v>147</v>
      </c>
      <c r="C49" s="2" t="s">
        <v>125</v>
      </c>
      <c r="D49" s="3" t="s">
        <v>15</v>
      </c>
      <c r="E49" s="2" t="s">
        <v>148</v>
      </c>
      <c r="F49" s="2">
        <v>5</v>
      </c>
      <c r="G49" s="10">
        <v>5.16</v>
      </c>
      <c r="H49" s="10">
        <f>Table3[[#This Row],[Quantity]]*Table3[[#This Row],[Price Per Unit]]</f>
        <v>25.8</v>
      </c>
    </row>
    <row r="50" spans="1:8" ht="121.5" hidden="1">
      <c r="A50" s="2" t="s">
        <v>149</v>
      </c>
      <c r="B50" s="2" t="s">
        <v>150</v>
      </c>
      <c r="C50" s="2" t="s">
        <v>125</v>
      </c>
      <c r="D50" s="3" t="s">
        <v>151</v>
      </c>
      <c r="E50" s="2" t="s">
        <v>152</v>
      </c>
      <c r="F50" s="2">
        <v>2</v>
      </c>
      <c r="G50" s="10">
        <v>12.99</v>
      </c>
      <c r="H50" s="10">
        <f>Table3[[#This Row],[Quantity]]*Table3[[#This Row],[Price Per Unit]]</f>
        <v>25.98</v>
      </c>
    </row>
    <row r="51" spans="1:8" ht="45.75" hidden="1">
      <c r="A51" s="2" t="s">
        <v>153</v>
      </c>
      <c r="B51" s="2" t="s">
        <v>154</v>
      </c>
      <c r="C51" s="2" t="s">
        <v>125</v>
      </c>
      <c r="D51" s="3" t="s">
        <v>155</v>
      </c>
      <c r="E51" s="2" t="s">
        <v>156</v>
      </c>
      <c r="F51" s="2">
        <v>20</v>
      </c>
      <c r="G51" s="10">
        <v>0.28899999999999998</v>
      </c>
      <c r="H51" s="10">
        <f>Table3[[#This Row],[Quantity]]*Table3[[#This Row],[Price Per Unit]]</f>
        <v>5.7799999999999994</v>
      </c>
    </row>
    <row r="52" spans="1:8" ht="45.75" hidden="1">
      <c r="A52" s="2" t="s">
        <v>157</v>
      </c>
      <c r="B52" s="2" t="s">
        <v>158</v>
      </c>
      <c r="C52" s="2" t="s">
        <v>125</v>
      </c>
      <c r="D52" s="3" t="s">
        <v>159</v>
      </c>
      <c r="E52" s="2" t="s">
        <v>160</v>
      </c>
      <c r="F52" s="2">
        <v>20</v>
      </c>
      <c r="G52" s="10">
        <v>0.27700000000000002</v>
      </c>
      <c r="H52" s="10">
        <f>Table3[[#This Row],[Quantity]]*Table3[[#This Row],[Price Per Unit]]</f>
        <v>5.5400000000000009</v>
      </c>
    </row>
    <row r="53" spans="1:8" ht="30.75" hidden="1">
      <c r="A53" s="2" t="s">
        <v>161</v>
      </c>
      <c r="B53" s="2" t="s">
        <v>162</v>
      </c>
      <c r="C53" s="2" t="s">
        <v>125</v>
      </c>
      <c r="D53" s="3" t="s">
        <v>163</v>
      </c>
      <c r="E53" s="2" t="s">
        <v>164</v>
      </c>
      <c r="F53" s="2">
        <v>50</v>
      </c>
      <c r="G53" s="10">
        <v>1.46E-2</v>
      </c>
      <c r="H53" s="10">
        <f>Table3[[#This Row],[Quantity]]*Table3[[#This Row],[Price Per Unit]]</f>
        <v>0.73</v>
      </c>
    </row>
    <row r="54" spans="1:8" ht="30.75" hidden="1">
      <c r="A54" s="2" t="s">
        <v>165</v>
      </c>
      <c r="B54" s="2" t="s">
        <v>166</v>
      </c>
      <c r="C54" s="2" t="s">
        <v>125</v>
      </c>
      <c r="D54" s="3" t="s">
        <v>167</v>
      </c>
      <c r="E54" s="2" t="s">
        <v>164</v>
      </c>
      <c r="F54" s="2">
        <v>20</v>
      </c>
      <c r="G54" s="10">
        <v>0.02</v>
      </c>
      <c r="H54" s="10">
        <f>Table3[[#This Row],[Quantity]]*Table3[[#This Row],[Price Per Unit]]</f>
        <v>0.4</v>
      </c>
    </row>
    <row r="55" spans="1:8" ht="30.75" hidden="1">
      <c r="A55" s="2" t="s">
        <v>168</v>
      </c>
      <c r="B55" s="2" t="s">
        <v>169</v>
      </c>
      <c r="C55" s="2" t="s">
        <v>125</v>
      </c>
      <c r="D55" s="3" t="s">
        <v>170</v>
      </c>
      <c r="E55" s="2" t="s">
        <v>164</v>
      </c>
      <c r="F55" s="2">
        <v>20</v>
      </c>
      <c r="G55" s="10">
        <v>0.02</v>
      </c>
      <c r="H55" s="10">
        <f>Table3[[#This Row],[Quantity]]*Table3[[#This Row],[Price Per Unit]]</f>
        <v>0.4</v>
      </c>
    </row>
    <row r="56" spans="1:8" ht="30.75" hidden="1">
      <c r="A56" s="2" t="s">
        <v>171</v>
      </c>
      <c r="B56" s="2" t="s">
        <v>172</v>
      </c>
      <c r="C56" s="2" t="s">
        <v>125</v>
      </c>
      <c r="D56" s="3" t="s">
        <v>173</v>
      </c>
      <c r="E56" s="2" t="s">
        <v>174</v>
      </c>
      <c r="F56" s="2">
        <v>10</v>
      </c>
      <c r="G56" s="10">
        <v>0.99099999999999999</v>
      </c>
      <c r="H56" s="10">
        <f>Table3[[#This Row],[Quantity]]*Table3[[#This Row],[Price Per Unit]]</f>
        <v>9.91</v>
      </c>
    </row>
    <row r="57" spans="1:8" ht="30.75" hidden="1">
      <c r="A57" s="2" t="s">
        <v>175</v>
      </c>
      <c r="B57" s="2" t="s">
        <v>176</v>
      </c>
      <c r="C57" s="2" t="s">
        <v>125</v>
      </c>
      <c r="D57" s="3" t="s">
        <v>177</v>
      </c>
      <c r="E57" s="2" t="s">
        <v>174</v>
      </c>
      <c r="F57" s="2">
        <v>10</v>
      </c>
      <c r="G57" s="10">
        <v>0.99099999999999999</v>
      </c>
      <c r="H57" s="10">
        <f>Table3[[#This Row],[Quantity]]*Table3[[#This Row],[Price Per Unit]]</f>
        <v>9.91</v>
      </c>
    </row>
    <row r="58" spans="1:8" ht="30.75" hidden="1">
      <c r="A58" s="2" t="s">
        <v>178</v>
      </c>
      <c r="B58" s="2" t="s">
        <v>179</v>
      </c>
      <c r="C58" s="2" t="s">
        <v>125</v>
      </c>
      <c r="D58" s="3" t="s">
        <v>180</v>
      </c>
      <c r="E58" s="2" t="s">
        <v>181</v>
      </c>
      <c r="F58" s="2">
        <v>1</v>
      </c>
      <c r="G58" s="10">
        <v>6.07</v>
      </c>
      <c r="H58" s="10">
        <f>Table3[[#This Row],[Quantity]]*Table3[[#This Row],[Price Per Unit]]</f>
        <v>6.07</v>
      </c>
    </row>
    <row r="59" spans="1:8" ht="45.75" hidden="1">
      <c r="A59" s="2" t="s">
        <v>182</v>
      </c>
      <c r="B59" s="2" t="s">
        <v>183</v>
      </c>
      <c r="C59" s="2" t="s">
        <v>125</v>
      </c>
      <c r="D59" s="3" t="s">
        <v>184</v>
      </c>
      <c r="E59" s="2" t="s">
        <v>185</v>
      </c>
      <c r="F59" s="2">
        <v>10</v>
      </c>
      <c r="G59" s="10">
        <v>1.292</v>
      </c>
      <c r="H59" s="10">
        <f>Table3[[#This Row],[Quantity]]*Table3[[#This Row],[Price Per Unit]]</f>
        <v>12.92</v>
      </c>
    </row>
    <row r="60" spans="1:8" ht="45.75" hidden="1">
      <c r="A60" s="2" t="s">
        <v>186</v>
      </c>
      <c r="B60" s="2" t="s">
        <v>187</v>
      </c>
      <c r="C60" s="2" t="s">
        <v>188</v>
      </c>
      <c r="D60" s="3" t="s">
        <v>189</v>
      </c>
      <c r="E60" s="2" t="s">
        <v>16</v>
      </c>
      <c r="F60" s="2">
        <v>1</v>
      </c>
      <c r="G60" s="10">
        <v>13.49</v>
      </c>
      <c r="H60" s="10">
        <f>Table3[[#This Row],[Quantity]]*Table3[[#This Row],[Price Per Unit]]</f>
        <v>13.49</v>
      </c>
    </row>
    <row r="61" spans="1:8" ht="91.5" hidden="1">
      <c r="A61" s="2" t="s">
        <v>190</v>
      </c>
      <c r="B61" s="2" t="s">
        <v>191</v>
      </c>
      <c r="C61" s="2" t="s">
        <v>188</v>
      </c>
      <c r="D61" s="3">
        <v>610222</v>
      </c>
      <c r="E61" s="2" t="s">
        <v>192</v>
      </c>
      <c r="F61" s="2">
        <v>1</v>
      </c>
      <c r="G61" s="10">
        <v>120.57</v>
      </c>
      <c r="H61" s="10">
        <f>Table3[[#This Row],[Quantity]]*Table3[[#This Row],[Price Per Unit]]</f>
        <v>120.57</v>
      </c>
    </row>
    <row r="62" spans="1:8">
      <c r="A62" s="1" t="s">
        <v>193</v>
      </c>
      <c r="F62" s="1">
        <f>COUNT(F2:F61)-2</f>
        <v>58</v>
      </c>
      <c r="H62" s="9">
        <f>SUM(Table3[[Total Cost ]])-13.49-120.57</f>
        <v>1513.2100000000005</v>
      </c>
    </row>
    <row r="63" spans="1:8">
      <c r="A63" s="18" t="s">
        <v>194</v>
      </c>
      <c r="B63" s="18"/>
      <c r="C63" s="18"/>
      <c r="D63" s="18"/>
      <c r="E63" s="18"/>
      <c r="F63" s="18">
        <f>COUNT(F2:F61)</f>
        <v>60</v>
      </c>
      <c r="G63" s="19"/>
      <c r="H63" s="19">
        <f>SUM(Table3[[Total Cost ]])</f>
        <v>1647.2700000000004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D1D7-6846-4BDC-965E-4D01081CAEB5}">
  <dimension ref="F1:O13"/>
  <sheetViews>
    <sheetView tabSelected="1" topLeftCell="B1" workbookViewId="0">
      <selection activeCell="G11" sqref="G11"/>
    </sheetView>
  </sheetViews>
  <sheetFormatPr defaultRowHeight="15"/>
  <cols>
    <col min="3" max="3" width="21.140625" customWidth="1"/>
    <col min="4" max="4" width="12.42578125" customWidth="1"/>
    <col min="6" max="6" width="21.85546875" customWidth="1"/>
    <col min="7" max="7" width="13" customWidth="1"/>
    <col min="8" max="8" width="6.7109375" customWidth="1"/>
    <col min="9" max="9" width="22.140625" customWidth="1"/>
    <col min="10" max="10" width="14.140625" customWidth="1"/>
  </cols>
  <sheetData>
    <row r="1" spans="6:15">
      <c r="F1" t="s">
        <v>195</v>
      </c>
      <c r="I1" t="s">
        <v>196</v>
      </c>
    </row>
    <row r="3" spans="6:15">
      <c r="L3" s="10"/>
      <c r="M3" s="10"/>
      <c r="N3" s="10"/>
      <c r="O3" s="10"/>
    </row>
    <row r="4" spans="6:15">
      <c r="F4" s="38" t="s">
        <v>197</v>
      </c>
      <c r="G4" s="38"/>
      <c r="H4" s="36"/>
      <c r="I4" s="38" t="s">
        <v>198</v>
      </c>
      <c r="J4" s="38"/>
      <c r="L4" s="10"/>
      <c r="M4" s="10"/>
      <c r="N4" s="10"/>
      <c r="O4" s="10"/>
    </row>
    <row r="5" spans="6:15">
      <c r="F5" s="34" t="s">
        <v>2</v>
      </c>
      <c r="G5" s="34" t="s">
        <v>199</v>
      </c>
      <c r="H5" s="36"/>
      <c r="I5" s="34" t="s">
        <v>2</v>
      </c>
      <c r="J5" s="34" t="s">
        <v>199</v>
      </c>
      <c r="L5" s="10"/>
      <c r="M5" s="10"/>
      <c r="N5" s="10"/>
      <c r="O5" s="10"/>
    </row>
    <row r="6" spans="6:15">
      <c r="F6" s="27" t="s">
        <v>200</v>
      </c>
      <c r="G6" s="32">
        <f>145+100</f>
        <v>245</v>
      </c>
      <c r="H6" s="36"/>
      <c r="I6" s="27" t="s">
        <v>200</v>
      </c>
      <c r="J6" s="32">
        <f>62.57+82.44</f>
        <v>145.01</v>
      </c>
      <c r="L6" s="10"/>
      <c r="M6" s="10"/>
      <c r="N6" s="10"/>
      <c r="O6" s="10"/>
    </row>
    <row r="7" spans="6:15">
      <c r="F7" s="29" t="s">
        <v>201</v>
      </c>
      <c r="G7" s="33">
        <f>515-150+200+80+50+35</f>
        <v>730</v>
      </c>
      <c r="H7" s="36"/>
      <c r="I7" s="29" t="s">
        <v>201</v>
      </c>
      <c r="J7" s="33">
        <f>266.35+162.45</f>
        <v>428.8</v>
      </c>
      <c r="L7" s="10"/>
      <c r="M7" s="10"/>
      <c r="N7" s="10"/>
    </row>
    <row r="8" spans="6:15">
      <c r="F8" s="35" t="s">
        <v>76</v>
      </c>
      <c r="G8" s="32">
        <v>150</v>
      </c>
      <c r="H8" s="36"/>
      <c r="I8" s="35" t="s">
        <v>76</v>
      </c>
      <c r="J8" s="32">
        <v>196.44</v>
      </c>
      <c r="L8" s="10"/>
      <c r="M8" s="10"/>
      <c r="N8" s="10"/>
    </row>
    <row r="9" spans="6:15">
      <c r="F9" s="29" t="s">
        <v>89</v>
      </c>
      <c r="G9" s="33">
        <v>363</v>
      </c>
      <c r="H9" s="36"/>
      <c r="I9" s="29" t="s">
        <v>89</v>
      </c>
      <c r="J9" s="33">
        <v>318.73</v>
      </c>
      <c r="L9" s="10"/>
      <c r="M9" s="26"/>
      <c r="N9" s="10"/>
    </row>
    <row r="10" spans="6:15">
      <c r="F10" s="27" t="s">
        <v>202</v>
      </c>
      <c r="G10" s="32">
        <v>314</v>
      </c>
      <c r="H10" s="36"/>
      <c r="I10" s="27" t="s">
        <v>202</v>
      </c>
      <c r="J10" s="32">
        <v>424.23</v>
      </c>
      <c r="L10" s="10"/>
      <c r="N10" s="26"/>
    </row>
    <row r="11" spans="6:15">
      <c r="F11" s="28" t="s">
        <v>188</v>
      </c>
      <c r="G11" s="39" t="s">
        <v>15</v>
      </c>
      <c r="H11" s="36"/>
      <c r="I11" s="28" t="s">
        <v>188</v>
      </c>
      <c r="J11" s="33">
        <v>134.06</v>
      </c>
      <c r="L11" s="26"/>
    </row>
    <row r="12" spans="6:15">
      <c r="F12" s="35" t="s">
        <v>203</v>
      </c>
      <c r="G12" s="32">
        <v>200</v>
      </c>
      <c r="H12" s="37"/>
      <c r="I12" s="35" t="s">
        <v>203</v>
      </c>
      <c r="J12" s="32">
        <v>0</v>
      </c>
    </row>
    <row r="13" spans="6:15">
      <c r="F13" s="30" t="s">
        <v>204</v>
      </c>
      <c r="G13" s="31">
        <f>SUM(G6:G12)</f>
        <v>2002</v>
      </c>
      <c r="H13" s="36"/>
      <c r="I13" s="30" t="s">
        <v>204</v>
      </c>
      <c r="J13" s="31">
        <f>SUM(J6:J12)</f>
        <v>1647.27</v>
      </c>
    </row>
  </sheetData>
  <mergeCells count="2">
    <mergeCell ref="I4:J4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500D04DF4B844CA08026094BE7C0D0" ma:contentTypeVersion="13" ma:contentTypeDescription="Create a new document." ma:contentTypeScope="" ma:versionID="73443b7ee0e27e998a0fe176fa073d64">
  <xsd:schema xmlns:xsd="http://www.w3.org/2001/XMLSchema" xmlns:xs="http://www.w3.org/2001/XMLSchema" xmlns:p="http://schemas.microsoft.com/office/2006/metadata/properties" xmlns:ns2="89cbe46f-25fb-495e-ab81-f9a0f59b37ce" xmlns:ns3="20a52841-e5f6-4766-a5d8-9761b2a5bd6a" targetNamespace="http://schemas.microsoft.com/office/2006/metadata/properties" ma:root="true" ma:fieldsID="7be036122364fefa2921ded8d9a8e544" ns2:_="" ns3:_="">
    <xsd:import namespace="89cbe46f-25fb-495e-ab81-f9a0f59b37ce"/>
    <xsd:import namespace="20a52841-e5f6-4766-a5d8-9761b2a5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cbe46f-25fb-495e-ab81-f9a0f59b37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1ec41815-f866-473a-a3ba-291165dbb83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a52841-e5f6-4766-a5d8-9761b2a5bd6a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87d65749-451f-42f3-8651-dcdb024309b8}" ma:internalName="TaxCatchAll" ma:showField="CatchAllData" ma:web="20a52841-e5f6-4766-a5d8-9761b2a5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cbe46f-25fb-495e-ab81-f9a0f59b37ce">
      <Terms xmlns="http://schemas.microsoft.com/office/infopath/2007/PartnerControls"/>
    </lcf76f155ced4ddcb4097134ff3c332f>
    <TaxCatchAll xmlns="20a52841-e5f6-4766-a5d8-9761b2a5bd6a" xsi:nil="true"/>
  </documentManagement>
</p:properties>
</file>

<file path=customXml/itemProps1.xml><?xml version="1.0" encoding="utf-8"?>
<ds:datastoreItem xmlns:ds="http://schemas.openxmlformats.org/officeDocument/2006/customXml" ds:itemID="{A283FC7E-56F5-4034-A609-7FAB6E7FC472}"/>
</file>

<file path=customXml/itemProps2.xml><?xml version="1.0" encoding="utf-8"?>
<ds:datastoreItem xmlns:ds="http://schemas.openxmlformats.org/officeDocument/2006/customXml" ds:itemID="{8AC1BA80-0EAB-43A5-822B-AFDB8A49D026}"/>
</file>

<file path=customXml/itemProps3.xml><?xml version="1.0" encoding="utf-8"?>
<ds:datastoreItem xmlns:ds="http://schemas.openxmlformats.org/officeDocument/2006/customXml" ds:itemID="{2E36FAB2-3ACF-4BE6-A549-66F3B08EBD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Kennedy, Abigail (afkennedy42)</cp:lastModifiedBy>
  <cp:revision/>
  <dcterms:created xsi:type="dcterms:W3CDTF">2024-01-29T18:21:39Z</dcterms:created>
  <dcterms:modified xsi:type="dcterms:W3CDTF">2024-04-24T20:16:46Z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0x01010087500D04DF4B844CA08026094BE7C0D0</vt:lpwstr>
  </property>
  <property fmtid="{D5CDD505-2E9C-101B-9397-08002B2CF9AE}" pid="3" name="MediaServiceImageTags">
    <vt:lpwstr/>
  </property>
</Properties>
</file>