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t\Desktop\DAS\R studio\de-R-space\"/>
    </mc:Choice>
  </mc:AlternateContent>
  <xr:revisionPtr revIDLastSave="0" documentId="8_{11E1967B-39CA-4784-A8CF-77A6DCD03822}" xr6:coauthVersionLast="45" xr6:coauthVersionMax="45" xr10:uidLastSave="{00000000-0000-0000-0000-000000000000}"/>
  <bookViews>
    <workbookView xWindow="1245" yWindow="-120" windowWidth="27675" windowHeight="16440" xr2:uid="{58CEBA25-6BE1-4990-AD5C-AFA2BA4A3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O8" i="1"/>
  <c r="E12" i="1" s="1"/>
  <c r="N8" i="1"/>
  <c r="N9" i="1"/>
  <c r="N10" i="1"/>
  <c r="O9" i="1"/>
  <c r="O10" i="1"/>
  <c r="E13" i="1"/>
  <c r="N14" i="1"/>
  <c r="N15" i="1"/>
  <c r="O13" i="1"/>
  <c r="O14" i="1"/>
  <c r="O15" i="1"/>
  <c r="N18" i="1"/>
  <c r="O18" i="1"/>
  <c r="N19" i="1"/>
  <c r="O19" i="1"/>
  <c r="N20" i="1"/>
  <c r="O20" i="1"/>
  <c r="M3" i="1" l="1"/>
  <c r="M5" i="1"/>
  <c r="M4" i="1"/>
  <c r="K9" i="1"/>
  <c r="K10" i="1"/>
  <c r="K8" i="1"/>
  <c r="J9" i="1"/>
  <c r="J10" i="1"/>
  <c r="J8" i="1"/>
</calcChain>
</file>

<file path=xl/sharedStrings.xml><?xml version="1.0" encoding="utf-8"?>
<sst xmlns="http://schemas.openxmlformats.org/spreadsheetml/2006/main" count="54" uniqueCount="23">
  <si>
    <t>R min</t>
  </si>
  <si>
    <t>Rmax</t>
  </si>
  <si>
    <t>TSH</t>
  </si>
  <si>
    <t>FT4</t>
  </si>
  <si>
    <t>Ft3</t>
  </si>
  <si>
    <t>A</t>
  </si>
  <si>
    <t>B</t>
  </si>
  <si>
    <t>RCV</t>
  </si>
  <si>
    <t>Z</t>
  </si>
  <si>
    <t>Cva</t>
  </si>
  <si>
    <t>Cvi</t>
  </si>
  <si>
    <t>Ft3 (free Triiodothyronine)</t>
  </si>
  <si>
    <t>TSH (Thyroid stimulating hormone)</t>
  </si>
  <si>
    <t>FT4 (free thyroxine)</t>
  </si>
  <si>
    <t>https://www.westgard.com/minimum-requirements.htm</t>
  </si>
  <si>
    <t>https://www.westgard.com/biodatabase1.htm</t>
  </si>
  <si>
    <t>afwijking</t>
  </si>
  <si>
    <t>FT3</t>
  </si>
  <si>
    <t>Maximale afwijking</t>
  </si>
  <si>
    <t>Literatuur referentiewaarden</t>
  </si>
  <si>
    <t>Ri (Hoffman methode)</t>
  </si>
  <si>
    <t>Ri (Horn methode</t>
  </si>
  <si>
    <t>Ri (Cook methode)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</si>
</sst>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1"/>
    <xf numFmtId="0" fontId="0" fillId="3" borderId="1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20" xfId="0" applyFill="1" applyBorder="1"/>
    <xf numFmtId="0" fontId="0" fillId="2" borderId="21" xfId="0" applyFill="1" applyBorder="1"/>
    <xf numFmtId="0" fontId="0" fillId="5" borderId="3" xfId="0" applyFill="1" applyBorder="1"/>
    <xf numFmtId="0" fontId="0" fillId="5" borderId="12" xfId="0" applyFill="1" applyBorder="1"/>
    <xf numFmtId="0" fontId="0" fillId="5" borderId="2" xfId="0" applyFill="1" applyBorder="1"/>
    <xf numFmtId="0" fontId="0" fillId="5" borderId="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estgard.com/biodatabase1.htm" TargetMode="External"/><Relationship Id="rId1" Type="http://schemas.openxmlformats.org/officeDocument/2006/relationships/hyperlink" Target="https://www.westgard.com/minimum-requiremen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B677-0E38-4CF9-8C70-C9ABA27D8583}">
  <dimension ref="E1:Q20"/>
  <sheetViews>
    <sheetView tabSelected="1" workbookViewId="0">
      <selection activeCell="C13" sqref="C13"/>
    </sheetView>
  </sheetViews>
  <sheetFormatPr defaultRowHeight="15" x14ac:dyDescent="0.25"/>
  <cols>
    <col min="1" max="1" width="28.42578125" customWidth="1"/>
    <col min="9" max="9" width="28.42578125" customWidth="1"/>
  </cols>
  <sheetData>
    <row r="1" spans="5:17" ht="15.75" thickBot="1" x14ac:dyDescent="0.3">
      <c r="E1" s="1" t="s">
        <v>5</v>
      </c>
      <c r="F1" s="1" t="s">
        <v>6</v>
      </c>
    </row>
    <row r="2" spans="5:17" ht="15.75" thickBot="1" x14ac:dyDescent="0.3">
      <c r="E2" s="1">
        <v>1.2695000000000001</v>
      </c>
      <c r="F2" s="1">
        <v>1.0029999999999999</v>
      </c>
      <c r="I2" s="23" t="s">
        <v>18</v>
      </c>
      <c r="J2" s="16" t="s">
        <v>8</v>
      </c>
      <c r="K2" s="19" t="s">
        <v>9</v>
      </c>
      <c r="L2" s="19" t="s">
        <v>10</v>
      </c>
      <c r="M2" s="17" t="s">
        <v>7</v>
      </c>
      <c r="O2" s="21" t="s">
        <v>19</v>
      </c>
      <c r="P2" s="16" t="s">
        <v>0</v>
      </c>
      <c r="Q2" s="17" t="s">
        <v>1</v>
      </c>
    </row>
    <row r="3" spans="5:17" x14ac:dyDescent="0.25">
      <c r="E3" s="1">
        <v>4.2294999999999998</v>
      </c>
      <c r="F3" s="1">
        <v>13.714</v>
      </c>
      <c r="I3" s="11" t="s">
        <v>12</v>
      </c>
      <c r="J3" s="14">
        <v>1.96</v>
      </c>
      <c r="K3" s="18">
        <v>0.15</v>
      </c>
      <c r="L3" s="18">
        <v>0.193</v>
      </c>
      <c r="M3" s="15">
        <f>((2^0.5)*(J3)*(((K3^2)+(L3^2))^0.5))*100</f>
        <v>67.754226200289537</v>
      </c>
      <c r="O3" s="11" t="s">
        <v>2</v>
      </c>
      <c r="P3" s="9">
        <v>0.3</v>
      </c>
      <c r="Q3" s="4">
        <v>4</v>
      </c>
    </row>
    <row r="4" spans="5:17" x14ac:dyDescent="0.25">
      <c r="E4" s="1">
        <v>0.77639000000000002</v>
      </c>
      <c r="F4" s="1">
        <v>4.0911999999999997</v>
      </c>
      <c r="I4" s="12" t="s">
        <v>13</v>
      </c>
      <c r="J4" s="9">
        <v>1.96</v>
      </c>
      <c r="K4" s="3">
        <v>0.16</v>
      </c>
      <c r="L4" s="3">
        <v>5.7000000000000002E-2</v>
      </c>
      <c r="M4" s="4">
        <f>((2^0.5)*(J4)*(((K4^2)+(L4^2))^0.5)*100)</f>
        <v>47.079999660152936</v>
      </c>
      <c r="O4" s="12" t="s">
        <v>3</v>
      </c>
      <c r="P4" s="9">
        <v>10</v>
      </c>
      <c r="Q4" s="4">
        <v>24</v>
      </c>
    </row>
    <row r="5" spans="5:17" ht="15.75" thickBot="1" x14ac:dyDescent="0.3">
      <c r="I5" s="13" t="s">
        <v>11</v>
      </c>
      <c r="J5" s="10">
        <v>1.96</v>
      </c>
      <c r="K5" s="5">
        <v>0.24</v>
      </c>
      <c r="L5" s="5">
        <v>7.9000000000000001E-2</v>
      </c>
      <c r="M5" s="6">
        <f>((2^0.5)*(J5)*(((K5^2)+(L5^2))^0.5)*100)</f>
        <v>70.035931578012153</v>
      </c>
      <c r="O5" s="13" t="s">
        <v>17</v>
      </c>
      <c r="P5" s="10">
        <v>3.5</v>
      </c>
      <c r="Q5" s="6">
        <v>6.5</v>
      </c>
    </row>
    <row r="6" spans="5:17" ht="15.75" thickBot="1" x14ac:dyDescent="0.3">
      <c r="E6" s="2" t="s">
        <v>14</v>
      </c>
    </row>
    <row r="7" spans="5:17" ht="15.75" thickBot="1" x14ac:dyDescent="0.3">
      <c r="E7" s="2" t="s">
        <v>15</v>
      </c>
      <c r="I7" s="22" t="s">
        <v>20</v>
      </c>
      <c r="J7" s="16" t="s">
        <v>0</v>
      </c>
      <c r="K7" s="17" t="s">
        <v>1</v>
      </c>
      <c r="M7" s="20" t="s">
        <v>16</v>
      </c>
      <c r="N7" s="16" t="s">
        <v>0</v>
      </c>
      <c r="O7" s="17" t="s">
        <v>1</v>
      </c>
    </row>
    <row r="8" spans="5:17" x14ac:dyDescent="0.25">
      <c r="I8" s="11" t="s">
        <v>2</v>
      </c>
      <c r="J8" s="14">
        <f>(E2*0.025)+F2</f>
        <v>1.0347374999999999</v>
      </c>
      <c r="K8" s="15">
        <f>(E2*0.975)+F2</f>
        <v>2.2407624999999998</v>
      </c>
      <c r="M8" s="7" t="s">
        <v>2</v>
      </c>
      <c r="N8" s="3">
        <f>((J8/P3)*100)</f>
        <v>344.91249999999997</v>
      </c>
      <c r="O8" s="3">
        <f>((K8/Q3)*100)</f>
        <v>56.019062499999997</v>
      </c>
    </row>
    <row r="9" spans="5:17" x14ac:dyDescent="0.25">
      <c r="I9" s="12" t="s">
        <v>3</v>
      </c>
      <c r="J9" s="9">
        <f>(E3*0.025)+F3</f>
        <v>13.8197375</v>
      </c>
      <c r="K9" s="4">
        <f>(E3*0.975)+F3</f>
        <v>17.8377625</v>
      </c>
      <c r="M9" s="7" t="s">
        <v>3</v>
      </c>
      <c r="N9" s="3">
        <f t="shared" ref="N9:N10" si="0">((J9/P4)*100)</f>
        <v>138.19737499999999</v>
      </c>
      <c r="O9" s="3">
        <f t="shared" ref="O9:O10" si="1">((K9/Q4)*100)</f>
        <v>74.324010416666667</v>
      </c>
    </row>
    <row r="10" spans="5:17" ht="15.75" thickBot="1" x14ac:dyDescent="0.3">
      <c r="I10" s="13" t="s">
        <v>4</v>
      </c>
      <c r="J10" s="10">
        <f>(E4*0.025)+F4</f>
        <v>4.1106097500000001</v>
      </c>
      <c r="K10" s="6">
        <f>(E4*0.975)+F4</f>
        <v>4.8481802499999995</v>
      </c>
      <c r="M10" s="8" t="s">
        <v>4</v>
      </c>
      <c r="N10" s="3">
        <f t="shared" si="0"/>
        <v>117.44599285714285</v>
      </c>
      <c r="O10" s="3">
        <f t="shared" si="1"/>
        <v>74.587388461538453</v>
      </c>
    </row>
    <row r="11" spans="5:17" ht="15.75" thickBot="1" x14ac:dyDescent="0.3"/>
    <row r="12" spans="5:17" ht="15.75" thickBot="1" x14ac:dyDescent="0.3">
      <c r="E12">
        <f>Q3*O8</f>
        <v>224.07624999999999</v>
      </c>
      <c r="I12" s="22" t="s">
        <v>22</v>
      </c>
      <c r="J12" s="16" t="s">
        <v>0</v>
      </c>
      <c r="K12" s="17" t="s">
        <v>1</v>
      </c>
      <c r="M12" s="20" t="s">
        <v>16</v>
      </c>
      <c r="N12" s="16" t="s">
        <v>0</v>
      </c>
      <c r="O12" s="17" t="s">
        <v>1</v>
      </c>
    </row>
    <row r="13" spans="5:17" x14ac:dyDescent="0.25">
      <c r="E13">
        <f>J13*N13</f>
        <v>3.3333333333333333E-2</v>
      </c>
      <c r="I13" s="11" t="s">
        <v>2</v>
      </c>
      <c r="J13" s="14">
        <v>0.01</v>
      </c>
      <c r="K13" s="15">
        <v>7.92</v>
      </c>
      <c r="M13" s="7" t="s">
        <v>2</v>
      </c>
      <c r="N13" s="3">
        <f>((J13)/P3)*100</f>
        <v>3.3333333333333335</v>
      </c>
      <c r="O13" s="3">
        <f>((K13-Q$3)/Q$3)*100</f>
        <v>98</v>
      </c>
    </row>
    <row r="14" spans="5:17" x14ac:dyDescent="0.25">
      <c r="I14" s="12" t="s">
        <v>3</v>
      </c>
      <c r="J14" s="9">
        <v>10.58</v>
      </c>
      <c r="K14" s="4">
        <v>22.35</v>
      </c>
      <c r="M14" s="7" t="s">
        <v>3</v>
      </c>
      <c r="N14" s="3">
        <f t="shared" ref="N14:N15" si="2">((J14)/P4)*100</f>
        <v>105.80000000000001</v>
      </c>
      <c r="O14" s="3">
        <f>((K14-Q$4)/Q$4)*100</f>
        <v>-6.8749999999999938</v>
      </c>
    </row>
    <row r="15" spans="5:17" ht="15.75" thickBot="1" x14ac:dyDescent="0.3">
      <c r="I15" s="13" t="s">
        <v>17</v>
      </c>
      <c r="J15" s="10">
        <v>1.72</v>
      </c>
      <c r="K15" s="6">
        <v>7.66</v>
      </c>
      <c r="M15" s="8" t="s">
        <v>4</v>
      </c>
      <c r="N15" s="3">
        <f t="shared" si="2"/>
        <v>49.142857142857146</v>
      </c>
      <c r="O15" s="3">
        <f>((K15-Q$5)/Q$5)*100</f>
        <v>17.846153846153847</v>
      </c>
    </row>
    <row r="16" spans="5:17" ht="15.75" thickBot="1" x14ac:dyDescent="0.3"/>
    <row r="17" spans="9:15" ht="15.75" thickBot="1" x14ac:dyDescent="0.3">
      <c r="I17" s="22" t="s">
        <v>21</v>
      </c>
      <c r="J17" s="16" t="s">
        <v>0</v>
      </c>
      <c r="K17" s="17" t="s">
        <v>1</v>
      </c>
      <c r="M17" s="20" t="s">
        <v>16</v>
      </c>
      <c r="N17" s="16" t="s">
        <v>0</v>
      </c>
      <c r="O17" s="17" t="s">
        <v>1</v>
      </c>
    </row>
    <row r="18" spans="9:15" x14ac:dyDescent="0.25">
      <c r="I18" s="11" t="s">
        <v>2</v>
      </c>
      <c r="J18" s="14">
        <v>0.28000000000000003</v>
      </c>
      <c r="K18" s="15">
        <v>6.96</v>
      </c>
      <c r="M18" s="7" t="s">
        <v>2</v>
      </c>
      <c r="N18" s="3">
        <f>((J18-P$3)/P$3)*100</f>
        <v>-6.6666666666666536</v>
      </c>
      <c r="O18" s="3">
        <f>((K18-Q$3)/Q$3)*100</f>
        <v>74</v>
      </c>
    </row>
    <row r="19" spans="9:15" x14ac:dyDescent="0.25">
      <c r="I19" s="12" t="s">
        <v>3</v>
      </c>
      <c r="J19" s="9">
        <v>10.89</v>
      </c>
      <c r="K19" s="4">
        <v>24.17</v>
      </c>
      <c r="M19" s="7" t="s">
        <v>3</v>
      </c>
      <c r="N19" s="3">
        <f>((J19-P$4)/P$4)*100</f>
        <v>8.9000000000000057</v>
      </c>
      <c r="O19" s="3">
        <f>((K19-Q$4)/Q$4)*100</f>
        <v>0.70833333333334036</v>
      </c>
    </row>
    <row r="20" spans="9:15" ht="15.75" thickBot="1" x14ac:dyDescent="0.3">
      <c r="I20" s="13" t="s">
        <v>17</v>
      </c>
      <c r="J20" s="10">
        <v>2.89</v>
      </c>
      <c r="K20" s="6">
        <v>6.97</v>
      </c>
      <c r="M20" s="8" t="s">
        <v>4</v>
      </c>
      <c r="N20" s="3">
        <f>((J20-P$5)/P$5)*100</f>
        <v>-17.428571428571423</v>
      </c>
      <c r="O20" s="3">
        <f>((K20-Q$5)/Q$5)*100</f>
        <v>7.2307692307692264</v>
      </c>
    </row>
  </sheetData>
  <hyperlinks>
    <hyperlink ref="E6" r:id="rId1" xr:uid="{16CE10C8-F822-4A39-875E-14460EF9CB6A}"/>
    <hyperlink ref="E7" r:id="rId2" xr:uid="{9559F803-5D81-47C2-BCF7-2B10AC97CC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Nam Cao</dc:creator>
  <cp:lastModifiedBy>Quoc Nam Cao</cp:lastModifiedBy>
  <dcterms:created xsi:type="dcterms:W3CDTF">2020-10-05T12:05:59Z</dcterms:created>
  <dcterms:modified xsi:type="dcterms:W3CDTF">2020-10-21T14:19:20Z</dcterms:modified>
</cp:coreProperties>
</file>