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b\OneDrive\Documents\"/>
    </mc:Choice>
  </mc:AlternateContent>
  <xr:revisionPtr revIDLastSave="0" documentId="13_ncr:1_{24FB2B88-8EBB-4938-9571-4AC6EC26797F}" xr6:coauthVersionLast="47" xr6:coauthVersionMax="47" xr10:uidLastSave="{00000000-0000-0000-0000-000000000000}"/>
  <bookViews>
    <workbookView xWindow="864" yWindow="-108" windowWidth="22284" windowHeight="13176" xr2:uid="{1D6EFC88-3DC9-4D4D-A79E-28F3F89376F9}"/>
  </bookViews>
  <sheets>
    <sheet name="General Build" sheetId="1" r:id="rId1"/>
    <sheet name="Fasten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D13" i="1"/>
  <c r="D15" i="1"/>
  <c r="E20" i="1"/>
  <c r="D18" i="1"/>
  <c r="E18" i="1" s="1"/>
  <c r="D17" i="1"/>
  <c r="E17" i="1" s="1"/>
  <c r="D16" i="1"/>
  <c r="E16" i="1" s="1"/>
  <c r="C6" i="2"/>
  <c r="C12" i="2"/>
  <c r="D25" i="1"/>
  <c r="E29" i="1"/>
  <c r="D24" i="1"/>
  <c r="E26" i="1"/>
  <c r="D22" i="1"/>
  <c r="D23" i="1"/>
  <c r="D21" i="1"/>
  <c r="E10" i="1"/>
  <c r="E19" i="1"/>
  <c r="E27" i="1"/>
  <c r="E28" i="1"/>
  <c r="E6" i="1"/>
  <c r="E7" i="1"/>
  <c r="E8" i="1"/>
  <c r="E9" i="1"/>
  <c r="E4" i="1"/>
  <c r="E3" i="1"/>
  <c r="E31" i="1" l="1"/>
  <c r="E32" i="1"/>
</calcChain>
</file>

<file path=xl/sharedStrings.xml><?xml version="1.0" encoding="utf-8"?>
<sst xmlns="http://schemas.openxmlformats.org/spreadsheetml/2006/main" count="89" uniqueCount="88">
  <si>
    <t>2a 0.9 stepper</t>
  </si>
  <si>
    <t>Item</t>
  </si>
  <si>
    <t>Qty</t>
  </si>
  <si>
    <t>Price per</t>
  </si>
  <si>
    <t>Price total</t>
  </si>
  <si>
    <t>link</t>
  </si>
  <si>
    <t>200mm 6mm shaft</t>
  </si>
  <si>
    <t>V0 leadscrew motor</t>
  </si>
  <si>
    <t>vzhextrudort</t>
  </si>
  <si>
    <t xml:space="preserve">Nf-crazy </t>
  </si>
  <si>
    <t>LM6UU</t>
  </si>
  <si>
    <t>LM8UU</t>
  </si>
  <si>
    <t>LM8LUU</t>
  </si>
  <si>
    <t>https://www.aliexpress.com/item/32880760873.html</t>
  </si>
  <si>
    <t>https://www.aliexpress.com/item/32913566642.html</t>
  </si>
  <si>
    <t>Notes</t>
  </si>
  <si>
    <t>https://sparta3d.ca/products/ldo-42sth48-2004mahvrn</t>
  </si>
  <si>
    <t>https://www.aliexpress.com/item/32905232067.html</t>
  </si>
  <si>
    <t xml:space="preserve">Nema 14 extruder motor </t>
  </si>
  <si>
    <t>Moons recommended</t>
  </si>
  <si>
    <t>230mm 8mm shaft</t>
  </si>
  <si>
    <t>https://www.aliexpress.com/item/32885378366.html</t>
  </si>
  <si>
    <t>https://www.aliexpress.com/item/1005004574888848.html</t>
  </si>
  <si>
    <t>Message Mellow on aliexpress</t>
  </si>
  <si>
    <t>https://www.pcbway.com/rapid-prototyping/manufacture/?type=1&amp;reffercode=TOP</t>
  </si>
  <si>
    <t>CNC Bed Frame (6061 alu)</t>
  </si>
  <si>
    <t>6mm Closed loop GT2 180mm belt</t>
  </si>
  <si>
    <t>https://sparta3d.ca/products/gt2-timing-belt-l-98mm-w-6mm-2gt-closed-loop-synchronous-belt?variant=36439250698394</t>
  </si>
  <si>
    <t>6mm GT2 40T pulley 8mm bore</t>
  </si>
  <si>
    <t>6mm GT2 20T pulley 8mm bore</t>
  </si>
  <si>
    <t>6mm GT2 20T pulley 5mm bore</t>
  </si>
  <si>
    <t>https://www.aliexpress.com/item/4001116400764.html</t>
  </si>
  <si>
    <t>https://www.aliexpress.com/item/1005003549557428.html</t>
  </si>
  <si>
    <t>https://www.aliexpress.com/item/33002989677.html</t>
  </si>
  <si>
    <t>6mm GT2 belt 4m</t>
  </si>
  <si>
    <t>Electronics</t>
  </si>
  <si>
    <t>Chose your own</t>
  </si>
  <si>
    <t>total without bed</t>
  </si>
  <si>
    <t>Fasteners</t>
  </si>
  <si>
    <t>Berd air pump</t>
  </si>
  <si>
    <t>If you use the default toolhead</t>
  </si>
  <si>
    <t>https://www.aliexpress.com/item/1005002755232729.html</t>
  </si>
  <si>
    <t>608 bearings</t>
  </si>
  <si>
    <t>https://www.aliexpress.com/item/1005004988198954.html</t>
  </si>
  <si>
    <t>https://www.aliexpress.com/item/1005006769269318.html</t>
  </si>
  <si>
    <t>M2.5x25 SHCS</t>
  </si>
  <si>
    <t>CNC'd bed (5083 cast alu or equivalent)</t>
  </si>
  <si>
    <t>Bed Heater</t>
  </si>
  <si>
    <t>total ($CAD)</t>
  </si>
  <si>
    <t>QTY</t>
  </si>
  <si>
    <t>4.5x15x0.5mm spring</t>
  </si>
  <si>
    <t>https://vi.aliexpress.com/item/1005005312536098.html</t>
  </si>
  <si>
    <t>5x25mm shaft</t>
  </si>
  <si>
    <t>https://vi.aliexpress.com/item/1005004157086244.html</t>
  </si>
  <si>
    <t>Alternative to the LM6UU</t>
  </si>
  <si>
    <t>Optional, can use other options instead</t>
  </si>
  <si>
    <t>https://keenovo.store/collections/custom-keenovo-silicone-heaters/products/keenovo-custom-designed-and-manufactured-silicone-heaters-payment-link</t>
  </si>
  <si>
    <t>KFB0612HAFDB</t>
  </si>
  <si>
    <t>https://www.mouser.ca/ProductDetail/Delta-Electronics/KFB0612HAFDB?qs=vLWxofP3U2z1fu%252BfTkIpIA%3D%3D&amp;srsltid=AfmBOoqtDBOpTz5IFQ29tEfxa12ru2dDNXgI4o2QfQ_D94oSLgtnPsPC</t>
  </si>
  <si>
    <t>One or the other</t>
  </si>
  <si>
    <t>https://vi.aliexpress.com/item/1005007994881592.html</t>
  </si>
  <si>
    <t>Silicone Spacers (12mm)</t>
  </si>
  <si>
    <t>Igus E2 mircro series 3 (1ft)</t>
  </si>
  <si>
    <t>Configuration number COECC0001598825</t>
  </si>
  <si>
    <t>https://www.igus.ca/product/series-03?artnr=03-05-028-0</t>
  </si>
  <si>
    <t>DIN 472 12x1 Retainer Ring</t>
  </si>
  <si>
    <t xml:space="preserve">DIN 472 15x1 Retainer Ring </t>
  </si>
  <si>
    <t>DIN 934 M3 Hex Nut</t>
  </si>
  <si>
    <t>ISO 7380 M3x25 BHCS</t>
  </si>
  <si>
    <t>DIN 4762 M3x20 SHCS</t>
  </si>
  <si>
    <t>DIN 4762 M3x10 SHCS</t>
  </si>
  <si>
    <t>DIN 4762 M3x8 SHCS</t>
  </si>
  <si>
    <t>DIN 7991 M3x8 Countersunk</t>
  </si>
  <si>
    <t>M2 Heatset Insert</t>
  </si>
  <si>
    <t>8mm Shim Washer 1mm</t>
  </si>
  <si>
    <t>M2.5 Heatset Insert</t>
  </si>
  <si>
    <t>M3 Heatset Insert</t>
  </si>
  <si>
    <t>ISO 7089 M3 Washer</t>
  </si>
  <si>
    <t>ISO 4762 M2 x 6</t>
  </si>
  <si>
    <t>M3x8 Standoff</t>
  </si>
  <si>
    <t>DIN 7991 M2x5</t>
  </si>
  <si>
    <t>6x3mm magnets</t>
  </si>
  <si>
    <t>https://sparta3d.ca/products/gt2-timing-belt?_pos=1&amp;_sid=2ac400e73&amp;_ss=r</t>
  </si>
  <si>
    <t>https://www.omc-stepperonline.com/us-on-sale-nema-17-external-34mm-stack-0-4a-lead-8mm-0-31496-length-200mm-us-17ls13-0404e-200g?srsltid=AfmBOoqiEl9G-a4weqTjd96nUtqvlQGrR_UcadRyzfKGMVkDoX_dsgDx</t>
  </si>
  <si>
    <t>https://www.omc-stepperonline.com/round-nema-14-bipolar-0-9deg-9-ncm-12-75-oz-in-1-0a-%CF%8636x17-5mm-4-wires-14hr07-1004vrn</t>
  </si>
  <si>
    <t>https://www.mcmaster.com/3913N75/</t>
  </si>
  <si>
    <t>Barbed fitting</t>
  </si>
  <si>
    <t>https://vi.aliexpress.com/item/4001122539243.html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</si>
</sst>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applyAlignment="1">
      <alignment vertic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bway.com/rapid-prototyping/manufacture/?type=1&amp;reffercode=TOP" TargetMode="External"/><Relationship Id="rId13" Type="http://schemas.openxmlformats.org/officeDocument/2006/relationships/hyperlink" Target="https://www.aliexpress.com/item/1005004988198954.html" TargetMode="External"/><Relationship Id="rId18" Type="http://schemas.openxmlformats.org/officeDocument/2006/relationships/hyperlink" Target="https://www.mouser.ca/ProductDetail/Delta-Electronics/KFB0612HAFDB?qs=vLWxofP3U2z1fu%252BfTkIpIA%3D%3D&amp;srsltid=AfmBOoqtDBOpTz5IFQ29tEfxa12ru2dDNXgI4o2QfQ_D94oSLgtnPsPC" TargetMode="External"/><Relationship Id="rId3" Type="http://schemas.openxmlformats.org/officeDocument/2006/relationships/hyperlink" Target="https://sparta3d.ca/products/ldo-42sth48-2004mahvrn" TargetMode="External"/><Relationship Id="rId21" Type="http://schemas.openxmlformats.org/officeDocument/2006/relationships/hyperlink" Target="https://sparta3d.ca/products/gt2-timing-belt-l-98mm-w-6mm-2gt-closed-loop-synchronous-belt?variant=36439250698394" TargetMode="External"/><Relationship Id="rId7" Type="http://schemas.openxmlformats.org/officeDocument/2006/relationships/hyperlink" Target="https://www.pcbway.com/rapid-prototyping/manufacture/?type=1&amp;reffercode=TOP" TargetMode="External"/><Relationship Id="rId12" Type="http://schemas.openxmlformats.org/officeDocument/2006/relationships/hyperlink" Target="https://www.aliexpress.com/item/1005002755232729.html" TargetMode="External"/><Relationship Id="rId17" Type="http://schemas.openxmlformats.org/officeDocument/2006/relationships/hyperlink" Target="https://keenovo.store/collections/custom-keenovo-silicone-heaters/products/keenovo-custom-designed-and-manufactured-silicone-heaters-payment-link" TargetMode="External"/><Relationship Id="rId2" Type="http://schemas.openxmlformats.org/officeDocument/2006/relationships/hyperlink" Target="https://www.aliexpress.com/item/32913566642.html" TargetMode="External"/><Relationship Id="rId16" Type="http://schemas.openxmlformats.org/officeDocument/2006/relationships/hyperlink" Target="https://vi.aliexpress.com/item/1005005312536098.html" TargetMode="External"/><Relationship Id="rId20" Type="http://schemas.openxmlformats.org/officeDocument/2006/relationships/hyperlink" Target="https://www.igus.ca/product/series-03?artnr=03-05-028-0" TargetMode="External"/><Relationship Id="rId1" Type="http://schemas.openxmlformats.org/officeDocument/2006/relationships/hyperlink" Target="https://www.aliexpress.com/item/32880760873.html" TargetMode="External"/><Relationship Id="rId6" Type="http://schemas.openxmlformats.org/officeDocument/2006/relationships/hyperlink" Target="https://www.aliexpress.com/item/1005004574888848.html" TargetMode="External"/><Relationship Id="rId11" Type="http://schemas.openxmlformats.org/officeDocument/2006/relationships/hyperlink" Target="https://www.aliexpress.com/item/1005003549557428.html" TargetMode="External"/><Relationship Id="rId5" Type="http://schemas.openxmlformats.org/officeDocument/2006/relationships/hyperlink" Target="https://www.aliexpress.com/item/32885378366.html" TargetMode="External"/><Relationship Id="rId15" Type="http://schemas.openxmlformats.org/officeDocument/2006/relationships/hyperlink" Target="https://vi.aliexpress.com/item/1005004157086244.html" TargetMode="External"/><Relationship Id="rId10" Type="http://schemas.openxmlformats.org/officeDocument/2006/relationships/hyperlink" Target="https://www.aliexpress.com/item/4001116400764.html" TargetMode="External"/><Relationship Id="rId19" Type="http://schemas.openxmlformats.org/officeDocument/2006/relationships/hyperlink" Target="https://vi.aliexpress.com/item/1005007994881592.html" TargetMode="External"/><Relationship Id="rId4" Type="http://schemas.openxmlformats.org/officeDocument/2006/relationships/hyperlink" Target="https://www.aliexpress.com/item/32905232067.html" TargetMode="External"/><Relationship Id="rId9" Type="http://schemas.openxmlformats.org/officeDocument/2006/relationships/hyperlink" Target="https://www.aliexpress.com/item/33002989677.html" TargetMode="External"/><Relationship Id="rId14" Type="http://schemas.openxmlformats.org/officeDocument/2006/relationships/hyperlink" Target="https://www.aliexpress.com/item/1005006769269318.html" TargetMode="External"/><Relationship Id="rId22" Type="http://schemas.openxmlformats.org/officeDocument/2006/relationships/hyperlink" Target="https://www.omc-stepperonline.com/round-nema-14-bipolar-0-9deg-9-ncm-12-75-oz-in-1-0a-%CF%8636x17-5mm-4-wires-14hr07-1004v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3A8F-0940-4784-8437-570E795CEA51}">
  <dimension ref="B2:H35"/>
  <sheetViews>
    <sheetView tabSelected="1" zoomScaleNormal="100" workbookViewId="0">
      <selection activeCell="F32" sqref="F32"/>
    </sheetView>
  </sheetViews>
  <sheetFormatPr defaultRowHeight="14.4" x14ac:dyDescent="0.3"/>
  <cols>
    <col min="2" max="2" width="34.6640625" bestFit="1" customWidth="1"/>
    <col min="6" max="6" width="164.109375" bestFit="1" customWidth="1"/>
    <col min="7" max="7" width="168" bestFit="1" customWidth="1"/>
    <col min="8" max="8" width="37.6640625" bestFit="1" customWidth="1"/>
  </cols>
  <sheetData>
    <row r="2" spans="2:8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15</v>
      </c>
    </row>
    <row r="3" spans="2:8" x14ac:dyDescent="0.3">
      <c r="B3" t="s">
        <v>0</v>
      </c>
      <c r="C3">
        <v>2</v>
      </c>
      <c r="D3">
        <v>32</v>
      </c>
      <c r="E3">
        <f>D3*C3</f>
        <v>64</v>
      </c>
      <c r="F3" s="1" t="s">
        <v>16</v>
      </c>
    </row>
    <row r="4" spans="2:8" x14ac:dyDescent="0.3">
      <c r="B4" t="s">
        <v>7</v>
      </c>
      <c r="C4">
        <v>1</v>
      </c>
      <c r="D4">
        <v>30</v>
      </c>
      <c r="E4">
        <f>D4*C4</f>
        <v>30</v>
      </c>
      <c r="F4" s="1" t="s">
        <v>83</v>
      </c>
    </row>
    <row r="5" spans="2:8" x14ac:dyDescent="0.3">
      <c r="B5" t="s">
        <v>18</v>
      </c>
      <c r="C5">
        <v>1</v>
      </c>
      <c r="D5">
        <v>20.5</v>
      </c>
      <c r="E5">
        <v>20.5</v>
      </c>
      <c r="F5" s="1" t="s">
        <v>84</v>
      </c>
      <c r="H5" t="s">
        <v>19</v>
      </c>
    </row>
    <row r="6" spans="2:8" x14ac:dyDescent="0.3">
      <c r="B6" t="s">
        <v>20</v>
      </c>
      <c r="C6">
        <v>6</v>
      </c>
      <c r="D6">
        <v>8</v>
      </c>
      <c r="E6">
        <f t="shared" ref="E6:E12" si="0">D6*C6</f>
        <v>48</v>
      </c>
      <c r="F6" s="1" t="s">
        <v>21</v>
      </c>
    </row>
    <row r="7" spans="2:8" x14ac:dyDescent="0.3">
      <c r="B7" t="s">
        <v>6</v>
      </c>
      <c r="C7">
        <v>2</v>
      </c>
      <c r="D7">
        <v>6.29</v>
      </c>
      <c r="E7">
        <f t="shared" si="0"/>
        <v>12.58</v>
      </c>
      <c r="F7" s="1" t="s">
        <v>17</v>
      </c>
    </row>
    <row r="8" spans="2:8" x14ac:dyDescent="0.3">
      <c r="B8" t="s">
        <v>8</v>
      </c>
      <c r="C8">
        <v>1</v>
      </c>
      <c r="D8">
        <v>72.38</v>
      </c>
      <c r="E8">
        <f t="shared" si="0"/>
        <v>72.38</v>
      </c>
      <c r="F8" s="1" t="s">
        <v>22</v>
      </c>
    </row>
    <row r="9" spans="2:8" x14ac:dyDescent="0.3">
      <c r="B9" t="s">
        <v>9</v>
      </c>
      <c r="C9">
        <v>1</v>
      </c>
      <c r="D9">
        <v>41</v>
      </c>
      <c r="E9">
        <f t="shared" si="0"/>
        <v>41</v>
      </c>
      <c r="F9" t="s">
        <v>23</v>
      </c>
    </row>
    <row r="10" spans="2:8" x14ac:dyDescent="0.3">
      <c r="B10" t="s">
        <v>39</v>
      </c>
      <c r="C10">
        <v>1</v>
      </c>
      <c r="D10">
        <v>18</v>
      </c>
      <c r="E10">
        <f t="shared" si="0"/>
        <v>18</v>
      </c>
      <c r="F10" s="1" t="s">
        <v>41</v>
      </c>
      <c r="H10" t="s">
        <v>40</v>
      </c>
    </row>
    <row r="11" spans="2:8" x14ac:dyDescent="0.3">
      <c r="B11" t="s">
        <v>86</v>
      </c>
      <c r="C11">
        <v>1</v>
      </c>
      <c r="D11">
        <v>11.2</v>
      </c>
      <c r="E11">
        <v>11.2</v>
      </c>
      <c r="F11" s="1" t="s">
        <v>85</v>
      </c>
    </row>
    <row r="12" spans="2:8" x14ac:dyDescent="0.3">
      <c r="B12" t="s">
        <v>10</v>
      </c>
      <c r="C12">
        <v>2</v>
      </c>
      <c r="D12">
        <f>E12/10</f>
        <v>0.67900000000000005</v>
      </c>
      <c r="E12">
        <v>6.79</v>
      </c>
      <c r="F12" s="1" t="s">
        <v>14</v>
      </c>
    </row>
    <row r="13" spans="2:8" x14ac:dyDescent="0.3">
      <c r="B13" t="s">
        <v>11</v>
      </c>
      <c r="C13">
        <v>4</v>
      </c>
      <c r="D13">
        <f>E13/C13</f>
        <v>3.3450000000000002</v>
      </c>
      <c r="E13">
        <v>13.38</v>
      </c>
      <c r="F13" s="1" t="s">
        <v>87</v>
      </c>
      <c r="H13" s="5" t="s">
        <v>54</v>
      </c>
    </row>
    <row r="14" spans="2:8" x14ac:dyDescent="0.3">
      <c r="B14" t="s">
        <v>12</v>
      </c>
      <c r="C14">
        <v>2</v>
      </c>
      <c r="D14">
        <f>E14/C14</f>
        <v>3.9649999999999999</v>
      </c>
      <c r="E14">
        <v>7.93</v>
      </c>
      <c r="F14" s="1" t="s">
        <v>13</v>
      </c>
      <c r="H14" s="5"/>
    </row>
    <row r="15" spans="2:8" x14ac:dyDescent="0.3">
      <c r="B15" t="s">
        <v>42</v>
      </c>
      <c r="C15">
        <v>8</v>
      </c>
      <c r="D15">
        <f>E15/10</f>
        <v>3.9380000000000002</v>
      </c>
      <c r="E15">
        <v>39.380000000000003</v>
      </c>
      <c r="F15" s="1" t="s">
        <v>43</v>
      </c>
    </row>
    <row r="16" spans="2:8" x14ac:dyDescent="0.3">
      <c r="B16" s="2" t="s">
        <v>30</v>
      </c>
      <c r="C16" s="2">
        <v>2</v>
      </c>
      <c r="D16">
        <f>8.79/2</f>
        <v>4.3949999999999996</v>
      </c>
      <c r="E16">
        <f t="shared" ref="E16:E19" si="1">D16*C16</f>
        <v>8.7899999999999991</v>
      </c>
      <c r="F16" s="1" t="s">
        <v>33</v>
      </c>
    </row>
    <row r="17" spans="2:8" x14ac:dyDescent="0.3">
      <c r="B17" s="2" t="s">
        <v>29</v>
      </c>
      <c r="C17" s="2">
        <v>8</v>
      </c>
      <c r="D17">
        <f>30.58/8</f>
        <v>3.8224999999999998</v>
      </c>
      <c r="E17">
        <f t="shared" si="1"/>
        <v>30.58</v>
      </c>
      <c r="F17" s="1" t="s">
        <v>31</v>
      </c>
      <c r="H17" s="2"/>
    </row>
    <row r="18" spans="2:8" x14ac:dyDescent="0.3">
      <c r="B18" t="s">
        <v>28</v>
      </c>
      <c r="C18">
        <v>2</v>
      </c>
      <c r="D18">
        <f>16.79/2</f>
        <v>8.3949999999999996</v>
      </c>
      <c r="E18">
        <f>D18*C18</f>
        <v>16.79</v>
      </c>
      <c r="F18" s="1" t="s">
        <v>32</v>
      </c>
      <c r="H18" s="2"/>
    </row>
    <row r="19" spans="2:8" x14ac:dyDescent="0.3">
      <c r="B19" t="s">
        <v>26</v>
      </c>
      <c r="C19">
        <v>2</v>
      </c>
      <c r="D19">
        <v>2.75</v>
      </c>
      <c r="E19">
        <f t="shared" si="1"/>
        <v>5.5</v>
      </c>
      <c r="F19" s="1" t="s">
        <v>27</v>
      </c>
    </row>
    <row r="20" spans="2:8" x14ac:dyDescent="0.3">
      <c r="B20" t="s">
        <v>34</v>
      </c>
      <c r="C20">
        <v>1</v>
      </c>
      <c r="D20">
        <v>14</v>
      </c>
      <c r="E20">
        <f>D20*C20</f>
        <v>14</v>
      </c>
      <c r="F20" s="1" t="s">
        <v>82</v>
      </c>
    </row>
    <row r="21" spans="2:8" x14ac:dyDescent="0.3">
      <c r="B21" t="s">
        <v>81</v>
      </c>
      <c r="C21">
        <v>14</v>
      </c>
      <c r="D21">
        <f>4.41/20</f>
        <v>0.2205</v>
      </c>
      <c r="E21">
        <v>4.41</v>
      </c>
      <c r="F21" s="1" t="s">
        <v>44</v>
      </c>
      <c r="H21" s="4"/>
    </row>
    <row r="22" spans="2:8" x14ac:dyDescent="0.3">
      <c r="B22" t="s">
        <v>52</v>
      </c>
      <c r="C22">
        <v>2</v>
      </c>
      <c r="D22">
        <f>E22/20</f>
        <v>0.32750000000000001</v>
      </c>
      <c r="E22">
        <v>6.55</v>
      </c>
      <c r="F22" s="1" t="s">
        <v>53</v>
      </c>
      <c r="H22" s="4"/>
    </row>
    <row r="23" spans="2:8" x14ac:dyDescent="0.3">
      <c r="B23" t="s">
        <v>50</v>
      </c>
      <c r="C23">
        <v>2</v>
      </c>
      <c r="D23">
        <f>E23/20</f>
        <v>0.19650000000000001</v>
      </c>
      <c r="E23">
        <v>3.93</v>
      </c>
      <c r="F23" s="1" t="s">
        <v>51</v>
      </c>
      <c r="H23" s="2"/>
    </row>
    <row r="24" spans="2:8" x14ac:dyDescent="0.3">
      <c r="B24" t="s">
        <v>61</v>
      </c>
      <c r="C24">
        <v>1</v>
      </c>
      <c r="D24">
        <f>E24/4</f>
        <v>1.2475000000000001</v>
      </c>
      <c r="E24">
        <v>4.99</v>
      </c>
      <c r="F24" s="1" t="s">
        <v>60</v>
      </c>
    </row>
    <row r="25" spans="2:8" x14ac:dyDescent="0.3">
      <c r="B25" t="s">
        <v>62</v>
      </c>
      <c r="C25">
        <v>1</v>
      </c>
      <c r="D25">
        <f>E25/C25</f>
        <v>19.53</v>
      </c>
      <c r="E25">
        <v>19.53</v>
      </c>
      <c r="F25" s="1" t="s">
        <v>64</v>
      </c>
    </row>
    <row r="26" spans="2:8" x14ac:dyDescent="0.3">
      <c r="B26" t="s">
        <v>57</v>
      </c>
      <c r="C26">
        <v>2</v>
      </c>
      <c r="D26">
        <v>20</v>
      </c>
      <c r="E26">
        <f>D26*C26</f>
        <v>40</v>
      </c>
      <c r="F26" s="1" t="s">
        <v>58</v>
      </c>
    </row>
    <row r="27" spans="2:8" x14ac:dyDescent="0.3">
      <c r="B27" t="s">
        <v>25</v>
      </c>
      <c r="C27">
        <v>1</v>
      </c>
      <c r="D27">
        <v>61</v>
      </c>
      <c r="E27">
        <f>D27*C27</f>
        <v>61</v>
      </c>
      <c r="F27" s="1" t="s">
        <v>24</v>
      </c>
      <c r="H27" s="5" t="s">
        <v>59</v>
      </c>
    </row>
    <row r="28" spans="2:8" x14ac:dyDescent="0.3">
      <c r="B28" t="s">
        <v>46</v>
      </c>
      <c r="C28">
        <v>1</v>
      </c>
      <c r="D28">
        <v>61</v>
      </c>
      <c r="E28">
        <f>D28*C28</f>
        <v>61</v>
      </c>
      <c r="F28" s="1" t="s">
        <v>24</v>
      </c>
      <c r="H28" s="5"/>
    </row>
    <row r="29" spans="2:8" x14ac:dyDescent="0.3">
      <c r="B29" t="s">
        <v>47</v>
      </c>
      <c r="C29">
        <v>1</v>
      </c>
      <c r="D29">
        <v>40</v>
      </c>
      <c r="E29">
        <f>40</f>
        <v>40</v>
      </c>
      <c r="F29" s="1" t="s">
        <v>56</v>
      </c>
      <c r="H29" t="s">
        <v>63</v>
      </c>
    </row>
    <row r="30" spans="2:8" x14ac:dyDescent="0.3">
      <c r="B30" t="s">
        <v>35</v>
      </c>
      <c r="C30">
        <v>1</v>
      </c>
      <c r="D30">
        <v>0</v>
      </c>
      <c r="E30">
        <v>0</v>
      </c>
      <c r="F30" t="s">
        <v>36</v>
      </c>
    </row>
    <row r="31" spans="2:8" x14ac:dyDescent="0.3">
      <c r="B31" t="s">
        <v>48</v>
      </c>
      <c r="E31">
        <f>SUM(E2:E29)</f>
        <v>702.21000000000015</v>
      </c>
      <c r="H31" s="4" t="s">
        <v>55</v>
      </c>
    </row>
    <row r="32" spans="2:8" x14ac:dyDescent="0.3">
      <c r="B32" t="s">
        <v>37</v>
      </c>
      <c r="E32">
        <f>SUM(E3:E26)</f>
        <v>540.21000000000015</v>
      </c>
      <c r="H32" s="4"/>
    </row>
    <row r="33" spans="7:8" x14ac:dyDescent="0.3">
      <c r="H33" s="4"/>
    </row>
    <row r="35" spans="7:8" x14ac:dyDescent="0.3">
      <c r="G35" s="3"/>
    </row>
  </sheetData>
  <mergeCells count="2">
    <mergeCell ref="H13:H14"/>
    <mergeCell ref="H27:H28"/>
  </mergeCells>
  <hyperlinks>
    <hyperlink ref="F14" r:id="rId1" xr:uid="{0F837A86-083F-4276-A77F-0E803F27FE94}"/>
    <hyperlink ref="F12" r:id="rId2" xr:uid="{076FA055-B9D9-4A0A-8E42-C51E21F7C38F}"/>
    <hyperlink ref="F3" r:id="rId3" xr:uid="{A2947826-1A54-4311-A049-F87E1C19C263}"/>
    <hyperlink ref="F7" r:id="rId4" xr:uid="{4A1EA3D3-167A-4202-8322-0B6E45CE5D57}"/>
    <hyperlink ref="F6" r:id="rId5" xr:uid="{62AF95DE-EB7F-4567-B07E-C8C4118F8FAA}"/>
    <hyperlink ref="F8" r:id="rId6" xr:uid="{011B6B7D-FF3B-4547-8ADC-3C161294AD99}"/>
    <hyperlink ref="F27" r:id="rId7" xr:uid="{98EB3502-CE9E-4380-8E4D-F1AB8774FA2C}"/>
    <hyperlink ref="F28" r:id="rId8" xr:uid="{46CEAD37-7293-4B27-9CFF-0F2B075EAF78}"/>
    <hyperlink ref="F16" r:id="rId9" xr:uid="{2DB0AFEB-7FA3-4345-BD11-B931DDF74CA0}"/>
    <hyperlink ref="F17" r:id="rId10" xr:uid="{B2A98D56-F043-4703-9A64-F263A5D586D7}"/>
    <hyperlink ref="F18" r:id="rId11" xr:uid="{D161AA26-90CB-4111-9250-2A5A9004B14C}"/>
    <hyperlink ref="F10" r:id="rId12" xr:uid="{AA9C6488-CACA-440C-936E-82C0817B2505}"/>
    <hyperlink ref="F15" r:id="rId13" xr:uid="{1189CABB-879E-4B82-887E-F7D4AD44EF3E}"/>
    <hyperlink ref="F21" r:id="rId14" xr:uid="{283C6164-9662-4EE6-AEC6-0837D75A70F6}"/>
    <hyperlink ref="F22" r:id="rId15" xr:uid="{89D7C052-CFB1-4D97-9387-731928C1AF9D}"/>
    <hyperlink ref="F23" r:id="rId16" xr:uid="{8A2F5DC9-501E-4584-9A48-12BC27858130}"/>
    <hyperlink ref="F29" r:id="rId17" xr:uid="{9F1781BC-2A1A-41C3-9C10-85A4516BA796}"/>
    <hyperlink ref="F26" r:id="rId18" xr:uid="{00B44C86-1A06-4964-8A81-17CCEDE49017}"/>
    <hyperlink ref="F24" r:id="rId19" xr:uid="{2EFDD202-C3A4-428D-869E-B312C124F59D}"/>
    <hyperlink ref="F25" r:id="rId20" xr:uid="{976CB3AE-B4CC-44E2-8E9E-A5128192F507}"/>
    <hyperlink ref="F19" r:id="rId21" xr:uid="{04ECD45B-29A4-4C62-85D9-8295127BAB28}"/>
    <hyperlink ref="F5" r:id="rId22" xr:uid="{28146FB5-EF28-4C74-9B63-7E0FDA7397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BF6F-6470-4FAE-B813-CA1F9F1565CD}">
  <dimension ref="B2:C19"/>
  <sheetViews>
    <sheetView workbookViewId="0">
      <selection activeCell="D2" sqref="D2"/>
    </sheetView>
  </sheetViews>
  <sheetFormatPr defaultRowHeight="14.4" x14ac:dyDescent="0.3"/>
  <cols>
    <col min="2" max="2" width="22.109375" bestFit="1" customWidth="1"/>
    <col min="8" max="8" width="22.109375" bestFit="1" customWidth="1"/>
  </cols>
  <sheetData>
    <row r="2" spans="2:3" x14ac:dyDescent="0.3">
      <c r="B2" t="s">
        <v>38</v>
      </c>
      <c r="C2" t="s">
        <v>49</v>
      </c>
    </row>
    <row r="3" spans="2:3" x14ac:dyDescent="0.3">
      <c r="B3" t="s">
        <v>80</v>
      </c>
      <c r="C3">
        <v>2</v>
      </c>
    </row>
    <row r="4" spans="2:3" x14ac:dyDescent="0.3">
      <c r="B4" t="s">
        <v>78</v>
      </c>
      <c r="C4">
        <v>2</v>
      </c>
    </row>
    <row r="5" spans="2:3" x14ac:dyDescent="0.3">
      <c r="B5" t="s">
        <v>45</v>
      </c>
      <c r="C5">
        <v>2</v>
      </c>
    </row>
    <row r="6" spans="2:3" x14ac:dyDescent="0.3">
      <c r="B6" t="s">
        <v>71</v>
      </c>
      <c r="C6">
        <f>60+41</f>
        <v>101</v>
      </c>
    </row>
    <row r="7" spans="2:3" x14ac:dyDescent="0.3">
      <c r="B7" t="s">
        <v>72</v>
      </c>
      <c r="C7">
        <v>4</v>
      </c>
    </row>
    <row r="8" spans="2:3" x14ac:dyDescent="0.3">
      <c r="B8" t="s">
        <v>70</v>
      </c>
      <c r="C8">
        <v>27</v>
      </c>
    </row>
    <row r="9" spans="2:3" x14ac:dyDescent="0.3">
      <c r="B9" t="s">
        <v>69</v>
      </c>
      <c r="C9">
        <v>3</v>
      </c>
    </row>
    <row r="10" spans="2:3" x14ac:dyDescent="0.3">
      <c r="B10" t="s">
        <v>68</v>
      </c>
      <c r="C10">
        <v>2</v>
      </c>
    </row>
    <row r="11" spans="2:3" x14ac:dyDescent="0.3">
      <c r="B11" t="s">
        <v>67</v>
      </c>
      <c r="C11">
        <v>4</v>
      </c>
    </row>
    <row r="12" spans="2:3" x14ac:dyDescent="0.3">
      <c r="B12" t="s">
        <v>77</v>
      </c>
      <c r="C12">
        <f>82+21</f>
        <v>103</v>
      </c>
    </row>
    <row r="13" spans="2:3" x14ac:dyDescent="0.3">
      <c r="B13" t="s">
        <v>74</v>
      </c>
      <c r="C13">
        <v>8</v>
      </c>
    </row>
    <row r="14" spans="2:3" x14ac:dyDescent="0.3">
      <c r="B14" t="s">
        <v>73</v>
      </c>
      <c r="C14">
        <v>1</v>
      </c>
    </row>
    <row r="15" spans="2:3" x14ac:dyDescent="0.3">
      <c r="B15" t="s">
        <v>75</v>
      </c>
      <c r="C15">
        <v>2</v>
      </c>
    </row>
    <row r="16" spans="2:3" x14ac:dyDescent="0.3">
      <c r="B16" t="s">
        <v>76</v>
      </c>
      <c r="C16">
        <v>112</v>
      </c>
    </row>
    <row r="17" spans="2:3" x14ac:dyDescent="0.3">
      <c r="B17" t="s">
        <v>79</v>
      </c>
      <c r="C17">
        <v>5</v>
      </c>
    </row>
    <row r="18" spans="2:3" x14ac:dyDescent="0.3">
      <c r="B18" t="s">
        <v>65</v>
      </c>
      <c r="C18">
        <v>2</v>
      </c>
    </row>
    <row r="19" spans="2:3" x14ac:dyDescent="0.3">
      <c r="B19" t="s">
        <v>66</v>
      </c>
      <c r="C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Build</vt:lpstr>
      <vt:lpstr>Fasteners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Babin</dc:creator>
  <cp:lastModifiedBy>Hugo Babin</cp:lastModifiedBy>
  <dcterms:created xsi:type="dcterms:W3CDTF">2024-10-12T16:26:44Z</dcterms:created>
  <dcterms:modified xsi:type="dcterms:W3CDTF">2024-12-30T20:43:55Z</dcterms:modified>
</cp:coreProperties>
</file>