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<sst xmlns="http://schemas.openxmlformats.org/spreadsheetml/2006/main" count="128" uniqueCount="67">
  <si>
    <r>
      <rPr>
        <rFont val="Arial"/>
        <color theme="1"/>
      </rPr>
      <t xml:space="preserve">This is created by </t>
    </r>
    <r>
      <rPr>
        <rFont val="Arial"/>
        <b/>
        <i/>
        <color theme="1"/>
      </rPr>
      <t>偷偷烤鱼的鱼</t>
    </r>
  </si>
  <si>
    <t>90级角色</t>
  </si>
  <si>
    <t>圣遗物属性</t>
  </si>
  <si>
    <t>基础属性：</t>
  </si>
  <si>
    <t>基础生命值</t>
  </si>
  <si>
    <t>生之花</t>
  </si>
  <si>
    <t>死之羽</t>
  </si>
  <si>
    <t>时之沙</t>
  </si>
  <si>
    <t>空之杯</t>
  </si>
  <si>
    <t>理之冠</t>
  </si>
  <si>
    <t>套装效果</t>
  </si>
  <si>
    <t>基础攻击力</t>
  </si>
  <si>
    <t>生命值</t>
  </si>
  <si>
    <t>基础防御力</t>
  </si>
  <si>
    <t>生命值%</t>
  </si>
  <si>
    <t>暴击率%</t>
  </si>
  <si>
    <t>攻击力</t>
  </si>
  <si>
    <t>暴击伤害%</t>
  </si>
  <si>
    <t>攻击力%</t>
  </si>
  <si>
    <t>突破属性：</t>
  </si>
  <si>
    <t>防御力</t>
  </si>
  <si>
    <t>防御力%</t>
  </si>
  <si>
    <t>元素精通</t>
  </si>
  <si>
    <t>治疗加成%</t>
  </si>
  <si>
    <t>受治疗效果%</t>
  </si>
  <si>
    <t>元素伤害加成%</t>
  </si>
  <si>
    <t>物理伤害加成%</t>
  </si>
  <si>
    <t>元素充能效率%</t>
  </si>
  <si>
    <t>充能效率%</t>
  </si>
  <si>
    <t>天赋属性：</t>
  </si>
  <si>
    <t>特殊圣遗物套装效果:</t>
  </si>
  <si>
    <t>护盾强效（受益者）</t>
  </si>
  <si>
    <t>造成伤害提升%</t>
  </si>
  <si>
    <t>普通攻击伤害提升%</t>
  </si>
  <si>
    <t>重击伤害提升%</t>
  </si>
  <si>
    <t>下落攻击伤害提升%</t>
  </si>
  <si>
    <t>元素战技伤害提升%</t>
  </si>
  <si>
    <t>元素爆发伤害提升%</t>
  </si>
  <si>
    <t>90级武器</t>
  </si>
  <si>
    <t>其他数值转换效果</t>
  </si>
  <si>
    <t>护魔之杖</t>
  </si>
  <si>
    <t>胡桃-战技</t>
  </si>
  <si>
    <t>磐岩结绿</t>
  </si>
  <si>
    <t>副词条属性：</t>
  </si>
  <si>
    <t>对应数值</t>
  </si>
  <si>
    <t>转换倍率</t>
  </si>
  <si>
    <t>转换结果</t>
  </si>
  <si>
    <t>女仆-爆发</t>
  </si>
  <si>
    <t>一斗-爆发</t>
  </si>
  <si>
    <t>薙草之稻光</t>
  </si>
  <si>
    <t>被动属性：</t>
  </si>
  <si>
    <t>雷神-被动</t>
  </si>
  <si>
    <t>八重-被动</t>
  </si>
  <si>
    <t>雷神-战技</t>
  </si>
  <si>
    <t>绝缘之旗印</t>
  </si>
  <si>
    <t>人物面板模拟：</t>
  </si>
  <si>
    <t>生命值上限</t>
  </si>
  <si>
    <t>+</t>
  </si>
  <si>
    <t>体力上限</t>
  </si>
  <si>
    <t>进阶属性：</t>
  </si>
  <si>
    <t>受治疗加成%</t>
  </si>
  <si>
    <t>冷却缩减</t>
  </si>
  <si>
    <t>护盾强效</t>
  </si>
  <si>
    <t>元素属性：</t>
  </si>
  <si>
    <t>元素伤害加成</t>
  </si>
  <si>
    <t>物理伤害加成</t>
  </si>
  <si>
    <t>隐藏属性：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</si>
</sst>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theme="1"/>
        <bgColor theme="1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5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4" fillId="3" fontId="4" numFmtId="0" xfId="0" applyAlignment="1" applyBorder="1" applyFill="1" applyFont="1">
      <alignment readingOrder="0"/>
    </xf>
    <xf borderId="4" fillId="3" fontId="5" numFmtId="0" xfId="0" applyAlignment="1" applyBorder="1" applyFont="1">
      <alignment horizontal="right" readingOrder="0"/>
    </xf>
    <xf borderId="4" fillId="0" fontId="4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4" fillId="4" fontId="5" numFmtId="0" xfId="0" applyAlignment="1" applyBorder="1" applyFont="1">
      <alignment horizontal="right" readingOrder="0"/>
    </xf>
    <xf borderId="4" fillId="3" fontId="6" numFmtId="0" xfId="0" applyAlignment="1" applyBorder="1" applyFont="1">
      <alignment horizontal="right" readingOrder="0"/>
    </xf>
    <xf borderId="4" fillId="5" fontId="4" numFmtId="0" xfId="0" applyAlignment="1" applyBorder="1" applyFill="1" applyFont="1">
      <alignment readingOrder="0"/>
    </xf>
    <xf borderId="4" fillId="5" fontId="5" numFmtId="0" xfId="0" applyAlignment="1" applyBorder="1" applyFont="1">
      <alignment horizontal="right" readingOrder="0"/>
    </xf>
    <xf borderId="4" fillId="6" fontId="4" numFmtId="0" xfId="0" applyAlignment="1" applyBorder="1" applyFill="1" applyFont="1">
      <alignment readingOrder="0"/>
    </xf>
    <xf borderId="4" fillId="6" fontId="4" numFmtId="0" xfId="0" applyAlignment="1" applyBorder="1" applyFont="1">
      <alignment horizontal="right" readingOrder="0"/>
    </xf>
    <xf borderId="4" fillId="4" fontId="6" numFmtId="0" xfId="0" applyAlignment="1" applyBorder="1" applyFont="1">
      <alignment horizontal="right" readingOrder="0"/>
    </xf>
    <xf borderId="0" fillId="0" fontId="6" numFmtId="0" xfId="0" applyAlignment="1" applyFont="1">
      <alignment horizontal="right"/>
    </xf>
    <xf borderId="4" fillId="5" fontId="6" numFmtId="0" xfId="0" applyAlignment="1" applyBorder="1" applyFont="1">
      <alignment horizontal="right" readingOrder="0"/>
    </xf>
    <xf borderId="4" fillId="7" fontId="4" numFmtId="0" xfId="0" applyAlignment="1" applyBorder="1" applyFill="1" applyFont="1">
      <alignment readingOrder="0"/>
    </xf>
    <xf borderId="4" fillId="7" fontId="5" numFmtId="0" xfId="0" applyAlignment="1" applyBorder="1" applyFont="1">
      <alignment horizontal="right" readingOrder="0"/>
    </xf>
    <xf borderId="4" fillId="7" fontId="6" numFmtId="0" xfId="0" applyAlignment="1" applyBorder="1" applyFont="1">
      <alignment horizontal="right" readingOrder="0"/>
    </xf>
    <xf borderId="4" fillId="6" fontId="5" numFmtId="0" xfId="0" applyAlignment="1" applyBorder="1" applyFont="1">
      <alignment horizontal="right" readingOrder="0"/>
    </xf>
    <xf borderId="4" fillId="6" fontId="6" numFmtId="0" xfId="0" applyAlignment="1" applyBorder="1" applyFont="1">
      <alignment horizontal="right" readingOrder="0"/>
    </xf>
    <xf borderId="4" fillId="8" fontId="4" numFmtId="0" xfId="0" applyAlignment="1" applyBorder="1" applyFill="1" applyFont="1">
      <alignment readingOrder="0"/>
    </xf>
    <xf borderId="4" fillId="9" fontId="6" numFmtId="0" xfId="0" applyAlignment="1" applyBorder="1" applyFill="1" applyFont="1">
      <alignment horizontal="right" readingOrder="0"/>
    </xf>
    <xf borderId="4" fillId="8" fontId="5" numFmtId="0" xfId="0" applyAlignment="1" applyBorder="1" applyFont="1">
      <alignment horizontal="right" readingOrder="0"/>
    </xf>
    <xf borderId="4" fillId="9" fontId="5" numFmtId="0" xfId="0" applyAlignment="1" applyBorder="1" applyFont="1">
      <alignment horizontal="right" readingOrder="0"/>
    </xf>
    <xf borderId="4" fillId="10" fontId="4" numFmtId="0" xfId="0" applyAlignment="1" applyBorder="1" applyFill="1" applyFont="1">
      <alignment readingOrder="0"/>
    </xf>
    <xf borderId="4" fillId="10" fontId="6" numFmtId="0" xfId="0" applyAlignment="1" applyBorder="1" applyFont="1">
      <alignment horizontal="right" readingOrder="0"/>
    </xf>
    <xf borderId="4" fillId="10" fontId="5" numFmtId="0" xfId="0" applyAlignment="1" applyBorder="1" applyFont="1">
      <alignment horizontal="right" readingOrder="0"/>
    </xf>
    <xf borderId="4" fillId="11" fontId="4" numFmtId="0" xfId="0" applyAlignment="1" applyBorder="1" applyFill="1" applyFont="1">
      <alignment readingOrder="0"/>
    </xf>
    <xf borderId="4" fillId="11" fontId="5" numFmtId="0" xfId="0" applyAlignment="1" applyBorder="1" applyFont="1">
      <alignment horizontal="right" readingOrder="0"/>
    </xf>
    <xf borderId="4" fillId="10" fontId="5" numFmtId="0" xfId="0" applyAlignment="1" applyBorder="1" applyFont="1">
      <alignment readingOrder="0"/>
    </xf>
    <xf borderId="4" fillId="10" fontId="6" numFmtId="0" xfId="0" applyAlignment="1" applyBorder="1" applyFont="1">
      <alignment readingOrder="0"/>
    </xf>
    <xf borderId="0" fillId="0" fontId="7" numFmtId="0" xfId="0" applyFont="1"/>
    <xf borderId="0" fillId="0" fontId="6" numFmtId="0" xfId="0" applyAlignment="1" applyFont="1">
      <alignment horizontal="right" readingOrder="0"/>
    </xf>
    <xf borderId="4" fillId="4" fontId="4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4" fillId="10" fontId="5" numFmtId="0" xfId="0" applyAlignment="1" applyBorder="1" applyFont="1">
      <alignment horizontal="center" readingOrder="0"/>
    </xf>
    <xf borderId="4" fillId="10" fontId="6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quotePrefix="1" borderId="4" fillId="3" fontId="2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left" readingOrder="0"/>
    </xf>
    <xf quotePrefix="1" borderId="4" fillId="4" fontId="2" numFmtId="0" xfId="0" applyAlignment="1" applyBorder="1" applyFont="1">
      <alignment horizontal="center" readingOrder="0"/>
    </xf>
    <xf borderId="4" fillId="4" fontId="4" numFmtId="0" xfId="0" applyAlignment="1" applyBorder="1" applyFont="1">
      <alignment horizontal="left" readingOrder="0"/>
    </xf>
    <xf borderId="4" fillId="5" fontId="4" numFmtId="0" xfId="0" applyAlignment="1" applyBorder="1" applyFont="1">
      <alignment horizontal="right" readingOrder="0"/>
    </xf>
    <xf quotePrefix="1" borderId="4" fillId="5" fontId="2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left" readingOrder="0"/>
    </xf>
    <xf borderId="4" fillId="7" fontId="4" numFmtId="0" xfId="0" applyAlignment="1" applyBorder="1" applyFont="1">
      <alignment horizontal="right" readingOrder="0"/>
    </xf>
    <xf borderId="4" fillId="0" fontId="4" numFmtId="0" xfId="0" applyBorder="1" applyFont="1"/>
    <xf borderId="4" fillId="0" fontId="7" numFmtId="0" xfId="0" applyAlignment="1" applyBorder="1" applyFont="1">
      <alignment horizontal="right"/>
    </xf>
    <xf borderId="0" fillId="0" fontId="4" numFmtId="0" xfId="0" applyAlignment="1" applyFont="1">
      <alignment horizontal="right" readingOrder="0"/>
    </xf>
    <xf borderId="4" fillId="8" fontId="4" numFmtId="0" xfId="0" applyAlignment="1" applyBorder="1" applyFont="1">
      <alignment horizontal="right" readingOrder="0"/>
    </xf>
    <xf borderId="4" fillId="11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right" readingOrder="0"/>
    </xf>
    <xf borderId="4" fillId="10" fontId="4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7.63"/>
    <col customWidth="1" min="3" max="3" width="18.75"/>
    <col customWidth="1" min="4" max="5" width="10.13"/>
    <col customWidth="1" min="6" max="6" width="2.63"/>
    <col customWidth="1" min="7" max="7" width="10.13"/>
    <col customWidth="1" min="8" max="8" width="19.88"/>
    <col customWidth="1" min="9" max="14" width="12.63"/>
  </cols>
  <sheetData>
    <row r="1" ht="11.25" customHeight="1">
      <c r="B1" s="1" t="s">
        <v>0</v>
      </c>
    </row>
    <row r="2" ht="11.25" customHeight="1"/>
    <row r="3">
      <c r="B3" s="2" t="s">
        <v>1</v>
      </c>
      <c r="C3" s="3"/>
      <c r="D3" s="4"/>
      <c r="H3" s="2" t="s">
        <v>2</v>
      </c>
      <c r="I3" s="5"/>
      <c r="J3" s="5"/>
      <c r="K3" s="5"/>
      <c r="L3" s="5"/>
      <c r="M3" s="5"/>
      <c r="N3" s="6"/>
    </row>
    <row r="4">
      <c r="B4" s="7" t="s">
        <v>3</v>
      </c>
      <c r="C4" s="8"/>
      <c r="D4" s="8"/>
      <c r="E4" s="8"/>
      <c r="F4" s="8"/>
      <c r="H4" s="8"/>
      <c r="I4" s="8"/>
      <c r="J4" s="8"/>
      <c r="K4" s="8"/>
      <c r="L4" s="8"/>
      <c r="M4" s="8"/>
      <c r="N4" s="8"/>
    </row>
    <row r="5">
      <c r="B5" s="8"/>
      <c r="C5" s="9" t="s">
        <v>4</v>
      </c>
      <c r="D5" s="10"/>
      <c r="E5" s="8"/>
      <c r="F5" s="8"/>
      <c r="H5" s="7"/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</row>
    <row r="6">
      <c r="B6" s="8"/>
      <c r="C6" s="12" t="s">
        <v>11</v>
      </c>
      <c r="D6" s="13"/>
      <c r="E6" s="8"/>
      <c r="F6" s="8"/>
      <c r="H6" s="9" t="s">
        <v>12</v>
      </c>
      <c r="I6" s="10"/>
      <c r="J6" s="10"/>
      <c r="K6" s="10"/>
      <c r="L6" s="10"/>
      <c r="M6" s="10"/>
      <c r="N6" s="14"/>
    </row>
    <row r="7">
      <c r="B7" s="8"/>
      <c r="C7" s="15" t="s">
        <v>13</v>
      </c>
      <c r="D7" s="16"/>
      <c r="E7" s="8"/>
      <c r="F7" s="8"/>
      <c r="H7" s="9" t="s">
        <v>14</v>
      </c>
      <c r="I7" s="10"/>
      <c r="J7" s="10"/>
      <c r="K7" s="10"/>
      <c r="L7" s="10"/>
      <c r="M7" s="10"/>
      <c r="N7" s="10"/>
    </row>
    <row r="8">
      <c r="C8" s="17" t="s">
        <v>15</v>
      </c>
      <c r="D8" s="18">
        <v>5.0</v>
      </c>
      <c r="E8" s="8"/>
      <c r="F8" s="8"/>
      <c r="H8" s="12" t="s">
        <v>16</v>
      </c>
      <c r="I8" s="13"/>
      <c r="J8" s="13"/>
      <c r="K8" s="13"/>
      <c r="L8" s="13"/>
      <c r="M8" s="13"/>
      <c r="N8" s="19"/>
    </row>
    <row r="9">
      <c r="C9" s="17" t="s">
        <v>17</v>
      </c>
      <c r="D9" s="18">
        <v>50.0</v>
      </c>
      <c r="E9" s="8"/>
      <c r="F9" s="8"/>
      <c r="H9" s="12" t="s">
        <v>18</v>
      </c>
      <c r="I9" s="13"/>
      <c r="J9" s="13"/>
      <c r="K9" s="13"/>
      <c r="L9" s="13"/>
      <c r="M9" s="13"/>
      <c r="N9" s="13"/>
    </row>
    <row r="10">
      <c r="B10" s="7" t="s">
        <v>19</v>
      </c>
      <c r="C10" s="8"/>
      <c r="D10" s="20"/>
      <c r="E10" s="8"/>
      <c r="F10" s="8"/>
      <c r="H10" s="15" t="s">
        <v>20</v>
      </c>
      <c r="I10" s="16"/>
      <c r="J10" s="16"/>
      <c r="K10" s="16"/>
      <c r="L10" s="16"/>
      <c r="M10" s="16"/>
      <c r="N10" s="21"/>
    </row>
    <row r="11">
      <c r="B11" s="8"/>
      <c r="C11" s="9" t="s">
        <v>14</v>
      </c>
      <c r="D11" s="10"/>
      <c r="E11" s="8"/>
      <c r="F11" s="8"/>
      <c r="H11" s="15" t="s">
        <v>21</v>
      </c>
      <c r="I11" s="16"/>
      <c r="J11" s="16"/>
      <c r="K11" s="16"/>
      <c r="L11" s="21"/>
      <c r="M11" s="21"/>
      <c r="N11" s="21"/>
    </row>
    <row r="12">
      <c r="B12" s="8"/>
      <c r="C12" s="12" t="s">
        <v>18</v>
      </c>
      <c r="D12" s="13"/>
      <c r="E12" s="8"/>
      <c r="F12" s="8"/>
      <c r="H12" s="22" t="s">
        <v>22</v>
      </c>
      <c r="I12" s="23"/>
      <c r="J12" s="23"/>
      <c r="K12" s="24"/>
      <c r="L12" s="23"/>
      <c r="M12" s="23"/>
      <c r="N12" s="23"/>
    </row>
    <row r="13">
      <c r="B13" s="8"/>
      <c r="C13" s="15" t="s">
        <v>21</v>
      </c>
      <c r="D13" s="16"/>
      <c r="E13" s="8"/>
      <c r="F13" s="8"/>
      <c r="H13" s="17" t="s">
        <v>15</v>
      </c>
      <c r="I13" s="25"/>
      <c r="J13" s="25"/>
      <c r="K13" s="25"/>
      <c r="L13" s="25"/>
      <c r="M13" s="25"/>
      <c r="N13" s="26"/>
    </row>
    <row r="14">
      <c r="B14" s="8"/>
      <c r="C14" s="22" t="s">
        <v>22</v>
      </c>
      <c r="D14" s="23"/>
      <c r="E14" s="8"/>
      <c r="F14" s="8"/>
      <c r="H14" s="17" t="s">
        <v>17</v>
      </c>
      <c r="I14" s="25"/>
      <c r="J14" s="25"/>
      <c r="K14" s="25"/>
      <c r="L14" s="25"/>
      <c r="M14" s="25"/>
      <c r="N14" s="26"/>
    </row>
    <row r="15">
      <c r="B15" s="8"/>
      <c r="C15" s="17" t="s">
        <v>15</v>
      </c>
      <c r="D15" s="25"/>
      <c r="E15" s="8"/>
      <c r="F15" s="8"/>
      <c r="H15" s="27" t="s">
        <v>23</v>
      </c>
      <c r="I15" s="28"/>
      <c r="J15" s="28"/>
      <c r="K15" s="28"/>
      <c r="L15" s="28"/>
      <c r="M15" s="29"/>
      <c r="N15" s="29"/>
    </row>
    <row r="16">
      <c r="B16" s="8"/>
      <c r="C16" s="17" t="s">
        <v>17</v>
      </c>
      <c r="D16" s="25"/>
      <c r="E16" s="8"/>
      <c r="F16" s="8"/>
      <c r="H16" s="27" t="s">
        <v>24</v>
      </c>
      <c r="I16" s="30"/>
      <c r="J16" s="28"/>
      <c r="K16" s="28"/>
      <c r="L16" s="28"/>
      <c r="M16" s="28"/>
      <c r="N16" s="29"/>
    </row>
    <row r="17">
      <c r="B17" s="8"/>
      <c r="C17" s="27" t="s">
        <v>23</v>
      </c>
      <c r="D17" s="29"/>
      <c r="E17" s="8"/>
      <c r="F17" s="8"/>
      <c r="H17" s="31" t="s">
        <v>25</v>
      </c>
      <c r="I17" s="28"/>
      <c r="J17" s="28"/>
      <c r="K17" s="28"/>
      <c r="L17" s="32"/>
      <c r="M17" s="28"/>
      <c r="N17" s="33"/>
    </row>
    <row r="18">
      <c r="B18" s="8"/>
      <c r="C18" s="31" t="s">
        <v>25</v>
      </c>
      <c r="D18" s="33"/>
      <c r="E18" s="8"/>
      <c r="F18" s="8"/>
      <c r="H18" s="31" t="s">
        <v>26</v>
      </c>
      <c r="I18" s="28"/>
      <c r="J18" s="28"/>
      <c r="K18" s="28"/>
      <c r="L18" s="32"/>
      <c r="M18" s="28"/>
      <c r="N18" s="32"/>
    </row>
    <row r="19">
      <c r="B19" s="8"/>
      <c r="C19" s="31" t="s">
        <v>26</v>
      </c>
      <c r="D19" s="33"/>
      <c r="E19" s="8"/>
      <c r="F19" s="8"/>
      <c r="H19" s="34" t="s">
        <v>27</v>
      </c>
      <c r="I19" s="35"/>
      <c r="J19" s="35"/>
      <c r="K19" s="35"/>
      <c r="L19" s="35"/>
      <c r="M19" s="35"/>
      <c r="N19" s="35"/>
    </row>
    <row r="20">
      <c r="B20" s="8"/>
      <c r="C20" s="34" t="s">
        <v>28</v>
      </c>
      <c r="D20" s="35"/>
      <c r="E20" s="8"/>
      <c r="F20" s="8"/>
      <c r="I20" s="7"/>
      <c r="J20" s="8"/>
      <c r="K20" s="8"/>
      <c r="L20" s="8"/>
      <c r="M20" s="8"/>
      <c r="N20" s="8"/>
    </row>
    <row r="21">
      <c r="B21" s="7" t="s">
        <v>29</v>
      </c>
      <c r="C21" s="8"/>
      <c r="D21" s="20"/>
      <c r="E21" s="8"/>
      <c r="F21" s="8"/>
      <c r="H21" s="7" t="s">
        <v>30</v>
      </c>
    </row>
    <row r="22">
      <c r="B22" s="8"/>
      <c r="C22" s="12" t="s">
        <v>18</v>
      </c>
      <c r="D22" s="13"/>
      <c r="E22" s="8"/>
      <c r="F22" s="8"/>
      <c r="H22" s="11" t="s">
        <v>31</v>
      </c>
      <c r="I22" s="11"/>
    </row>
    <row r="23">
      <c r="B23" s="8"/>
      <c r="C23" s="31" t="s">
        <v>25</v>
      </c>
      <c r="D23" s="33"/>
      <c r="E23" s="8"/>
      <c r="F23" s="8"/>
      <c r="H23" s="31" t="s">
        <v>32</v>
      </c>
      <c r="I23" s="36"/>
    </row>
    <row r="24">
      <c r="B24" s="8"/>
      <c r="C24" s="31" t="s">
        <v>33</v>
      </c>
      <c r="D24" s="33"/>
      <c r="E24" s="8"/>
      <c r="F24" s="8"/>
      <c r="H24" s="31" t="s">
        <v>33</v>
      </c>
      <c r="I24" s="36"/>
    </row>
    <row r="25">
      <c r="B25" s="8"/>
      <c r="C25" s="31" t="s">
        <v>34</v>
      </c>
      <c r="D25" s="33"/>
      <c r="E25" s="8"/>
      <c r="F25" s="8"/>
      <c r="H25" s="31" t="s">
        <v>34</v>
      </c>
      <c r="I25" s="36"/>
    </row>
    <row r="26">
      <c r="B26" s="8"/>
      <c r="C26" s="31" t="s">
        <v>35</v>
      </c>
      <c r="D26" s="33"/>
      <c r="E26" s="8"/>
      <c r="F26" s="8"/>
      <c r="H26" s="31" t="s">
        <v>35</v>
      </c>
      <c r="I26" s="37"/>
    </row>
    <row r="27">
      <c r="B27" s="8"/>
      <c r="C27" s="31" t="s">
        <v>36</v>
      </c>
      <c r="D27" s="33"/>
      <c r="H27" s="31" t="s">
        <v>36</v>
      </c>
      <c r="I27" s="37"/>
    </row>
    <row r="28">
      <c r="B28" s="8"/>
      <c r="C28" s="31" t="s">
        <v>37</v>
      </c>
      <c r="D28" s="33"/>
      <c r="H28" s="31" t="s">
        <v>37</v>
      </c>
      <c r="I28" s="36"/>
    </row>
    <row r="31">
      <c r="B31" s="2" t="s">
        <v>38</v>
      </c>
      <c r="C31" s="3"/>
      <c r="D31" s="4"/>
      <c r="H31" s="2" t="s">
        <v>39</v>
      </c>
      <c r="I31" s="3"/>
      <c r="J31" s="3"/>
      <c r="K31" s="4"/>
    </row>
    <row r="32">
      <c r="B32" s="7" t="s">
        <v>3</v>
      </c>
      <c r="C32" s="7"/>
      <c r="D32" s="7"/>
      <c r="E32" s="7"/>
      <c r="F32" s="38"/>
      <c r="H32" s="38"/>
      <c r="I32" s="38"/>
      <c r="J32" s="38"/>
      <c r="K32" s="38"/>
    </row>
    <row r="33">
      <c r="B33" s="7"/>
      <c r="C33" s="12" t="s">
        <v>11</v>
      </c>
      <c r="D33" s="13"/>
      <c r="E33" s="7"/>
      <c r="F33" s="7"/>
      <c r="H33" s="7"/>
      <c r="I33" s="12" t="s">
        <v>40</v>
      </c>
      <c r="J33" s="12" t="s">
        <v>41</v>
      </c>
      <c r="K33" s="12" t="s">
        <v>42</v>
      </c>
    </row>
    <row r="34">
      <c r="B34" s="7" t="s">
        <v>43</v>
      </c>
      <c r="C34" s="7"/>
      <c r="D34" s="39"/>
      <c r="E34" s="7"/>
      <c r="F34" s="7"/>
      <c r="H34" s="11" t="s">
        <v>44</v>
      </c>
      <c r="I34" s="40">
        <f>E57+G57</f>
        <v>0</v>
      </c>
      <c r="J34" s="40">
        <f>E57+G57</f>
        <v>0</v>
      </c>
      <c r="K34" s="40">
        <f>E57+G57</f>
        <v>0</v>
      </c>
    </row>
    <row r="35">
      <c r="B35" s="7"/>
      <c r="C35" s="9" t="s">
        <v>14</v>
      </c>
      <c r="D35" s="10"/>
      <c r="E35" s="7"/>
      <c r="F35" s="7"/>
      <c r="H35" s="11" t="s">
        <v>45</v>
      </c>
      <c r="I35" s="41"/>
      <c r="J35" s="41"/>
      <c r="K35" s="42"/>
    </row>
    <row r="36">
      <c r="B36" s="7"/>
      <c r="C36" s="12" t="s">
        <v>18</v>
      </c>
      <c r="D36" s="13"/>
      <c r="E36" s="7"/>
      <c r="F36" s="7"/>
      <c r="H36" s="11" t="s">
        <v>46</v>
      </c>
      <c r="I36" s="40">
        <f>I34*I35/100</f>
        <v>0</v>
      </c>
      <c r="J36" s="40">
        <f>IF(J34*J35/100&lt;E58*4,J34*J35/100,E58*4)</f>
        <v>0</v>
      </c>
      <c r="K36" s="40">
        <f>K34*K35/100</f>
        <v>0</v>
      </c>
    </row>
    <row r="37">
      <c r="B37" s="7"/>
      <c r="C37" s="15" t="s">
        <v>21</v>
      </c>
      <c r="D37" s="16"/>
      <c r="E37" s="7"/>
      <c r="F37" s="7"/>
      <c r="H37" s="7"/>
      <c r="I37" s="7"/>
      <c r="J37" s="38"/>
      <c r="K37" s="38"/>
    </row>
    <row r="38">
      <c r="B38" s="7"/>
      <c r="C38" s="22" t="s">
        <v>22</v>
      </c>
      <c r="D38" s="23"/>
      <c r="E38" s="7"/>
      <c r="F38" s="7"/>
      <c r="H38" s="7"/>
      <c r="I38" s="12" t="s">
        <v>47</v>
      </c>
      <c r="J38" s="12" t="s">
        <v>48</v>
      </c>
      <c r="K38" s="12" t="s">
        <v>49</v>
      </c>
    </row>
    <row r="39">
      <c r="B39" s="7"/>
      <c r="C39" s="17" t="s">
        <v>15</v>
      </c>
      <c r="D39" s="25"/>
      <c r="E39" s="7"/>
      <c r="F39" s="7"/>
      <c r="H39" s="11" t="s">
        <v>44</v>
      </c>
      <c r="I39" s="40">
        <f>E59+G59</f>
        <v>0</v>
      </c>
      <c r="J39" s="40">
        <f>E59+G59</f>
        <v>0</v>
      </c>
      <c r="K39" s="40">
        <f>E67-100</f>
        <v>0</v>
      </c>
    </row>
    <row r="40">
      <c r="B40" s="7"/>
      <c r="C40" s="17" t="s">
        <v>17</v>
      </c>
      <c r="D40" s="25"/>
      <c r="E40" s="7"/>
      <c r="F40" s="7"/>
      <c r="H40" s="11" t="s">
        <v>45</v>
      </c>
      <c r="I40" s="41"/>
      <c r="J40" s="42"/>
      <c r="K40" s="41"/>
    </row>
    <row r="41">
      <c r="B41" s="7"/>
      <c r="C41" s="34" t="s">
        <v>28</v>
      </c>
      <c r="D41" s="35"/>
      <c r="E41" s="7"/>
      <c r="F41" s="7"/>
      <c r="H41" s="11" t="s">
        <v>46</v>
      </c>
      <c r="I41" s="40">
        <f t="shared" ref="I41:J41" si="1">I39*I40/100</f>
        <v>0</v>
      </c>
      <c r="J41" s="40">
        <f t="shared" si="1"/>
        <v>0</v>
      </c>
      <c r="K41" s="40">
        <f>IF((E67-100)*K40/100&lt;(K40-28)/7*10+80,(E67-100)*K40/100,(E67-100)*(K40-28)/7*10+80)</f>
        <v>0</v>
      </c>
    </row>
    <row r="42">
      <c r="B42" s="7"/>
      <c r="C42" s="31" t="s">
        <v>26</v>
      </c>
      <c r="D42" s="33"/>
      <c r="E42" s="7"/>
      <c r="F42" s="7"/>
      <c r="H42" s="7"/>
      <c r="I42" s="7"/>
      <c r="J42" s="7"/>
      <c r="K42" s="38"/>
    </row>
    <row r="43">
      <c r="B43" s="7" t="s">
        <v>50</v>
      </c>
      <c r="C43" s="7"/>
      <c r="D43" s="39"/>
      <c r="E43" s="7"/>
      <c r="F43" s="7"/>
      <c r="H43" s="7"/>
      <c r="I43" s="31" t="s">
        <v>51</v>
      </c>
      <c r="J43" s="31" t="s">
        <v>52</v>
      </c>
      <c r="K43" s="31" t="s">
        <v>53</v>
      </c>
    </row>
    <row r="44">
      <c r="B44" s="38"/>
      <c r="C44" s="34" t="s">
        <v>28</v>
      </c>
      <c r="D44" s="35"/>
      <c r="E44" s="38"/>
      <c r="F44" s="38"/>
      <c r="H44" s="11" t="s">
        <v>44</v>
      </c>
      <c r="I44" s="43">
        <f>E67-100</f>
        <v>0</v>
      </c>
      <c r="J44" s="43">
        <f>E60</f>
        <v>0</v>
      </c>
      <c r="K44" s="43">
        <v>90.0</v>
      </c>
    </row>
    <row r="45">
      <c r="B45" s="38"/>
      <c r="C45" s="31" t="s">
        <v>25</v>
      </c>
      <c r="D45" s="33"/>
      <c r="E45" s="38"/>
      <c r="F45" s="38"/>
      <c r="H45" s="11" t="s">
        <v>45</v>
      </c>
      <c r="I45" s="44"/>
      <c r="J45" s="45"/>
      <c r="K45" s="44"/>
    </row>
    <row r="46">
      <c r="B46" s="38"/>
      <c r="C46" s="31" t="s">
        <v>26</v>
      </c>
      <c r="D46" s="33"/>
      <c r="E46" s="38"/>
      <c r="F46" s="38"/>
      <c r="H46" s="11" t="s">
        <v>46</v>
      </c>
      <c r="I46" s="43">
        <f t="shared" ref="I46:K46" si="2">I44*I45</f>
        <v>0</v>
      </c>
      <c r="J46" s="43">
        <f t="shared" si="2"/>
        <v>0</v>
      </c>
      <c r="K46" s="43">
        <f t="shared" si="2"/>
        <v>0</v>
      </c>
    </row>
    <row r="47">
      <c r="B47" s="38"/>
      <c r="C47" s="31" t="s">
        <v>33</v>
      </c>
      <c r="D47" s="33"/>
      <c r="E47" s="38"/>
      <c r="F47" s="38"/>
      <c r="H47" s="7"/>
      <c r="I47" s="7"/>
      <c r="J47" s="38"/>
      <c r="K47" s="38"/>
    </row>
    <row r="48">
      <c r="B48" s="38"/>
      <c r="C48" s="31" t="s">
        <v>34</v>
      </c>
      <c r="D48" s="33"/>
      <c r="E48" s="38"/>
      <c r="F48" s="38"/>
      <c r="H48" s="7"/>
      <c r="I48" s="31" t="s">
        <v>54</v>
      </c>
    </row>
    <row r="49">
      <c r="B49" s="38"/>
      <c r="C49" s="31" t="s">
        <v>35</v>
      </c>
      <c r="D49" s="33"/>
      <c r="E49" s="38"/>
      <c r="F49" s="38"/>
      <c r="H49" s="11" t="s">
        <v>44</v>
      </c>
      <c r="I49" s="43">
        <f>E67</f>
        <v>100</v>
      </c>
    </row>
    <row r="50">
      <c r="B50" s="38"/>
      <c r="C50" s="31" t="s">
        <v>36</v>
      </c>
      <c r="D50" s="33"/>
      <c r="E50" s="38"/>
      <c r="F50" s="38"/>
      <c r="H50" s="11" t="s">
        <v>45</v>
      </c>
      <c r="I50" s="44"/>
    </row>
    <row r="51">
      <c r="C51" s="31" t="s">
        <v>37</v>
      </c>
      <c r="D51" s="33"/>
      <c r="H51" s="11" t="s">
        <v>46</v>
      </c>
      <c r="I51" s="43">
        <f>IF(I49*I50/100&lt;75,I49*I50/100,75)</f>
        <v>0</v>
      </c>
    </row>
    <row r="54">
      <c r="B54" s="46"/>
    </row>
    <row r="55">
      <c r="B55" s="2" t="s">
        <v>55</v>
      </c>
      <c r="C55" s="3"/>
      <c r="D55" s="3"/>
      <c r="E55" s="3"/>
      <c r="F55" s="3"/>
      <c r="G55" s="4"/>
    </row>
    <row r="56">
      <c r="B56" s="7" t="s">
        <v>3</v>
      </c>
      <c r="C56" s="7"/>
      <c r="D56" s="38"/>
      <c r="E56" s="7"/>
      <c r="F56" s="7"/>
      <c r="G56" s="7"/>
      <c r="H56" s="47"/>
    </row>
    <row r="57">
      <c r="B57" s="7"/>
      <c r="C57" s="9" t="s">
        <v>56</v>
      </c>
      <c r="D57" s="7"/>
      <c r="E57" s="9" t="str">
        <f>D5</f>
        <v/>
      </c>
      <c r="F57" s="48" t="s">
        <v>57</v>
      </c>
      <c r="G57" s="49">
        <f>ROUND(E57*(D11+D35+I7+J7+K7+L7+M7+N7)/100+I6+J6+K6+L6+M6+N6,0)</f>
        <v>0</v>
      </c>
      <c r="H57" s="47"/>
    </row>
    <row r="58">
      <c r="B58" s="7"/>
      <c r="C58" s="12" t="s">
        <v>16</v>
      </c>
      <c r="D58" s="7"/>
      <c r="E58" s="12">
        <f>D6+D33</f>
        <v>0</v>
      </c>
      <c r="F58" s="50" t="s">
        <v>57</v>
      </c>
      <c r="G58" s="51">
        <f>ROUND(E58*(D12+D22+D36+I9+J9+K9+L9+M9+N9+K41)/100+I8+J8+K8+L8+M8+N8+I36+J36+K36+I41+J41,0)</f>
        <v>0</v>
      </c>
      <c r="H58" s="47"/>
    </row>
    <row r="59">
      <c r="B59" s="7"/>
      <c r="C59" s="15" t="s">
        <v>20</v>
      </c>
      <c r="D59" s="7"/>
      <c r="E59" s="52" t="str">
        <f>D7</f>
        <v/>
      </c>
      <c r="F59" s="53" t="s">
        <v>57</v>
      </c>
      <c r="G59" s="54">
        <f>round(E59*(D13+D37+I11+J11+K11+L11+M11+N11)/100+I10+J10+K10+L10+M10+N10,0)</f>
        <v>0</v>
      </c>
      <c r="H59" s="47"/>
    </row>
    <row r="60">
      <c r="B60" s="7"/>
      <c r="C60" s="22" t="s">
        <v>22</v>
      </c>
      <c r="D60" s="38"/>
      <c r="E60" s="55">
        <f>D14+D38+I12+J12+K12+L12+M12+N12</f>
        <v>0</v>
      </c>
      <c r="F60" s="47"/>
      <c r="G60" s="38"/>
      <c r="H60" s="47"/>
    </row>
    <row r="61">
      <c r="B61" s="7"/>
      <c r="C61" s="56" t="s">
        <v>58</v>
      </c>
      <c r="D61" s="38"/>
      <c r="E61" s="57"/>
      <c r="F61" s="47"/>
      <c r="G61" s="38"/>
      <c r="H61" s="47"/>
    </row>
    <row r="62">
      <c r="B62" s="7" t="s">
        <v>59</v>
      </c>
      <c r="C62" s="7"/>
      <c r="D62" s="7"/>
      <c r="E62" s="58"/>
      <c r="F62" s="47"/>
      <c r="G62" s="7"/>
      <c r="H62" s="47"/>
    </row>
    <row r="63">
      <c r="B63" s="7"/>
      <c r="C63" s="17" t="s">
        <v>15</v>
      </c>
      <c r="D63" s="7"/>
      <c r="E63" s="18">
        <f t="shared" ref="E63:E64" si="3">D8+D15+D39+I13+J13+K13+L13+M13+N13</f>
        <v>5</v>
      </c>
      <c r="F63" s="47"/>
      <c r="G63" s="7"/>
      <c r="H63" s="47"/>
      <c r="I63" s="47"/>
    </row>
    <row r="64">
      <c r="B64" s="7"/>
      <c r="C64" s="17" t="s">
        <v>17</v>
      </c>
      <c r="D64" s="7"/>
      <c r="E64" s="18">
        <f t="shared" si="3"/>
        <v>50</v>
      </c>
      <c r="F64" s="47"/>
      <c r="G64" s="7"/>
      <c r="H64" s="47"/>
      <c r="I64" s="47"/>
    </row>
    <row r="65">
      <c r="B65" s="7"/>
      <c r="C65" s="27" t="s">
        <v>23</v>
      </c>
      <c r="D65" s="7"/>
      <c r="E65" s="59">
        <f>D17+M15+N15</f>
        <v>0</v>
      </c>
      <c r="F65" s="47"/>
      <c r="G65" s="7"/>
      <c r="H65" s="47"/>
      <c r="I65" s="47"/>
    </row>
    <row r="66">
      <c r="B66" s="7"/>
      <c r="C66" s="27" t="s">
        <v>60</v>
      </c>
      <c r="D66" s="7"/>
      <c r="E66" s="59">
        <f>M16+N16</f>
        <v>0</v>
      </c>
      <c r="F66" s="47"/>
      <c r="G66" s="7"/>
      <c r="H66" s="47"/>
      <c r="I66" s="47"/>
    </row>
    <row r="67">
      <c r="B67" s="7"/>
      <c r="C67" s="34" t="s">
        <v>27</v>
      </c>
      <c r="D67" s="7"/>
      <c r="E67" s="60">
        <f>100+D20+D41+D44+I19+J19+K19+L19+M19+N19</f>
        <v>100</v>
      </c>
      <c r="F67" s="47"/>
      <c r="G67" s="7"/>
      <c r="H67" s="47"/>
      <c r="I67" s="47"/>
    </row>
    <row r="68">
      <c r="B68" s="7"/>
      <c r="C68" s="11" t="s">
        <v>61</v>
      </c>
      <c r="D68" s="7"/>
      <c r="E68" s="61"/>
      <c r="F68" s="47"/>
      <c r="G68" s="7"/>
      <c r="H68" s="47"/>
      <c r="I68" s="47"/>
    </row>
    <row r="69">
      <c r="B69" s="7"/>
      <c r="C69" s="11" t="s">
        <v>62</v>
      </c>
      <c r="D69" s="7"/>
      <c r="E69" s="61"/>
      <c r="F69" s="47"/>
      <c r="G69" s="7"/>
      <c r="H69" s="47"/>
      <c r="I69" s="47"/>
    </row>
    <row r="70">
      <c r="B70" s="7" t="s">
        <v>63</v>
      </c>
      <c r="C70" s="38"/>
      <c r="D70" s="7"/>
      <c r="E70" s="58"/>
      <c r="F70" s="47"/>
      <c r="G70" s="7"/>
      <c r="H70" s="47"/>
    </row>
    <row r="71">
      <c r="B71" s="7"/>
      <c r="C71" s="31" t="s">
        <v>64</v>
      </c>
      <c r="D71" s="7"/>
      <c r="E71" s="62">
        <f>D18+D23+D45+L17+N17+I46</f>
        <v>0</v>
      </c>
      <c r="F71" s="47"/>
      <c r="G71" s="7"/>
      <c r="H71" s="47"/>
    </row>
    <row r="72">
      <c r="B72" s="7"/>
      <c r="C72" s="31" t="s">
        <v>65</v>
      </c>
      <c r="D72" s="7"/>
      <c r="E72" s="62">
        <f>D19+D42+D46+L18+N18</f>
        <v>0</v>
      </c>
      <c r="F72" s="47"/>
      <c r="G72" s="7"/>
      <c r="H72" s="47"/>
    </row>
    <row r="73">
      <c r="B73" s="7" t="s">
        <v>66</v>
      </c>
      <c r="C73" s="7"/>
      <c r="D73" s="7"/>
      <c r="E73" s="58"/>
      <c r="F73" s="47"/>
      <c r="G73" s="7"/>
      <c r="H73" s="47"/>
    </row>
    <row r="74">
      <c r="B74" s="7"/>
      <c r="C74" s="31" t="s">
        <v>32</v>
      </c>
      <c r="D74" s="7"/>
      <c r="E74" s="62">
        <f>I23+0</f>
        <v>0</v>
      </c>
      <c r="F74" s="47"/>
      <c r="G74" s="7"/>
      <c r="H74" s="47"/>
    </row>
    <row r="75">
      <c r="B75" s="7"/>
      <c r="C75" s="31" t="s">
        <v>33</v>
      </c>
      <c r="D75" s="7"/>
      <c r="E75" s="62">
        <f t="shared" ref="E75:E77" si="4">D24+D47+I24</f>
        <v>0</v>
      </c>
      <c r="F75" s="47"/>
      <c r="G75" s="7"/>
      <c r="H75" s="47"/>
    </row>
    <row r="76">
      <c r="B76" s="7"/>
      <c r="C76" s="31" t="s">
        <v>34</v>
      </c>
      <c r="D76" s="7"/>
      <c r="E76" s="62">
        <f t="shared" si="4"/>
        <v>0</v>
      </c>
      <c r="F76" s="47"/>
      <c r="G76" s="7"/>
      <c r="H76" s="47"/>
    </row>
    <row r="77">
      <c r="B77" s="7"/>
      <c r="C77" s="31" t="s">
        <v>35</v>
      </c>
      <c r="D77" s="7"/>
      <c r="E77" s="62">
        <f t="shared" si="4"/>
        <v>0</v>
      </c>
      <c r="F77" s="47"/>
      <c r="G77" s="7"/>
      <c r="H77" s="47"/>
    </row>
    <row r="78">
      <c r="B78" s="7"/>
      <c r="C78" s="31" t="s">
        <v>36</v>
      </c>
      <c r="D78" s="7"/>
      <c r="E78" s="62">
        <f>D27+D50+I27+J46</f>
        <v>0</v>
      </c>
      <c r="F78" s="47"/>
      <c r="G78" s="7"/>
      <c r="H78" s="47"/>
    </row>
    <row r="79">
      <c r="B79" s="7"/>
      <c r="C79" s="31" t="s">
        <v>37</v>
      </c>
      <c r="D79" s="7"/>
      <c r="E79" s="62">
        <f>D28+D51+I28+K46+I51</f>
        <v>0</v>
      </c>
      <c r="F79" s="47"/>
      <c r="G79" s="7"/>
      <c r="H79" s="47"/>
    </row>
    <row r="80">
      <c r="F80" s="47"/>
    </row>
  </sheetData>
  <mergeCells count="5">
    <mergeCell ref="B1:C2"/>
    <mergeCell ref="B3:D3"/>
    <mergeCell ref="B31:D31"/>
    <mergeCell ref="H31:K31"/>
    <mergeCell ref="B55:G55"/>
  </mergeCells>
  <drawing r:id="rId1"/>
</worksheet>
</file>