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/Downloads/"/>
    </mc:Choice>
  </mc:AlternateContent>
  <xr:revisionPtr revIDLastSave="0" documentId="13_ncr:1_{7FB6027D-9527-C440-B6F8-2A014988C3CF}" xr6:coauthVersionLast="47" xr6:coauthVersionMax="47" xr10:uidLastSave="{00000000-0000-0000-0000-000000000000}"/>
  <bookViews>
    <workbookView xWindow="0" yWindow="760" windowWidth="30240" windowHeight="17620" activeTab="1" xr2:uid="{00000000-000D-0000-FFFF-FFFF00000000}"/>
  </bookViews>
  <sheets>
    <sheet name="Intervaly" sheetId="1" r:id="rId1"/>
    <sheet name="Dáta" sheetId="2" r:id="rId2"/>
    <sheet name="histogram" sheetId="3" r:id="rId3"/>
    <sheet name="histogram-upraveny" sheetId="4" r:id="rId4"/>
    <sheet name="chi kvadrat test" sheetId="5" r:id="rId5"/>
  </sheets>
  <definedNames>
    <definedName name="cisla">Intervaly!$D$5:$D$20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5" l="1"/>
  <c r="K10" i="5"/>
  <c r="J10" i="5"/>
  <c r="L6" i="5"/>
  <c r="L3" i="5"/>
  <c r="L4" i="5"/>
  <c r="L5" i="5"/>
  <c r="L2" i="5"/>
  <c r="C11" i="5"/>
  <c r="D2" i="5" s="1"/>
  <c r="C10" i="5"/>
  <c r="I7" i="2"/>
  <c r="G10" i="1"/>
  <c r="G9" i="1"/>
  <c r="G8" i="1"/>
  <c r="G7" i="1"/>
  <c r="G4" i="1"/>
  <c r="G6" i="1"/>
  <c r="G5" i="1"/>
  <c r="J2" i="5" l="1"/>
  <c r="I11" i="5"/>
  <c r="K2" i="5"/>
  <c r="E2" i="5"/>
  <c r="D3" i="5"/>
  <c r="D4" i="5" s="1"/>
  <c r="D5" i="5" s="1"/>
  <c r="D6" i="5" s="1"/>
  <c r="D7" i="5" s="1"/>
  <c r="D8" i="5" s="1"/>
  <c r="E8" i="5" s="1"/>
  <c r="E3" i="5" l="1"/>
  <c r="J3" i="5"/>
  <c r="E5" i="5"/>
  <c r="E4" i="5"/>
  <c r="E6" i="5"/>
  <c r="D9" i="5"/>
  <c r="E9" i="5" s="1"/>
  <c r="E7" i="5"/>
  <c r="K3" i="5" l="1"/>
  <c r="J4" i="5"/>
  <c r="E10" i="5"/>
  <c r="K4" i="5" l="1"/>
  <c r="J5" i="5"/>
  <c r="K5" i="5" s="1"/>
  <c r="J6" i="5"/>
  <c r="K6" i="5"/>
</calcChain>
</file>

<file path=xl/sharedStrings.xml><?xml version="1.0" encoding="utf-8"?>
<sst xmlns="http://schemas.openxmlformats.org/spreadsheetml/2006/main" count="78" uniqueCount="66">
  <si>
    <t>počet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</si>
  <si>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</si>
  <si>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</si>
  <si>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</si>
  <si>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</si>
  <si>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</si>
  <si>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</si>
  <si>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</si>
  <si>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</si>
  <si>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</si>
  <si>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</si>
  <si>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</si>
  <si>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</si>
  <si>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</si>
  <si>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</si>
  <si>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</si>
  <si>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</si>
  <si>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perióda</t>
  </si>
  <si>
    <t>interval</t>
  </si>
  <si>
    <t>poradie</t>
  </si>
  <si>
    <t>čas
príchodu</t>
  </si>
  <si>
    <t>čas
medzi
príchodmi</t>
  </si>
  <si>
    <t>počet
návštevníkov</t>
  </si>
  <si>
    <t>Prehľad o príchode návštevníkov do múzea</t>
  </si>
  <si>
    <t>súčet</t>
  </si>
  <si>
    <t>priemer</t>
  </si>
  <si>
    <t>najmenšia hodnota</t>
  </si>
  <si>
    <t>medián</t>
  </si>
  <si>
    <t>modus</t>
  </si>
  <si>
    <t>smerodajná odchylka</t>
  </si>
  <si>
    <t>najväčšia hodnota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</si>
  <si>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</si>
  <si>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</si>
  <si>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</si>
  <si>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</si>
  <si>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</si>
  <si>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</si>
  <si>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</si>
  <si>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</si>
  <si>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</si>
  <si>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</si>
  <si>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</si>
  <si>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</si>
  <si>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</si>
  <si>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</si>
  <si>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</si>
  <si>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</si>
  <si>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</si>
  <si>
    <t>Lambda</t>
  </si>
  <si>
    <t>interval i</t>
  </si>
  <si>
    <t>horná hranica intervalu i</t>
  </si>
  <si>
    <t>skutočná početnosť ni</t>
  </si>
  <si>
    <t>teoretická početnosť N*pi</t>
  </si>
  <si>
    <t>chi kvadrát (N*pi-ni^2/N*Pi)</t>
  </si>
  <si>
    <t>Pravdepodobnosť pod čiarov je vždy 1</t>
  </si>
  <si>
    <t>potrebujeme vypočítať obsah</t>
  </si>
  <si>
    <t>N</t>
  </si>
  <si>
    <t>teoretická pravdepodobnosť pi</t>
  </si>
  <si>
    <t>kde je nula alebo jedna hodnota, musí sa to zlučovať</t>
  </si>
  <si>
    <t>nekonečno</t>
  </si>
  <si>
    <t>Tá červená ploha je približne 0.4 (červená plocha je od 0 po 8</t>
  </si>
  <si>
    <t>supne voľnosti</t>
  </si>
  <si>
    <t>počet intervalov -1 a keď chcem byť opatrný pridám ešte jedno -1</t>
  </si>
  <si>
    <t>p-hodnota je pre 3 stupne voľnosti s alfou 0,05 je 7.nejaké drobné</t>
  </si>
  <si>
    <t>Na našom predmete bude vždy 0.05</t>
  </si>
  <si>
    <t>Z toho vyplíva že je to exponenciálne rozdelenie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</si>
</sst>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2" fontId="0" fillId="0" borderId="0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Fill="1" applyBorder="1" applyAlignment="1"/>
    <xf numFmtId="0" fontId="0" fillId="0" borderId="17" xfId="0" applyFill="1" applyBorder="1" applyAlignment="1"/>
    <xf numFmtId="0" fontId="3" fillId="0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7" xfId="0" applyFill="1" applyBorder="1" applyAlignment="1"/>
    <xf numFmtId="0" fontId="4" fillId="0" borderId="0" xfId="0" applyFont="1"/>
    <xf numFmtId="0" fontId="0" fillId="0" borderId="0" xfId="0" applyNumberFormat="1" applyFill="1" applyBorder="1" applyAlignment="1"/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histogram!$A$2:$A$7</c:f>
              <c:strCache>
                <c:ptCount val="6"/>
                <c:pt idx="0">
                  <c:v>2</c:v>
                </c:pt>
                <c:pt idx="1">
                  <c:v>13,2</c:v>
                </c:pt>
                <c:pt idx="2">
                  <c:v>24,4</c:v>
                </c:pt>
                <c:pt idx="3">
                  <c:v>35,6</c:v>
                </c:pt>
                <c:pt idx="4">
                  <c:v>46,8</c:v>
                </c:pt>
                <c:pt idx="5">
                  <c:v>More</c:v>
                </c:pt>
              </c:strCache>
            </c:strRef>
          </c:cat>
          <c:val>
            <c:numRef>
              <c:f>histogram!$B$2:$B$7</c:f>
              <c:numCache>
                <c:formatCode>General</c:formatCode>
                <c:ptCount val="6"/>
                <c:pt idx="0">
                  <c:v>2</c:v>
                </c:pt>
                <c:pt idx="1">
                  <c:v>14</c:v>
                </c:pt>
                <c:pt idx="2">
                  <c:v>9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2-7C46-B337-0FA6BF11E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6839679"/>
        <c:axId val="1116871247"/>
      </c:barChart>
      <c:catAx>
        <c:axId val="1116839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6871247"/>
        <c:crosses val="autoZero"/>
        <c:auto val="1"/>
        <c:lblAlgn val="ctr"/>
        <c:lblOffset val="100"/>
        <c:noMultiLvlLbl val="0"/>
      </c:catAx>
      <c:valAx>
        <c:axId val="1116871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68396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'histogram-upraveny'!$A$2:$A$9</c:f>
              <c:strCache>
                <c:ptCount val="8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More</c:v>
                </c:pt>
              </c:strCache>
            </c:strRef>
          </c:cat>
          <c:val>
            <c:numRef>
              <c:f>'histogram-upraveny'!$B$2:$B$9</c:f>
              <c:numCache>
                <c:formatCode>General</c:formatCode>
                <c:ptCount val="8"/>
                <c:pt idx="0">
                  <c:v>9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1-C94A-8780-CB04B8ADB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7546927"/>
        <c:axId val="1117737695"/>
      </c:barChart>
      <c:catAx>
        <c:axId val="1117546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7737695"/>
        <c:crosses val="autoZero"/>
        <c:auto val="1"/>
        <c:lblAlgn val="ctr"/>
        <c:lblOffset val="100"/>
        <c:noMultiLvlLbl val="0"/>
      </c:catAx>
      <c:valAx>
        <c:axId val="1117737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75469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" Type="http://schemas.openxmlformats.org/officeDocument/2006/relationships/chart" Target="../charts/chart2.xml"/><Relationship Id="rId6" Type="http://schemas.openxmlformats.org/officeDocument/2006/relationships/customXml" Target="../ink/ink3.xml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101600</xdr:rowOff>
    </xdr:from>
    <xdr:to>
      <xdr:col>11</xdr:col>
      <xdr:colOff>0</xdr:colOff>
      <xdr:row>35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E4E15-C28F-2C29-A3B5-432640EB3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101600</xdr:rowOff>
    </xdr:from>
    <xdr:to>
      <xdr:col>9</xdr:col>
      <xdr:colOff>279400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9833C-9D27-ED20-AFD6-8C6972733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92440</xdr:colOff>
      <xdr:row>4</xdr:row>
      <xdr:rowOff>147080</xdr:rowOff>
    </xdr:from>
    <xdr:to>
      <xdr:col>8</xdr:col>
      <xdr:colOff>161480</xdr:colOff>
      <xdr:row>23</xdr:row>
      <xdr:rowOff>30560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7BD8355-F7F4-657E-A960-DDA0224FA7FB}"/>
                </a:ext>
              </a:extLst>
            </xdr14:cNvPr>
            <xdr14:cNvContentPartPr/>
          </xdr14:nvContentPartPr>
          <xdr14:nvPr macro=""/>
          <xdr14:xfrm>
            <a:off x="3394440" y="807480"/>
            <a:ext cx="3371040" cy="31600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7BD8355-F7F4-657E-A960-DDA0224FA7F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385440" y="798840"/>
              <a:ext cx="3388680" cy="317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139960</xdr:colOff>
      <xdr:row>11</xdr:row>
      <xdr:rowOff>157320</xdr:rowOff>
    </xdr:from>
    <xdr:to>
      <xdr:col>4</xdr:col>
      <xdr:colOff>578800</xdr:colOff>
      <xdr:row>25</xdr:row>
      <xdr:rowOff>27600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81E9069-A5CB-EF52-BE79-E2234444E8CB}"/>
                </a:ext>
              </a:extLst>
            </xdr14:cNvPr>
            <xdr14:cNvContentPartPr/>
          </xdr14:nvContentPartPr>
          <xdr14:nvPr macro=""/>
          <xdr14:xfrm>
            <a:off x="3441960" y="1986120"/>
            <a:ext cx="438840" cy="23086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81E9069-A5CB-EF52-BE79-E2234444E8C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433313" y="1977120"/>
              <a:ext cx="456494" cy="23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192520</xdr:colOff>
      <xdr:row>26</xdr:row>
      <xdr:rowOff>111620</xdr:rowOff>
    </xdr:from>
    <xdr:to>
      <xdr:col>4</xdr:col>
      <xdr:colOff>620560</xdr:colOff>
      <xdr:row>32</xdr:row>
      <xdr:rowOff>158540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75C34A43-9A56-1A65-4E0F-C7A0CFA80098}"/>
                </a:ext>
              </a:extLst>
            </xdr14:cNvPr>
            <xdr14:cNvContentPartPr/>
          </xdr14:nvContentPartPr>
          <xdr14:nvPr macro=""/>
          <xdr14:xfrm>
            <a:off x="3494520" y="4543920"/>
            <a:ext cx="428040" cy="10375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75C34A43-9A56-1A65-4E0F-C7A0CFA8009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485520" y="4534920"/>
              <a:ext cx="445680" cy="1055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11:59:50.6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24575,'0'15'0,"0"3"0,0 5 0,0 4 0,0 4 0,0-1 0,0-3 0,0 8 0,0-14 0,0 12 0,0-11 0,0 9 0,0-1 0,0-1 0,0 1 0,0 0 0,0 0 0,3 0 0,0 1 0,0 3 0,0 2 0,0-1 0,0-4 0,0-1 0,-2 1 0,0 1 0,2 2 0,0 0 0,0-1 0,0-3 0,-1 0 0,1 1 0,2 0 0,-2 0 0,2-3 0,0 0 0,0-1 0,0 1 0,0-1 0,0 0 0,0 2 0,1-1 0,-1 2 0,3 1 0,-1-2 0,3 2 0,-7-8 0,4 4 0,-4-8 0,2 7 0,0-2 0,1 3 0,1-1 0,-1-2 0,2 0 0,-3-2 0,0 0 0,0-4 0,-1-4 0,0-3 0,-2-2 0,1 0 0,1 0 0,-2-2 0,0-2 0,1 0 0,-1-1 0,2 1 0,0 2 0,1 7 0,2 8 0,1 9 0,3 9 0,1 5 0,3 7 0,1 1 0,2 0 0,1 3 0,-1-3 0,1 5 0,6 12 0,-10-24 0,5 16 0,-11-28 0,5 10 0,1-3 0,0-4 0,-1-1 0,-3-3 0,0 2 0,1-2 0,0 0 0,0-1 0,-1 0 0,-1 3 0,-1 3 0,-1 2 0,1 2 0,1 0 0,0 0 0,-1-2 0,0 0 0,-2-1 0,1 2 0,1 1 0,-2 0 0,1 2 0,1 1 0,-2 3 0,1-1 0,-2-2 0,0 0 0,2 0 0,-1 4 0,2 0 0,-3 5 0,0-14 0,3 6 0,-3-12 0,2 10 0,1 0 0,0 1 0,3-1 0,-3 0 0,0 4 0,0 4 0,2 0 0,2-4 0,-1-2 0,1-2 0,1 0 0,1-1 0,1-1 0,1 0 0,-1 0 0,2-1 0,0 1 0,0 0 0,0-2 0,-1-3 0,-1-4 0,-1-2 0,0-3 0,1-1 0,2 0 0,1 1 0,2-1 0,1 0 0,-1 0 0,0 0 0,1 3 0,11 4 0,-13-7 0,13 4 0,-13-8 0,5 4 0,1-2 0,-2-2 0,0-2 0,0 2 0,-2 2 0,0 1 0,1-1 0,-1-3 0,-2-2 0,1 1 0,0 0 0,-1-1 0,1 3 0,-1 1 0,-1 0 0,-1 2 0,1-1 0,2 2 0,1 0 0,-2 1 0,-2-1 0,1 0 0,0 0 0,2 0 0,1 3 0,-1-2 0,4 2 0,1 1 0,0 1 0,-1 0 0,2 0 0,-10-12 0,7 4 0,-8-8 0,4 4 0,-2 0 0,-1-2 0,-2-1 0,-2-2 0,2 1 0,2 2 0,2-1 0,3 2 0,-1 1 0,2 2 0,1 4 0,3 2 0,3 1 0,1 2 0,0 0 0,1 0 0,1 0 0,-1-4 0,-3-2 0,-2-2 0,-2-2 0,-1 0 0,0 0 0,-3-2 0,0-1 0,-1-2 0,1-1 0,-1 2 0,-2-1 0,5 2 0,-10-5 0,9 2 0,-6-5 0,4 5 0,0-2 0,3 2 0,1 1 0,2 0 0,4 0 0,2 2 0,5 2 0,-2-1 0,-2 1 0,-3-1 0,0-3 0,-1 1 0,0-2 0,-3 0 0,-2 0 0,-2 0 0,-3-1 0,-1 0 0,0 1 0,0 0 0,2 1 0,1-1 0,-2 1 0,-2-1 0,1 1 0,-2 1 0,2-1 0,-1 1 0,1-1 0,2-1 0,1 1 0,4 4 0,-7-8 0,8 5 0,-6-7 0,6 3 0,4 3 0,-3 0 0,2-2 0,1 1 0,0-1 0,5 4 0,3-1 0,2 0 0,1 0 0,-3-1 0,-1 1 0,1 1 0,0-1 0,0-1 0,-2-2 0,0-1 0,2 0 0,0 1 0,-2 1 0,-4-2 0,-2-1 0,1-1 0,2 1 0,-1-3 0,-2-1 0,1 0 0,0 1 0,-1 2 0,0-3 0,0 0 0,3 2 0,-6-3 0,7 3 0,-9-4 0,8 2 0,0 0 0,1 3 0,-1 0 0,0 0 0,0 0 0,2-1 0,1-1 0,-1-1 0,-2 2 0,-2 1 0,0 0 0,0-1 0,0-2 0,-1 1 0,1-1 0,1 2 0,2 0 0,0-1 0,0-1 0,1 0 0,-1 3 0,0-2 0,0 0 0,0-1 0,-3 0 0,-1 3 0,-2-3 0,-1 0 0,-1 0 0,-1-2 0,-1 2 0,8 2 0,-14-4 0,15 7 0,-14-7 0,8 1 0,2 1 0,1 1 0,3 2 0,4 0 0,7 1 0,5 1 0,4 0 0,-1 0 0,-1 0 0,3-1 0,0 1 0,2 0 0,-1-1 0,-1 1 0,0-1 0,-5 1 0,-3-1 0,-3 0 0,-3-1 0,-2 1 0,-3-3 0,-1 0 0,0-1 0,0 1 0,0 2 0,0 0 0,0 0 0,-1 0 0,4 1 0,1-1 0,15 3 0,-20-6 0,16 2 0,-15-4 0,10 4 0,4 2 0,-3-3 0,-1-1 0,-3 1 0,-2-2 0,0 1 0,-6-2 0,-2-3 0,-4 1 0,-3-1 0,-2 0 0,-1-1 0,-2 1 0,-1-1 0,0 1 0,0-1 0,1 1 0,2 0 0,0 1 0,1-1 0,3 2 0,-1 0 0,2-2 0,-2 1 0,1-1 0,1 0 0,-1 1 0,2-1 0,3 0 0,1 2 0,10-2 0,-13 0 0,11-1 0,-10 1 0,8 0 0,4 3 0,-1 0 0,-2-3 0,-2 2 0,-6-2 0,1 1 0,-3-1 0,-5-1 0,-1 0 0,-5 1 0,-2-2 0,-2-1 0,-2 1 0,-2 1 0,1 1 0,-1-1 0,0-1 0,2-1 0,1 0 0,3 2 0,1 0 0,1 1 0,-1-1 0,2 1 0,0-1 0,1 1 0,2-1 0,-1 1 0,1-1 0,0 1 0,4-1 0,-10 1 0,3-1 0,-8 1 0,2-1 0,0-2 0,0 0 0,-3 0 0,0 0 0,0 2 0,-1 0 0,-1 0 0,-1 0 0,-1-2 0,1 0 0,2 0 0,0 0 0,2 0 0,-1 0 0,0 2 0,1 0 0,-1 0 0,-2 1 0,0-3 0,-2 0 0,-4 0 0,-5 0 0,2 0 0,-4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12:00:36.1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1124 1843 24575,'0'24'0,"0"11"0,0 13 0,0 15 0,0 7 0,0 6 0,0 4 0,0 1 0,0 8-828,0 7 828,0 1 0,0-46 0,0 0 0,0 2 0,0 1 0,0 42 0,0-23 0,0-3 0,0 1 0,0-13 0,0 0 0,0 3 62,0 21-62,0 7 0,0-5 0,3-5 0,1-4 0,2-6 0,0-4 0,1 4 0,-1 2 0,-1 4 0,2 4 0,-3 2 0,0 5 0,-2 3 0,-2 2-410,0-1 410,0-3 0,0 0 0,0-3 0,0 0 0,0-6 0,0-1 0,0-4 607,0-4-607,0-2 143,0-7-143,0-2 0,0 0 0,0-4 426,0-2-426,0-3 0,0-1 0,0 14 0,0-24 0,0 28 0,0-45 0,0 25 0,0-21 0,0 9 0,2-1 0,1 0 0,0 0 0,0 2 0,0 1 0,0 0 0,0 0 0,-1-3 0,-2-1 0,0-3 0,1-3 0,1-4 0,1-2 0,-1-4 0,-1-2 0,-1-4 0,0-1 0,0-4 0,2-2 0,1-1 0,-1-6 0,0-3 0,-2 1 0,0 0 0</inkml:trace>
  <inkml:trace contextRef="#ctx0" brushRef="#br0" timeOffset="2620">45 0 24575,'0'31'0,"0"14"0,0 17 0,0-3 0,0-10 0,0-5 0,0-6 0,0 6 0,0-6 0,0-7 0,0-6 0,0-10 0,7-6 0,6-5 0,13-3 0,11-1 0,0 0 0,4 0 0,-1 0 0,0 0 0,0 0 0,-4 0 0,-8-2 0,-8 0 0,-4-1 0,-5 1 0,-3 2 0,-3 1 0,-3 20 0,-5 27 0,-12 40 0,1-23 0,-2 11 0,0-6-1776,0-8 0,0 1 1776,-3 14 0,-3 10 0,2-8 0,0-4 0,2-2 0,2-10 0,0 3 0,0 1 0,0 4 0,0 0 0,1 0 0,0-4 0,2 0 0,-1-1 0,-4 29 0,0-4-594,3-10 1,2-4 593,2-12 0,1-2 0,2-5 0,1-2-71,-1 40 71,0-12 0,5-24 0,3-26 3287,0-14-3287,6-9 1430,10-6-1430,16-13 93,15-16-93,4-13 0,4-12 0,-6-1 0,-4 7 0,-5 6 0,-9 11 0,-8 8 0,-7 7 0,-5 4 0,-5 10 0,-4 21 0,-7 28 0,-13 38 0,4-31 0,-2 5-883,-9 24 0,-3 1 883,9-25 0,0 0 0,-7 30 0,2-1-502,13-39 0,0-2 502,-3 13 0,1 0 0,4-7 0,2-4 0,-5 34 0,5-11 0,7-23 0,0-20 0,9-15 1671,25-11-1671,28-21 0,25-23 50,-38 11 1,0-3-51,0-5 0,0-1 0,-2 0 0,-1 2-51,-3 3 0,-1 2 51,30-22 0,-18 13 0,-16 10 0,-11 9 0,-10 7 0,-7 6 0,-6 11 993,-12 20-993,-16 29 0,-15 27-701,13-30 0,-2 4 701,-3 7 0,1 3 0,-1 5 0,0 2 0,0 3 0,2-1 0,3-8 0,1 0 0,0 11 0,2-4 0,-6 17-262,11-30 0,3-1 262,0 5 0,0 6 0,9-18 0,3-19 0,3-14 1467,0-7-1467,3-7 566,3-2-566,6-6 0,9-11 0,5-11 0,7-11 0,1-10 0,-1-6 0,-1 0 0,-5 2 0,-4 8 0,-6 9 0,-6 7 0,-2 8 0,-7 16 0,-12 21 0,-12 23 0,-15 26 0,14-25 0,-1 2-250,0 8 0,0 3 250,-1 5 0,1 1-840,3-2 1,1 3 839,-4 21 0,2-3 0,0 8-94,7-21 1,3-2 93,5 3 0,-2 20 0,2-1 0,3-14 0,4-19 0,0-16 453,0-13-453,0-9 1703,0-8-1703,2-4 210,0-4-210,1-5 0,1-4 0,-1-2 0,0-2 0,-1 2 0,0 2 0,2 3 0,1 2 0,0 1 0,-1 0 0,-2 2 0,2 0 0,-2 3 0,1-1 0,1-2 0,0 1 0,-1-3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08T12:00:43.5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770 2882 24575,'0'-32'0,"0"-9"0,0-3 0,0 2 0,0 6 0,0 3 0,0-2 0,0 2 0,0 0 0,0-1 0,0-6 0,0-3 0,0-1 0,0-2 0,0-4 0,0-9 0,0-4 0,0 1 0,0-1 0,0 0 0,-4-2 0,-7-2 0,-8-1 0,-6 2 0,-1 2 0,-3 1 0,-1 4 0,-2 3 0,-3 4 0,5 11 0,-1 3 0,13 16 0,-4-1 0,15 14 0,-3-4 0,7 5 0,1 0 0,-1 1 0,3 1 0,0 2 0,-1 0 0,-1 0 0,-1-1 0,1 1 0,2 0 0,0-1 0,0-1 0,0-4 0,0-7 0,0-5 0,0 1 0,0 0 0,0 5 0,0 3 0,0 1 0,0 2 0,0 3 0,0 2 0,0 3 0</inkml:trace>
  <inkml:trace contextRef="#ctx0" brushRef="#br0" timeOffset="1993">0 1025 24575,'0'-39'0,"0"-29"0,0 30 0,0-35 0,0 33 0,0-16 0,0 2 0,0 12 0,0 10 0,0 12 0,0 0 0,0 2 0,2-6 0,3-2 0,4-1 0,8-8 0,-6 17 0,5-6 0,-7 15 0,-4 1 0,3 0 0,-5 1 0,-1-1 0,2-9 0,1-9 0,3-5 0,12-21 0,-7 19 0,12-26 0,-15 38 0,8-20 0,-12 29 0,6-9 0,-5 13 0,2 1 0,0 4 0,-2 3 0,-3 2 0,-2 2 0,-2 6 0,0 14 0,2-5 0,7 24 0,7-2 0,7 17 0,4 12 0,-1-4 0,1 9 0,4 14 0,2-3-394,-15-34 1,1 2 393,1-1 0,-1-1 0,16 42 0,-17-45 0,0-1-206,17 39 206,0 1 0,-16-41 0,0 0 0,0 1 0,0-2 0,16 38 0,1-6 0,1-3 0,-1-4 0,1 0 0,0-4 0,0-5 0,2-4 0,-1-7 0,-6-8 0,-5-8 778,-6-10-778,-6-6 215,-2-3-215,-5-4 0,-3-3 0,-3-1 0,-1-2 0,-1 1 0,0-4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F14" sqref="F14:G22"/>
    </sheetView>
  </sheetViews>
  <sheetFormatPr baseColWidth="10" defaultColWidth="8.83203125" defaultRowHeight="13" x14ac:dyDescent="0.15"/>
  <cols>
    <col min="3" max="3" width="10.5" style="2" bestFit="1" customWidth="1"/>
    <col min="4" max="4" width="9" style="2" customWidth="1"/>
    <col min="6" max="6" width="17" bestFit="1" customWidth="1"/>
  </cols>
  <sheetData>
    <row r="1" spans="1:7" x14ac:dyDescent="0.15">
      <c r="A1" s="17"/>
    </row>
    <row r="3" spans="1:7" ht="14" thickBot="1" x14ac:dyDescent="0.2"/>
    <row r="4" spans="1:7" ht="14" thickBot="1" x14ac:dyDescent="0.2">
      <c r="B4" s="14" t="s">
        <v>17</v>
      </c>
      <c r="C4" s="15" t="s">
        <v>18</v>
      </c>
      <c r="D4" s="16" t="s">
        <v>0</v>
      </c>
      <c r="F4" t="s">
        <v>24</v>
      </c>
      <c r="G4" s="1">
        <f>SUM(cisla)</f>
        <v>117</v>
      </c>
    </row>
    <row r="5" spans="1:7" x14ac:dyDescent="0.15">
      <c r="B5" s="6">
        <v>1</v>
      </c>
      <c r="C5" s="7" t="s">
        <v>1</v>
      </c>
      <c r="D5" s="8">
        <v>4</v>
      </c>
      <c r="E5" s="1"/>
      <c r="F5" t="s">
        <v>25</v>
      </c>
      <c r="G5" s="1">
        <f>AVERAGE(D5:D20)</f>
        <v>7.3125</v>
      </c>
    </row>
    <row r="6" spans="1:7" x14ac:dyDescent="0.15">
      <c r="B6" s="9">
        <v>2</v>
      </c>
      <c r="C6" s="3" t="s">
        <v>2</v>
      </c>
      <c r="D6" s="10">
        <v>6</v>
      </c>
      <c r="E6" s="1"/>
      <c r="F6" t="s">
        <v>26</v>
      </c>
      <c r="G6" s="1">
        <f>MIN(D5:D20)</f>
        <v>3</v>
      </c>
    </row>
    <row r="7" spans="1:7" x14ac:dyDescent="0.15">
      <c r="B7" s="9">
        <v>3</v>
      </c>
      <c r="C7" s="3" t="s">
        <v>3</v>
      </c>
      <c r="D7" s="10">
        <v>6</v>
      </c>
      <c r="E7" s="1"/>
      <c r="F7" t="s">
        <v>30</v>
      </c>
      <c r="G7" s="1">
        <f>MAX(cisla)</f>
        <v>12</v>
      </c>
    </row>
    <row r="8" spans="1:7" x14ac:dyDescent="0.15">
      <c r="B8" s="9">
        <v>4</v>
      </c>
      <c r="C8" s="3" t="s">
        <v>4</v>
      </c>
      <c r="D8" s="10">
        <v>9</v>
      </c>
      <c r="E8" s="1"/>
      <c r="F8" t="s">
        <v>27</v>
      </c>
      <c r="G8">
        <f>MEDIAN(cisla)</f>
        <v>6</v>
      </c>
    </row>
    <row r="9" spans="1:7" x14ac:dyDescent="0.15">
      <c r="B9" s="9">
        <v>5</v>
      </c>
      <c r="C9" s="3" t="s">
        <v>5</v>
      </c>
      <c r="D9" s="10">
        <v>5</v>
      </c>
      <c r="E9" s="1"/>
      <c r="F9" t="s">
        <v>28</v>
      </c>
      <c r="G9">
        <f>_xlfn.MODE.SNGL(cisla)</f>
        <v>6</v>
      </c>
    </row>
    <row r="10" spans="1:7" x14ac:dyDescent="0.15">
      <c r="B10" s="9">
        <v>6</v>
      </c>
      <c r="C10" s="3" t="s">
        <v>6</v>
      </c>
      <c r="D10" s="10">
        <v>6</v>
      </c>
      <c r="E10" s="1"/>
      <c r="F10" t="s">
        <v>29</v>
      </c>
      <c r="G10">
        <f>_xlfn.STDEV.P(cisla)</f>
        <v>2.6626760505175993</v>
      </c>
    </row>
    <row r="11" spans="1:7" x14ac:dyDescent="0.15">
      <c r="B11" s="9">
        <v>7</v>
      </c>
      <c r="C11" s="3" t="s">
        <v>7</v>
      </c>
      <c r="D11" s="10">
        <v>3</v>
      </c>
      <c r="E11" s="1"/>
    </row>
    <row r="12" spans="1:7" x14ac:dyDescent="0.15">
      <c r="B12" s="9">
        <v>8</v>
      </c>
      <c r="C12" s="3" t="s">
        <v>8</v>
      </c>
      <c r="D12" s="10">
        <v>12</v>
      </c>
      <c r="E12" s="1"/>
    </row>
    <row r="13" spans="1:7" x14ac:dyDescent="0.15">
      <c r="B13" s="9">
        <v>9</v>
      </c>
      <c r="C13" s="3" t="s">
        <v>9</v>
      </c>
      <c r="D13" s="10">
        <v>10</v>
      </c>
      <c r="E13" s="1"/>
    </row>
    <row r="14" spans="1:7" x14ac:dyDescent="0.15">
      <c r="B14" s="9">
        <v>10</v>
      </c>
      <c r="C14" s="3" t="s">
        <v>10</v>
      </c>
      <c r="D14" s="10">
        <v>10</v>
      </c>
      <c r="E14" s="1"/>
      <c r="G14" s="42"/>
    </row>
    <row r="15" spans="1:7" x14ac:dyDescent="0.15">
      <c r="B15" s="9">
        <v>11</v>
      </c>
      <c r="C15" s="3" t="s">
        <v>11</v>
      </c>
      <c r="D15" s="10">
        <v>8</v>
      </c>
      <c r="E15" s="1"/>
      <c r="G15" s="42"/>
    </row>
    <row r="16" spans="1:7" x14ac:dyDescent="0.15">
      <c r="B16" s="9">
        <v>12</v>
      </c>
      <c r="C16" s="3" t="s">
        <v>12</v>
      </c>
      <c r="D16" s="10">
        <v>6</v>
      </c>
      <c r="E16" s="1"/>
      <c r="G16" s="42"/>
    </row>
    <row r="17" spans="2:7" x14ac:dyDescent="0.15">
      <c r="B17" s="9">
        <v>13</v>
      </c>
      <c r="C17" s="3" t="s">
        <v>13</v>
      </c>
      <c r="D17" s="10">
        <v>9</v>
      </c>
      <c r="E17" s="1"/>
      <c r="G17" s="42"/>
    </row>
    <row r="18" spans="2:7" x14ac:dyDescent="0.15">
      <c r="B18" s="9">
        <v>14</v>
      </c>
      <c r="C18" s="3" t="s">
        <v>14</v>
      </c>
      <c r="D18" s="10">
        <v>6</v>
      </c>
      <c r="E18" s="1"/>
      <c r="G18" s="42"/>
    </row>
    <row r="19" spans="2:7" x14ac:dyDescent="0.15">
      <c r="B19" s="9">
        <v>15</v>
      </c>
      <c r="C19" s="3" t="s">
        <v>15</v>
      </c>
      <c r="D19" s="10">
        <v>12</v>
      </c>
      <c r="E19" s="1"/>
      <c r="G19" s="42"/>
    </row>
    <row r="20" spans="2:7" ht="14" thickBot="1" x14ac:dyDescent="0.2">
      <c r="B20" s="11">
        <v>16</v>
      </c>
      <c r="C20" s="12" t="s">
        <v>16</v>
      </c>
      <c r="D20" s="13">
        <v>5</v>
      </c>
      <c r="E20" s="1"/>
      <c r="G20" s="42"/>
    </row>
    <row r="21" spans="2:7" x14ac:dyDescent="0.15">
      <c r="C21" s="19"/>
      <c r="D21" s="33"/>
      <c r="G21" s="42"/>
    </row>
    <row r="22" spans="2:7" x14ac:dyDescent="0.15">
      <c r="C22" s="19"/>
      <c r="D22" s="29"/>
    </row>
    <row r="23" spans="2:7" x14ac:dyDescent="0.15">
      <c r="C23" s="18"/>
      <c r="D23" s="29"/>
    </row>
    <row r="24" spans="2:7" x14ac:dyDescent="0.15">
      <c r="C24" s="18"/>
      <c r="D24" s="29"/>
    </row>
    <row r="25" spans="2:7" x14ac:dyDescent="0.15">
      <c r="C25" s="18"/>
      <c r="D25" s="29"/>
    </row>
    <row r="26" spans="2:7" x14ac:dyDescent="0.15">
      <c r="C26" s="18"/>
      <c r="D26" s="29"/>
    </row>
    <row r="27" spans="2:7" x14ac:dyDescent="0.15">
      <c r="D27" s="34"/>
    </row>
    <row r="28" spans="2:7" x14ac:dyDescent="0.15">
      <c r="D28" s="34"/>
    </row>
    <row r="29" spans="2:7" x14ac:dyDescent="0.15">
      <c r="D29" s="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D6" sqref="D6:D35"/>
    </sheetView>
  </sheetViews>
  <sheetFormatPr baseColWidth="10" defaultColWidth="8.83203125" defaultRowHeight="13" x14ac:dyDescent="0.15"/>
  <cols>
    <col min="2" max="2" width="6.83203125" bestFit="1" customWidth="1"/>
    <col min="3" max="3" width="15.5" bestFit="1" customWidth="1"/>
    <col min="5" max="5" width="11.33203125" bestFit="1" customWidth="1"/>
    <col min="7" max="7" width="16" bestFit="1" customWidth="1"/>
  </cols>
  <sheetData>
    <row r="1" spans="1:9" x14ac:dyDescent="0.15">
      <c r="A1" s="17" t="s">
        <v>23</v>
      </c>
    </row>
    <row r="3" spans="1:9" ht="14" thickBot="1" x14ac:dyDescent="0.2"/>
    <row r="4" spans="1:9" ht="43" thickBot="1" x14ac:dyDescent="0.2">
      <c r="B4" s="25" t="s">
        <v>19</v>
      </c>
      <c r="C4" s="26" t="s">
        <v>20</v>
      </c>
      <c r="D4" s="27" t="s">
        <v>21</v>
      </c>
      <c r="E4" s="28" t="s">
        <v>22</v>
      </c>
    </row>
    <row r="5" spans="1:9" x14ac:dyDescent="0.15">
      <c r="B5" s="23">
        <v>1</v>
      </c>
      <c r="C5" s="30">
        <v>42290.375</v>
      </c>
      <c r="D5" s="5">
        <v>0</v>
      </c>
      <c r="E5" s="24">
        <v>4</v>
      </c>
      <c r="G5" s="39" t="s">
        <v>31</v>
      </c>
      <c r="H5" s="39"/>
    </row>
    <row r="6" spans="1:9" x14ac:dyDescent="0.15">
      <c r="B6" s="9">
        <v>2</v>
      </c>
      <c r="C6" s="31">
        <v>42290.415277777778</v>
      </c>
      <c r="D6" s="4">
        <v>58</v>
      </c>
      <c r="E6" s="20">
        <v>6</v>
      </c>
      <c r="G6" s="36"/>
      <c r="H6" s="36"/>
      <c r="I6" s="44" t="s">
        <v>48</v>
      </c>
    </row>
    <row r="7" spans="1:9" x14ac:dyDescent="0.15">
      <c r="B7" s="9">
        <v>3</v>
      </c>
      <c r="C7" s="31">
        <v>42290.422222222223</v>
      </c>
      <c r="D7" s="4">
        <v>10</v>
      </c>
      <c r="E7" s="20">
        <v>3</v>
      </c>
      <c r="G7" s="36" t="s">
        <v>32</v>
      </c>
      <c r="H7" s="40">
        <v>15.666666666666666</v>
      </c>
      <c r="I7" s="44">
        <f>1/H7</f>
        <v>6.3829787234042562E-2</v>
      </c>
    </row>
    <row r="8" spans="1:9" x14ac:dyDescent="0.15">
      <c r="B8" s="9">
        <v>4</v>
      </c>
      <c r="C8" s="31">
        <v>42290.426388888889</v>
      </c>
      <c r="D8" s="4">
        <v>6</v>
      </c>
      <c r="E8" s="20">
        <v>2</v>
      </c>
      <c r="G8" s="36" t="s">
        <v>33</v>
      </c>
      <c r="H8" s="36">
        <v>2.2729460013172806</v>
      </c>
    </row>
    <row r="9" spans="1:9" x14ac:dyDescent="0.15">
      <c r="B9" s="9">
        <v>5</v>
      </c>
      <c r="C9" s="31">
        <v>42290.429166666669</v>
      </c>
      <c r="D9" s="4">
        <v>4</v>
      </c>
      <c r="E9" s="20">
        <v>1</v>
      </c>
      <c r="G9" s="36" t="s">
        <v>34</v>
      </c>
      <c r="H9" s="40">
        <v>13</v>
      </c>
    </row>
    <row r="10" spans="1:9" x14ac:dyDescent="0.15">
      <c r="B10" s="9">
        <v>6</v>
      </c>
      <c r="C10" s="31">
        <v>42290.446527777778</v>
      </c>
      <c r="D10" s="4">
        <v>25</v>
      </c>
      <c r="E10" s="20">
        <v>9</v>
      </c>
      <c r="G10" s="36" t="s">
        <v>35</v>
      </c>
      <c r="H10" s="40">
        <v>10</v>
      </c>
    </row>
    <row r="11" spans="1:9" x14ac:dyDescent="0.15">
      <c r="B11" s="9">
        <v>7</v>
      </c>
      <c r="C11" s="31">
        <v>42290.475694444445</v>
      </c>
      <c r="D11" s="4">
        <v>42</v>
      </c>
      <c r="E11" s="20">
        <v>5</v>
      </c>
      <c r="G11" s="36" t="s">
        <v>36</v>
      </c>
      <c r="H11" s="36">
        <v>12.449437969126416</v>
      </c>
    </row>
    <row r="12" spans="1:9" x14ac:dyDescent="0.15">
      <c r="B12" s="9">
        <v>8</v>
      </c>
      <c r="C12" s="31">
        <v>42290.488888888889</v>
      </c>
      <c r="D12" s="4">
        <v>19</v>
      </c>
      <c r="E12" s="20">
        <v>2</v>
      </c>
      <c r="G12" s="36" t="s">
        <v>37</v>
      </c>
      <c r="H12" s="36">
        <v>154.98850574712645</v>
      </c>
    </row>
    <row r="13" spans="1:9" x14ac:dyDescent="0.15">
      <c r="B13" s="9">
        <v>9</v>
      </c>
      <c r="C13" s="31">
        <v>42290.497916666667</v>
      </c>
      <c r="D13" s="4">
        <v>13</v>
      </c>
      <c r="E13" s="20">
        <v>4</v>
      </c>
      <c r="G13" s="36" t="s">
        <v>38</v>
      </c>
      <c r="H13" s="36">
        <v>3.8226108949461799</v>
      </c>
    </row>
    <row r="14" spans="1:9" x14ac:dyDescent="0.15">
      <c r="B14" s="9">
        <v>10</v>
      </c>
      <c r="C14" s="31">
        <v>42290.513194444444</v>
      </c>
      <c r="D14" s="4">
        <v>22</v>
      </c>
      <c r="E14" s="20">
        <v>3</v>
      </c>
      <c r="G14" s="36" t="s">
        <v>39</v>
      </c>
      <c r="H14" s="36">
        <v>1.729796470214648</v>
      </c>
    </row>
    <row r="15" spans="1:9" x14ac:dyDescent="0.15">
      <c r="B15" s="9">
        <v>11</v>
      </c>
      <c r="C15" s="31">
        <v>42290.530555555553</v>
      </c>
      <c r="D15" s="4">
        <v>25</v>
      </c>
      <c r="E15" s="20">
        <v>12</v>
      </c>
      <c r="G15" s="36" t="s">
        <v>40</v>
      </c>
      <c r="H15" s="40">
        <v>56</v>
      </c>
    </row>
    <row r="16" spans="1:9" x14ac:dyDescent="0.15">
      <c r="B16" s="9">
        <v>12</v>
      </c>
      <c r="C16" s="31">
        <v>42290.555555555555</v>
      </c>
      <c r="D16" s="4">
        <v>36</v>
      </c>
      <c r="E16" s="20">
        <v>10</v>
      </c>
      <c r="G16" s="36" t="s">
        <v>41</v>
      </c>
      <c r="H16" s="40">
        <v>2</v>
      </c>
    </row>
    <row r="17" spans="2:10" x14ac:dyDescent="0.15">
      <c r="B17" s="9">
        <v>13</v>
      </c>
      <c r="C17" s="31">
        <v>42290.563194444447</v>
      </c>
      <c r="D17" s="4">
        <v>11</v>
      </c>
      <c r="E17" s="20">
        <v>3</v>
      </c>
      <c r="G17" s="36" t="s">
        <v>42</v>
      </c>
      <c r="H17" s="40">
        <v>58</v>
      </c>
    </row>
    <row r="18" spans="2:10" x14ac:dyDescent="0.15">
      <c r="B18" s="9">
        <v>14</v>
      </c>
      <c r="C18" s="31">
        <v>42290.56527777778</v>
      </c>
      <c r="D18" s="4">
        <v>3</v>
      </c>
      <c r="E18" s="20">
        <v>3</v>
      </c>
      <c r="G18" s="36" t="s">
        <v>43</v>
      </c>
      <c r="H18" s="36">
        <v>470</v>
      </c>
    </row>
    <row r="19" spans="2:10" ht="14" thickBot="1" x14ac:dyDescent="0.2">
      <c r="B19" s="9">
        <v>15</v>
      </c>
      <c r="C19" s="31">
        <v>42290.574305555558</v>
      </c>
      <c r="D19" s="4">
        <v>13</v>
      </c>
      <c r="E19" s="20">
        <v>1</v>
      </c>
      <c r="G19" s="37" t="s">
        <v>44</v>
      </c>
      <c r="H19" s="41">
        <v>30</v>
      </c>
    </row>
    <row r="20" spans="2:10" x14ac:dyDescent="0.15">
      <c r="B20" s="9">
        <v>16</v>
      </c>
      <c r="C20" s="31">
        <v>42290.576388888891</v>
      </c>
      <c r="D20" s="4">
        <v>3</v>
      </c>
      <c r="E20" s="20">
        <v>2</v>
      </c>
    </row>
    <row r="21" spans="2:10" x14ac:dyDescent="0.15">
      <c r="B21" s="9">
        <v>17</v>
      </c>
      <c r="C21" s="31">
        <v>42290.581944444442</v>
      </c>
      <c r="D21" s="4">
        <v>8</v>
      </c>
      <c r="E21" s="20">
        <v>1</v>
      </c>
    </row>
    <row r="22" spans="2:10" x14ac:dyDescent="0.15">
      <c r="B22" s="9">
        <v>18</v>
      </c>
      <c r="C22" s="31">
        <v>42290.591666666667</v>
      </c>
      <c r="D22" s="4">
        <v>14</v>
      </c>
      <c r="E22" s="20">
        <v>8</v>
      </c>
    </row>
    <row r="23" spans="2:10" x14ac:dyDescent="0.15">
      <c r="B23" s="9">
        <v>19</v>
      </c>
      <c r="C23" s="31">
        <v>42290.606944444444</v>
      </c>
      <c r="D23" s="4">
        <v>22</v>
      </c>
      <c r="E23" s="20">
        <v>2</v>
      </c>
      <c r="I23">
        <v>0</v>
      </c>
      <c r="J23">
        <v>8</v>
      </c>
    </row>
    <row r="24" spans="2:10" x14ac:dyDescent="0.15">
      <c r="B24" s="9">
        <v>20</v>
      </c>
      <c r="C24" s="31">
        <v>42290.613888888889</v>
      </c>
      <c r="D24" s="4">
        <v>10</v>
      </c>
      <c r="E24" s="20">
        <v>4</v>
      </c>
      <c r="I24">
        <v>8</v>
      </c>
      <c r="J24">
        <v>16</v>
      </c>
    </row>
    <row r="25" spans="2:10" x14ac:dyDescent="0.15">
      <c r="B25" s="9">
        <v>21</v>
      </c>
      <c r="C25" s="31">
        <v>42290.62777777778</v>
      </c>
      <c r="D25" s="4">
        <v>20</v>
      </c>
      <c r="E25" s="20">
        <v>3</v>
      </c>
      <c r="I25">
        <v>16</v>
      </c>
      <c r="J25">
        <v>24</v>
      </c>
    </row>
    <row r="26" spans="2:10" x14ac:dyDescent="0.15">
      <c r="B26" s="9">
        <v>22</v>
      </c>
      <c r="C26" s="31">
        <v>42290.638194444444</v>
      </c>
      <c r="D26" s="4">
        <v>15</v>
      </c>
      <c r="E26" s="20">
        <v>5</v>
      </c>
      <c r="I26">
        <v>24</v>
      </c>
      <c r="J26">
        <v>32</v>
      </c>
    </row>
    <row r="27" spans="2:10" x14ac:dyDescent="0.15">
      <c r="B27" s="9">
        <v>23</v>
      </c>
      <c r="C27" s="31">
        <v>42290.63958333333</v>
      </c>
      <c r="D27" s="4">
        <v>2</v>
      </c>
      <c r="E27" s="20">
        <v>1</v>
      </c>
      <c r="I27">
        <v>32</v>
      </c>
      <c r="J27">
        <v>40</v>
      </c>
    </row>
    <row r="28" spans="2:10" x14ac:dyDescent="0.15">
      <c r="B28" s="9">
        <v>24</v>
      </c>
      <c r="C28" s="31">
        <v>42290.652777777781</v>
      </c>
      <c r="D28" s="4">
        <v>19</v>
      </c>
      <c r="E28" s="20">
        <v>2</v>
      </c>
      <c r="I28">
        <v>40</v>
      </c>
      <c r="J28">
        <v>48</v>
      </c>
    </row>
    <row r="29" spans="2:10" x14ac:dyDescent="0.15">
      <c r="B29" s="9">
        <v>25</v>
      </c>
      <c r="C29" s="31">
        <v>42290.659722222219</v>
      </c>
      <c r="D29" s="4">
        <v>10</v>
      </c>
      <c r="E29" s="20">
        <v>3</v>
      </c>
      <c r="I29">
        <v>48</v>
      </c>
      <c r="J29">
        <v>56</v>
      </c>
    </row>
    <row r="30" spans="2:10" x14ac:dyDescent="0.15">
      <c r="B30" s="9">
        <v>26</v>
      </c>
      <c r="C30" s="31">
        <v>42290.663194444445</v>
      </c>
      <c r="D30" s="4">
        <v>5</v>
      </c>
      <c r="E30" s="20">
        <v>1</v>
      </c>
      <c r="I30">
        <v>56</v>
      </c>
      <c r="J30">
        <v>64</v>
      </c>
    </row>
    <row r="31" spans="2:10" x14ac:dyDescent="0.15">
      <c r="B31" s="9">
        <v>27</v>
      </c>
      <c r="C31" s="31">
        <v>42290.672222222223</v>
      </c>
      <c r="D31" s="4">
        <v>13</v>
      </c>
      <c r="E31" s="20">
        <v>5</v>
      </c>
      <c r="I31">
        <v>64</v>
      </c>
      <c r="J31">
        <v>72</v>
      </c>
    </row>
    <row r="32" spans="2:10" x14ac:dyDescent="0.15">
      <c r="B32" s="9">
        <v>28</v>
      </c>
      <c r="C32" s="31">
        <v>42290.673611111109</v>
      </c>
      <c r="D32" s="4">
        <v>2</v>
      </c>
      <c r="E32" s="20">
        <v>4</v>
      </c>
    </row>
    <row r="33" spans="2:5" x14ac:dyDescent="0.15">
      <c r="B33" s="9">
        <v>29</v>
      </c>
      <c r="C33" s="31">
        <v>42290.679166666669</v>
      </c>
      <c r="D33" s="4">
        <v>8</v>
      </c>
      <c r="E33" s="20">
        <v>3</v>
      </c>
    </row>
    <row r="34" spans="2:5" x14ac:dyDescent="0.15">
      <c r="B34" s="9">
        <v>30</v>
      </c>
      <c r="C34" s="31">
        <v>42290.690972222219</v>
      </c>
      <c r="D34" s="4">
        <v>17</v>
      </c>
      <c r="E34" s="20">
        <v>3</v>
      </c>
    </row>
    <row r="35" spans="2:5" ht="14" thickBot="1" x14ac:dyDescent="0.2">
      <c r="B35" s="11">
        <v>31</v>
      </c>
      <c r="C35" s="32">
        <v>42290.701388888891</v>
      </c>
      <c r="D35" s="21">
        <v>15</v>
      </c>
      <c r="E35" s="22">
        <v>2</v>
      </c>
    </row>
    <row r="36" spans="2:5" x14ac:dyDescent="0.15">
      <c r="D36" s="35"/>
      <c r="E36" s="35"/>
    </row>
    <row r="37" spans="2:5" x14ac:dyDescent="0.15">
      <c r="D37" s="35"/>
      <c r="E37" s="35"/>
    </row>
    <row r="38" spans="2:5" x14ac:dyDescent="0.15">
      <c r="D38" s="35"/>
      <c r="E38" s="35"/>
    </row>
    <row r="39" spans="2:5" x14ac:dyDescent="0.15">
      <c r="D39" s="35"/>
      <c r="E39" s="35"/>
    </row>
    <row r="40" spans="2:5" x14ac:dyDescent="0.15">
      <c r="D40" s="35"/>
      <c r="E40" s="35"/>
    </row>
    <row r="41" spans="2:5" x14ac:dyDescent="0.15">
      <c r="D41" s="35"/>
      <c r="E41" s="35"/>
    </row>
    <row r="42" spans="2:5" x14ac:dyDescent="0.15">
      <c r="D42" s="35"/>
      <c r="E42" s="35"/>
    </row>
    <row r="43" spans="2:5" x14ac:dyDescent="0.15">
      <c r="D43" s="35"/>
      <c r="E43" s="35"/>
    </row>
    <row r="44" spans="2:5" x14ac:dyDescent="0.15">
      <c r="D44" s="35"/>
      <c r="E44" s="35"/>
    </row>
    <row r="45" spans="2:5" x14ac:dyDescent="0.15">
      <c r="D45" s="35"/>
      <c r="E45" s="35"/>
    </row>
    <row r="46" spans="2:5" x14ac:dyDescent="0.15">
      <c r="D46" s="35"/>
      <c r="E46" s="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694C-A8F1-2E43-8245-748D0286D49A}">
  <dimension ref="A1:B7"/>
  <sheetViews>
    <sheetView workbookViewId="0">
      <selection sqref="A1:B7"/>
    </sheetView>
  </sheetViews>
  <sheetFormatPr baseColWidth="10" defaultRowHeight="13" x14ac:dyDescent="0.15"/>
  <sheetData>
    <row r="1" spans="1:2" x14ac:dyDescent="0.15">
      <c r="A1" s="38" t="s">
        <v>45</v>
      </c>
      <c r="B1" s="38" t="s">
        <v>47</v>
      </c>
    </row>
    <row r="2" spans="1:2" x14ac:dyDescent="0.15">
      <c r="A2" s="36">
        <v>2</v>
      </c>
      <c r="B2" s="36">
        <v>2</v>
      </c>
    </row>
    <row r="3" spans="1:2" x14ac:dyDescent="0.15">
      <c r="A3" s="36">
        <v>13.2</v>
      </c>
      <c r="B3" s="36">
        <v>14</v>
      </c>
    </row>
    <row r="4" spans="1:2" x14ac:dyDescent="0.15">
      <c r="A4" s="36">
        <v>24.4</v>
      </c>
      <c r="B4" s="36">
        <v>9</v>
      </c>
    </row>
    <row r="5" spans="1:2" x14ac:dyDescent="0.15">
      <c r="A5" s="36">
        <v>35.599999999999994</v>
      </c>
      <c r="B5" s="36">
        <v>2</v>
      </c>
    </row>
    <row r="6" spans="1:2" x14ac:dyDescent="0.15">
      <c r="A6" s="36">
        <v>46.8</v>
      </c>
      <c r="B6" s="36">
        <v>2</v>
      </c>
    </row>
    <row r="7" spans="1:2" ht="14" thickBot="1" x14ac:dyDescent="0.2">
      <c r="A7" s="37" t="s">
        <v>46</v>
      </c>
      <c r="B7" s="3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35AC-EDE8-3645-9777-F4771C898EC8}">
  <dimension ref="A1:K35"/>
  <sheetViews>
    <sheetView workbookViewId="0">
      <selection activeCell="E36" sqref="E36"/>
    </sheetView>
  </sheetViews>
  <sheetFormatPr baseColWidth="10" defaultRowHeight="13" x14ac:dyDescent="0.15"/>
  <sheetData>
    <row r="1" spans="1:11" x14ac:dyDescent="0.15">
      <c r="A1" s="38" t="s">
        <v>45</v>
      </c>
      <c r="B1" s="38" t="s">
        <v>47</v>
      </c>
    </row>
    <row r="2" spans="1:11" x14ac:dyDescent="0.15">
      <c r="A2" s="43">
        <v>8</v>
      </c>
      <c r="B2" s="36">
        <v>9</v>
      </c>
    </row>
    <row r="3" spans="1:11" x14ac:dyDescent="0.15">
      <c r="A3" s="43">
        <v>16</v>
      </c>
      <c r="B3" s="36">
        <v>10</v>
      </c>
    </row>
    <row r="4" spans="1:11" x14ac:dyDescent="0.15">
      <c r="A4" s="43">
        <v>24</v>
      </c>
      <c r="B4" s="36">
        <v>6</v>
      </c>
    </row>
    <row r="5" spans="1:11" x14ac:dyDescent="0.15">
      <c r="A5" s="43">
        <v>32</v>
      </c>
      <c r="B5" s="36">
        <v>2</v>
      </c>
    </row>
    <row r="6" spans="1:11" x14ac:dyDescent="0.15">
      <c r="A6" s="43">
        <v>40</v>
      </c>
      <c r="B6" s="36">
        <v>1</v>
      </c>
    </row>
    <row r="7" spans="1:11" x14ac:dyDescent="0.15">
      <c r="A7" s="43">
        <v>48</v>
      </c>
      <c r="B7" s="36">
        <v>1</v>
      </c>
    </row>
    <row r="8" spans="1:11" x14ac:dyDescent="0.15">
      <c r="A8" s="43">
        <v>56</v>
      </c>
      <c r="B8" s="36">
        <v>0</v>
      </c>
    </row>
    <row r="9" spans="1:11" ht="14" thickBot="1" x14ac:dyDescent="0.2">
      <c r="A9" s="37" t="s">
        <v>46</v>
      </c>
      <c r="B9" s="37">
        <v>1</v>
      </c>
    </row>
    <row r="12" spans="1:11" ht="23" x14ac:dyDescent="0.25">
      <c r="K12" s="46" t="s">
        <v>54</v>
      </c>
    </row>
    <row r="35" spans="5:5" x14ac:dyDescent="0.15">
      <c r="E35" t="s">
        <v>55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2ECB-7871-184A-AC1D-3300A96AA15B}">
  <dimension ref="A1:L18"/>
  <sheetViews>
    <sheetView zoomScale="106" zoomScaleNormal="234" workbookViewId="0">
      <selection activeCell="G19" sqref="G19"/>
    </sheetView>
  </sheetViews>
  <sheetFormatPr baseColWidth="10" defaultRowHeight="13" x14ac:dyDescent="0.15"/>
  <cols>
    <col min="2" max="2" width="19.1640625" bestFit="1" customWidth="1"/>
    <col min="3" max="3" width="15.6640625" bestFit="1" customWidth="1"/>
    <col min="4" max="4" width="22.1640625" bestFit="1" customWidth="1"/>
    <col min="5" max="5" width="16.33203125" bestFit="1" customWidth="1"/>
    <col min="6" max="11" width="16.33203125" customWidth="1"/>
    <col min="12" max="12" width="17.33203125" customWidth="1"/>
  </cols>
  <sheetData>
    <row r="1" spans="1:12" ht="31" customHeight="1" x14ac:dyDescent="0.15">
      <c r="A1" s="45" t="s">
        <v>49</v>
      </c>
      <c r="B1" s="45" t="s">
        <v>50</v>
      </c>
      <c r="C1" s="45" t="s">
        <v>51</v>
      </c>
      <c r="D1" s="45" t="s">
        <v>57</v>
      </c>
      <c r="E1" s="45" t="s">
        <v>52</v>
      </c>
      <c r="F1" s="45"/>
      <c r="G1" s="45" t="s">
        <v>49</v>
      </c>
      <c r="H1" s="45" t="s">
        <v>50</v>
      </c>
      <c r="I1" s="45" t="s">
        <v>51</v>
      </c>
      <c r="J1" s="45" t="s">
        <v>57</v>
      </c>
      <c r="K1" s="45" t="s">
        <v>52</v>
      </c>
      <c r="L1" s="45" t="s">
        <v>53</v>
      </c>
    </row>
    <row r="2" spans="1:12" x14ac:dyDescent="0.15">
      <c r="A2">
        <v>1</v>
      </c>
      <c r="B2" s="43">
        <v>8</v>
      </c>
      <c r="C2" s="36">
        <v>9</v>
      </c>
      <c r="D2">
        <f>_xlfn.EXPON.DIST(B2,$C$11,TRUE)</f>
        <v>0.39988759393585538</v>
      </c>
      <c r="E2">
        <f>$C$10*D2</f>
        <v>11.996627818075661</v>
      </c>
      <c r="G2">
        <v>1</v>
      </c>
      <c r="H2" s="43">
        <v>8</v>
      </c>
      <c r="I2" s="36">
        <v>9</v>
      </c>
      <c r="J2">
        <f>_xlfn.EXPON.DIST(H2,$C$11,TRUE)</f>
        <v>0.39988759393585538</v>
      </c>
      <c r="K2">
        <f>$C$10*J2</f>
        <v>11.996627818075661</v>
      </c>
      <c r="L2">
        <f>(K2-I2)^2/K2</f>
        <v>0.74852520360219954</v>
      </c>
    </row>
    <row r="3" spans="1:12" x14ac:dyDescent="0.15">
      <c r="A3">
        <v>2</v>
      </c>
      <c r="B3" s="43">
        <v>16</v>
      </c>
      <c r="C3" s="36">
        <v>10</v>
      </c>
      <c r="D3">
        <f>_xlfn.EXPON.DIST(B3,$C$11,TRUE)-D2</f>
        <v>0.23997750615204783</v>
      </c>
      <c r="E3">
        <f t="shared" ref="E3:E9" si="0">$C$10*D3</f>
        <v>7.1993251845614346</v>
      </c>
      <c r="G3">
        <v>2</v>
      </c>
      <c r="H3" s="43">
        <v>16</v>
      </c>
      <c r="I3" s="36">
        <v>10</v>
      </c>
      <c r="J3">
        <f>_xlfn.EXPON.DIST(H3,$C$11,TRUE)-J2</f>
        <v>0.23997750615204783</v>
      </c>
      <c r="K3">
        <f t="shared" ref="K3:K6" si="1">$C$10*J3</f>
        <v>7.1993251845614346</v>
      </c>
      <c r="L3">
        <f t="shared" ref="L3:L5" si="2">(K3-I3)^2/K3</f>
        <v>1.0895159227773745</v>
      </c>
    </row>
    <row r="4" spans="1:12" x14ac:dyDescent="0.15">
      <c r="A4">
        <v>3</v>
      </c>
      <c r="B4" s="43">
        <v>24</v>
      </c>
      <c r="C4" s="36">
        <v>6</v>
      </c>
      <c r="D4">
        <f>_xlfn.EXPON.DIST(B4,$C$11,TRUE)-D3-D2</f>
        <v>0.14401347861817848</v>
      </c>
      <c r="E4">
        <f t="shared" si="0"/>
        <v>4.3204043585453542</v>
      </c>
      <c r="G4">
        <v>3</v>
      </c>
      <c r="H4" s="43">
        <v>24</v>
      </c>
      <c r="I4" s="36">
        <v>6</v>
      </c>
      <c r="J4">
        <f>_xlfn.EXPON.DIST(H4,$C$11,TRUE)-J3-J2</f>
        <v>0.14401347861817848</v>
      </c>
      <c r="K4">
        <f t="shared" si="1"/>
        <v>4.3204043585453542</v>
      </c>
      <c r="L4">
        <f t="shared" si="2"/>
        <v>0.65295775225614883</v>
      </c>
    </row>
    <row r="5" spans="1:12" x14ac:dyDescent="0.15">
      <c r="A5">
        <v>4</v>
      </c>
      <c r="B5" s="43">
        <v>32</v>
      </c>
      <c r="C5" s="36">
        <v>2</v>
      </c>
      <c r="D5">
        <f>_xlfn.EXPON.DIST(B5,$C$11,TRUE)-D4-D3-D2</f>
        <v>8.6424275159222352E-2</v>
      </c>
      <c r="E5">
        <f t="shared" si="0"/>
        <v>2.5927282547766706</v>
      </c>
      <c r="G5">
        <v>4</v>
      </c>
      <c r="H5" s="43">
        <v>32</v>
      </c>
      <c r="I5" s="36">
        <v>2</v>
      </c>
      <c r="J5">
        <f>_xlfn.EXPON.DIST(H5,$C$11,TRUE)-J4-J3-J2</f>
        <v>8.6424275159222352E-2</v>
      </c>
      <c r="K5">
        <f t="shared" si="1"/>
        <v>2.5927282547766706</v>
      </c>
      <c r="L5">
        <f t="shared" si="2"/>
        <v>0.13550466901548072</v>
      </c>
    </row>
    <row r="6" spans="1:12" x14ac:dyDescent="0.15">
      <c r="A6">
        <v>5</v>
      </c>
      <c r="B6" s="43">
        <v>40</v>
      </c>
      <c r="C6" s="36">
        <v>1</v>
      </c>
      <c r="D6">
        <f>_xlfn.EXPON.DIST(B6,$C$11,TRUE)-D5-D4-D3-D2</f>
        <v>5.1864279708150551E-2</v>
      </c>
      <c r="E6">
        <f t="shared" si="0"/>
        <v>1.5559283912445165</v>
      </c>
      <c r="G6">
        <v>5</v>
      </c>
      <c r="H6" s="43" t="s">
        <v>59</v>
      </c>
      <c r="I6" s="36">
        <v>3</v>
      </c>
      <c r="J6">
        <f>1-SUM(J2:J5)</f>
        <v>0.12969714613469596</v>
      </c>
      <c r="K6">
        <f t="shared" si="1"/>
        <v>3.8909143840408786</v>
      </c>
      <c r="L6">
        <f>(K6-I6)^2/K6</f>
        <v>0.20399534951129347</v>
      </c>
    </row>
    <row r="7" spans="1:12" x14ac:dyDescent="0.15">
      <c r="A7">
        <v>6</v>
      </c>
      <c r="B7" s="43">
        <v>48</v>
      </c>
      <c r="C7" s="36">
        <v>1</v>
      </c>
      <c r="D7">
        <f>_xlfn.EXPON.DIST(B7,$C$11,TRUE)-D6-D5-D4-D3-D2</f>
        <v>3.1124397684442084E-2</v>
      </c>
      <c r="E7">
        <f t="shared" si="0"/>
        <v>0.93373193053326253</v>
      </c>
      <c r="H7" s="43"/>
      <c r="I7" s="36"/>
    </row>
    <row r="8" spans="1:12" x14ac:dyDescent="0.15">
      <c r="A8">
        <v>7</v>
      </c>
      <c r="B8" s="43">
        <v>56</v>
      </c>
      <c r="C8" s="36">
        <v>0</v>
      </c>
      <c r="D8">
        <f>_xlfn.EXPON.DIST(B8,$C$11,TRUE)-D7-D6-D5-D4-D3-D2</f>
        <v>1.8678137181707855E-2</v>
      </c>
      <c r="E8">
        <f t="shared" si="0"/>
        <v>0.56034411545123564</v>
      </c>
      <c r="H8" s="43"/>
      <c r="I8" s="36"/>
    </row>
    <row r="9" spans="1:12" x14ac:dyDescent="0.15">
      <c r="A9">
        <v>8</v>
      </c>
      <c r="B9" s="36" t="s">
        <v>46</v>
      </c>
      <c r="C9" s="36">
        <v>1</v>
      </c>
      <c r="D9">
        <f>1-SUM(D2:D8)</f>
        <v>2.8030331560395472E-2</v>
      </c>
      <c r="E9">
        <f t="shared" si="0"/>
        <v>0.84090994681186415</v>
      </c>
    </row>
    <row r="10" spans="1:12" x14ac:dyDescent="0.15">
      <c r="B10" t="s">
        <v>56</v>
      </c>
      <c r="C10">
        <f>SUM(C2:C9)</f>
        <v>30</v>
      </c>
      <c r="E10">
        <f>SUM(E2:E9)</f>
        <v>30</v>
      </c>
      <c r="H10" t="s">
        <v>56</v>
      </c>
      <c r="I10">
        <v>30</v>
      </c>
      <c r="J10">
        <f>SUM(J2:J6)</f>
        <v>1</v>
      </c>
      <c r="K10">
        <f>SUM(K2:K6)</f>
        <v>30</v>
      </c>
      <c r="L10" s="42">
        <f>SUM(L2:L6)</f>
        <v>2.8304988971624971</v>
      </c>
    </row>
    <row r="11" spans="1:12" x14ac:dyDescent="0.15">
      <c r="B11" t="s">
        <v>48</v>
      </c>
      <c r="C11">
        <f>Dáta!I7</f>
        <v>6.3829787234042562E-2</v>
      </c>
      <c r="H11" t="s">
        <v>48</v>
      </c>
      <c r="I11">
        <f>C11</f>
        <v>6.3829787234042562E-2</v>
      </c>
    </row>
    <row r="14" spans="1:12" x14ac:dyDescent="0.15">
      <c r="G14" t="s">
        <v>61</v>
      </c>
      <c r="H14" t="s">
        <v>62</v>
      </c>
    </row>
    <row r="15" spans="1:12" x14ac:dyDescent="0.15">
      <c r="D15" t="s">
        <v>60</v>
      </c>
      <c r="H15">
        <v>3</v>
      </c>
    </row>
    <row r="16" spans="1:12" x14ac:dyDescent="0.15">
      <c r="G16" t="s">
        <v>63</v>
      </c>
    </row>
    <row r="17" spans="4:7" x14ac:dyDescent="0.15">
      <c r="G17" t="s">
        <v>64</v>
      </c>
    </row>
    <row r="18" spans="4:7" x14ac:dyDescent="0.15">
      <c r="D18" t="s">
        <v>58</v>
      </c>
      <c r="G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Intervaly</vt:lpstr>
      <vt:lpstr>Dáta</vt:lpstr>
      <vt:lpstr>histogram</vt:lpstr>
      <vt:lpstr>histogram-upraveny</vt:lpstr>
      <vt:lpstr>chi kvadrat test</vt:lpstr>
      <vt:lpstr>cisla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Márton</dc:creator>
  <cp:lastModifiedBy>Microsoft Office User</cp:lastModifiedBy>
  <dcterms:created xsi:type="dcterms:W3CDTF">2009-09-03T09:04:51Z</dcterms:created>
  <dcterms:modified xsi:type="dcterms:W3CDTF">2022-11-08T12:37:18Z</dcterms:modified>
</cp:coreProperties>
</file>