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ndrade\Desktop\PREWORK_JA\Module-1\"/>
    </mc:Choice>
  </mc:AlternateContent>
  <xr:revisionPtr revIDLastSave="0" documentId="13_ncr:1_{E9F4CF49-ED35-4BA9-B804-D3996DBCE7F9}" xr6:coauthVersionLast="40" xr6:coauthVersionMax="40" xr10:uidLastSave="{00000000-0000-0000-0000-000000000000}"/>
  <bookViews>
    <workbookView xWindow="0" yWindow="0" windowWidth="23040" windowHeight="9576" xr2:uid="{00000000-000D-0000-FFFF-FFFF00000000}"/>
  </bookViews>
  <sheets>
    <sheet name="Data" sheetId="1" r:id="rId1"/>
    <sheet name="Cat Pivot" sheetId="3" r:id="rId2"/>
    <sheet name="SubCat Pivot" sheetId="5" r:id="rId3"/>
    <sheet name="Date Created" sheetId="17" r:id="rId4"/>
    <sheet name="Bonus" sheetId="1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1" l="1"/>
  <c r="C2" i="11"/>
  <c r="C4" i="11"/>
  <c r="C5" i="11"/>
  <c r="C6" i="11"/>
  <c r="C7" i="11"/>
  <c r="C8" i="11"/>
  <c r="C9" i="11"/>
  <c r="C10" i="11"/>
  <c r="C11" i="11"/>
  <c r="C12" i="11"/>
  <c r="R2" i="1"/>
  <c r="T2" i="1"/>
  <c r="Q2" i="1"/>
  <c r="E13" i="11" l="1"/>
  <c r="C13" i="11"/>
  <c r="D13" i="11"/>
  <c r="E12" i="11"/>
  <c r="D5" i="11"/>
  <c r="E4" i="11"/>
  <c r="E5" i="11"/>
  <c r="E6" i="11"/>
  <c r="F6" i="11" s="1"/>
  <c r="E7" i="11"/>
  <c r="E8" i="11"/>
  <c r="E9" i="11"/>
  <c r="E10" i="11"/>
  <c r="E11" i="11"/>
  <c r="E3" i="11"/>
  <c r="D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4" i="11"/>
  <c r="D6" i="11"/>
  <c r="D7" i="11"/>
  <c r="D8" i="11"/>
  <c r="D9" i="11"/>
  <c r="D10" i="11"/>
  <c r="D11" i="11"/>
  <c r="D12" i="11"/>
  <c r="D2" i="11"/>
  <c r="E2" i="1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8" i="11" l="1"/>
  <c r="G8" i="11" s="1"/>
  <c r="F7" i="11"/>
  <c r="I7" i="11" s="1"/>
  <c r="H6" i="11"/>
  <c r="F10" i="11"/>
  <c r="I10" i="11" s="1"/>
  <c r="G6" i="11"/>
  <c r="G13" i="11"/>
  <c r="F13" i="11"/>
  <c r="H13" i="11" s="1"/>
  <c r="F5" i="11"/>
  <c r="H5" i="11" s="1"/>
  <c r="F12" i="11"/>
  <c r="G12" i="11" s="1"/>
  <c r="F4" i="11"/>
  <c r="I4" i="11" s="1"/>
  <c r="F2" i="11"/>
  <c r="H2" i="11" s="1"/>
  <c r="F11" i="11"/>
  <c r="I11" i="11" s="1"/>
  <c r="F3" i="11"/>
  <c r="I3" i="11" s="1"/>
  <c r="I6" i="11"/>
  <c r="F9" i="11"/>
  <c r="I9" i="11" s="1"/>
  <c r="I8" i="11" l="1"/>
  <c r="G10" i="11"/>
  <c r="H8" i="11"/>
  <c r="H7" i="11"/>
  <c r="G4" i="11"/>
  <c r="H4" i="11"/>
  <c r="I13" i="11"/>
  <c r="G7" i="11"/>
  <c r="H10" i="11"/>
  <c r="I12" i="11"/>
  <c r="I5" i="11"/>
  <c r="G11" i="11"/>
  <c r="H9" i="11"/>
  <c r="H11" i="11"/>
  <c r="H12" i="11"/>
  <c r="H3" i="11"/>
  <c r="G5" i="11"/>
  <c r="I2" i="11"/>
  <c r="G3" i="11"/>
  <c r="G2" i="11"/>
  <c r="G9" i="1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<sst xmlns="http://schemas.openxmlformats.org/spreadsheetml/2006/main" count="24821" uniqueCount="8401">
  <si>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</si>
  <si>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</si>
  <si>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</si>
  <si>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</si>
  <si>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</si>
  <si>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</si>
  <si>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</si>
  <si>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</si>
  <si>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</si>
  <si>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</si>
  <si>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</si>
  <si>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</si>
  <si>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</si>
  <si>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</si>
  <si>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</si>
  <si>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</si>
  <si>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</si>
  <si>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</si>
  <si>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</si>
  <si>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</si>
  <si>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</si>
  <si>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</si>
  <si>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</si>
  <si>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</si>
  <si>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</si>
  <si>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</si>
  <si>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</si>
  <si>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</si>
  <si>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</si>
  <si>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</si>
  <si>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</si>
  <si>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</si>
  <si>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</si>
  <si>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</si>
  <si>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</si>
  <si>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</si>
  <si>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</si>
  <si>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</si>
  <si>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</si>
  <si>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</si>
  <si>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</si>
  <si>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</si>
  <si>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</si>
  <si>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</si>
  <si>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</si>
  <si>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</si>
  <si>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</si>
  <si>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</si>
  <si>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</si>
  <si>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</si>
  <si>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</si>
  <si>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</si>
  <si>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</si>
  <si>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</si>
  <si>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</si>
  <si>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</si>
  <si>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</si>
  <si>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</si>
  <si>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</si>
  <si>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</si>
  <si>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</si>
  <si>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</si>
  <si>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</si>
  <si>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</si>
  <si>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</si>
  <si>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</si>
  <si>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</si>
  <si>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</si>
  <si>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</si>
  <si>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</si>
  <si>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</si>
  <si>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</si>
  <si>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</si>
  <si>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</si>
  <si>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</si>
  <si>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</si>
  <si>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</si>
  <si>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</si>
  <si>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</si>
  <si>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</si>
  <si>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</si>
  <si>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</si>
  <si>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</si>
  <si>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</si>
  <si>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</si>
  <si>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</si>
  <si>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</si>
  <si>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</si>
  <si>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</si>
  <si>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</si>
  <si>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</si>
  <si>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</si>
  <si>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</si>
  <si>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</si>
  <si>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</si>
  <si>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</si>
  <si>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</si>
  <si>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</si>
  <si>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</si>
  <si>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</si>
  <si>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</si>
  <si>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</si>
  <si>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</si>
  <si>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</si>
  <si>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</si>
  <si>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</si>
  <si>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</si>
  <si>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</si>
  <si>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</si>
  <si>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</si>
  <si>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</si>
  <si>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</si>
  <si>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</si>
  <si>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</si>
  <si>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</si>
  <si>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</si>
  <si>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</si>
  <si>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</si>
  <si>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</si>
  <si>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</si>
  <si>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</si>
  <si>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</si>
  <si>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</si>
  <si>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</si>
  <si>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</si>
  <si>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</si>
  <si>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</si>
  <si>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</si>
  <si>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</si>
  <si>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</si>
  <si>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</si>
  <si>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</si>
  <si>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</si>
  <si>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</si>
  <si>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</si>
  <si>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</si>
  <si>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</si>
  <si>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</si>
  <si>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</si>
  <si>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</si>
  <si>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</si>
  <si>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</si>
  <si>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</si>
  <si>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</si>
  <si>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</si>
  <si>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</si>
  <si>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</si>
  <si>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</si>
  <si>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</si>
  <si>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</si>
  <si>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</si>
  <si>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</si>
  <si>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</si>
  <si>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</si>
  <si>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</si>
  <si>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</si>
  <si>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</si>
  <si>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</si>
  <si>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</si>
  <si>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</si>
  <si>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</si>
  <si>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</si>
  <si>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</si>
  <si>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</si>
  <si>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</si>
  <si>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</si>
  <si>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</si>
  <si>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</si>
  <si>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</si>
  <si>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</si>
  <si>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</si>
  <si>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</si>
  <si>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</si>
  <si>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</si>
  <si>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</si>
  <si>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</si>
  <si>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</si>
  <si>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</si>
  <si>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</si>
  <si>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</si>
  <si>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</si>
  <si>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</si>
  <si>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</si>
  <si>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</si>
  <si>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</si>
  <si>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</si>
  <si>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</si>
  <si>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</si>
  <si>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</si>
  <si>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</si>
  <si>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</si>
  <si>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</si>
  <si>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</si>
  <si>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</si>
  <si>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</si>
  <si>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</si>
  <si>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</si>
  <si>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</si>
  <si>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</si>
  <si>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</si>
  <si>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</si>
  <si>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</si>
  <si>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</si>
  <si>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</si>
  <si>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</si>
  <si>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</si>
  <si>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</si>
  <si>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</si>
  <si>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</si>
  <si>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</si>
  <si>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</si>
  <si>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</si>
  <si>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</si>
  <si>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</si>
  <si>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</si>
  <si>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</si>
  <si>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</si>
  <si>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</si>
  <si>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</si>
  <si>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</si>
  <si>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</si>
  <si>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</si>
  <si>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</si>
  <si>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</si>
  <si>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</si>
  <si>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</si>
  <si>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</si>
  <si>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</si>
  <si>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</si>
  <si>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</si>
  <si>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</si>
  <si>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</si>
  <si>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</si>
  <si>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</si>
  <si>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</si>
  <si>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</si>
  <si>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</si>
  <si>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</si>
  <si>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</si>
  <si>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</si>
  <si>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</si>
  <si>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</si>
  <si>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</si>
  <si>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</si>
  <si>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</si>
  <si>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</si>
  <si>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</si>
  <si>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</si>
  <si>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</si>
  <si>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</si>
  <si>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</si>
  <si>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</si>
  <si>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</si>
  <si>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</si>
  <si>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</si>
  <si>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</si>
  <si>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</si>
  <si>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</si>
  <si>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</si>
  <si>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</si>
  <si>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</si>
  <si>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</si>
  <si>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</si>
  <si>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</si>
  <si>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</si>
  <si>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</si>
  <si>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</si>
  <si>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</si>
  <si>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</si>
  <si>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</si>
  <si>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</si>
  <si>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</si>
  <si>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</si>
  <si>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</si>
  <si>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</si>
  <si>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</si>
  <si>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</si>
  <si>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</si>
  <si>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</si>
  <si>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</si>
  <si>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</si>
  <si>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</si>
  <si>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</si>
  <si>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</si>
  <si>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</si>
  <si>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</si>
  <si>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</si>
  <si>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</si>
  <si>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</si>
  <si>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</si>
  <si>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</si>
  <si>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</si>
  <si>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</si>
  <si>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</si>
  <si>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</si>
  <si>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</si>
  <si>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</si>
  <si>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</si>
  <si>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</si>
  <si>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</si>
  <si>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</si>
  <si>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</si>
  <si>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</si>
  <si>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</si>
  <si>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</si>
  <si>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</si>
  <si>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</si>
  <si>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</si>
  <si>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</si>
  <si>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</si>
  <si>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</si>
  <si>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</si>
  <si>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</si>
  <si>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</si>
  <si>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</si>
  <si>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</si>
  <si>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</si>
  <si>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</si>
  <si>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</si>
  <si>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</si>
  <si>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</si>
  <si>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</si>
  <si>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</si>
  <si>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</si>
  <si>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</si>
  <si>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</si>
  <si>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</si>
  <si>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</si>
  <si>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</si>
  <si>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</si>
  <si>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</si>
  <si>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</si>
  <si>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</si>
  <si>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</si>
  <si>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</si>
  <si>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</si>
  <si>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</si>
  <si>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</si>
  <si>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</si>
  <si>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</si>
  <si>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</si>
  <si>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</si>
  <si>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</si>
  <si>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</si>
  <si>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</si>
  <si>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</si>
  <si>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</si>
  <si>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</si>
  <si>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</si>
  <si>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</si>
  <si>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</si>
  <si>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</si>
  <si>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</si>
  <si>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</si>
  <si>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</si>
  <si>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</si>
  <si>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</si>
  <si>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</si>
  <si>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</si>
  <si>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</si>
  <si>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</si>
  <si>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</si>
  <si>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</si>
  <si>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</si>
  <si>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</si>
  <si>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</si>
  <si>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</si>
  <si>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</si>
  <si>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</si>
  <si>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</si>
  <si>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</si>
  <si>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</si>
  <si>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</si>
  <si>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</si>
  <si>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</si>
  <si>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</si>
  <si>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</si>
  <si>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</si>
  <si>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</si>
  <si>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</si>
  <si>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</si>
  <si>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</si>
  <si>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</si>
  <si>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</si>
  <si>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</si>
  <si>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</si>
  <si>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</si>
  <si>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</si>
  <si>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</si>
  <si>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</si>
  <si>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</si>
  <si>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</si>
  <si>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</si>
  <si>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</si>
  <si>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</si>
  <si>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</si>
  <si>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</si>
  <si>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</si>
  <si>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</si>
  <si>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</si>
  <si>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</si>
  <si>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</si>
  <si>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</si>
  <si>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</si>
  <si>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</si>
  <si>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</si>
  <si>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</si>
  <si>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</si>
  <si>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</si>
  <si>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</si>
  <si>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</si>
  <si>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</si>
  <si>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</si>
  <si>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</si>
  <si>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</si>
  <si>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</si>
  <si>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</si>
  <si>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</si>
  <si>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</si>
  <si>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</si>
  <si>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</si>
  <si>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</si>
  <si>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</si>
  <si>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</si>
  <si>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</si>
  <si>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</si>
  <si>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</si>
  <si>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</si>
  <si>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</si>
  <si>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</si>
  <si>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</si>
  <si>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</si>
  <si>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</si>
  <si>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</si>
  <si>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</si>
  <si>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</si>
  <si>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</si>
  <si>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</si>
  <si>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</si>
  <si>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</si>
  <si>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</si>
  <si>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</si>
  <si>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</si>
  <si>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</si>
  <si>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</si>
  <si>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</si>
  <si>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</si>
  <si>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</si>
  <si>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</si>
  <si>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</si>
  <si>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</si>
  <si>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</si>
  <si>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</si>
  <si>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</si>
  <si>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</si>
  <si>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</si>
  <si>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</si>
  <si>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</si>
  <si>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</si>
  <si>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</si>
  <si>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</si>
  <si>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</si>
  <si>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</si>
  <si>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</si>
  <si>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</si>
  <si>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</si>
  <si>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</si>
  <si>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</si>
  <si>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</si>
  <si>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</si>
  <si>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</si>
  <si>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</si>
  <si>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</si>
  <si>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</si>
  <si>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</si>
  <si>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</si>
  <si>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</si>
  <si>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</si>
  <si>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</si>
  <si>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</si>
  <si>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</si>
  <si>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</si>
  <si>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</si>
  <si>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</si>
  <si>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</si>
  <si>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</si>
  <si>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</si>
  <si>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</si>
  <si>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</si>
  <si>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</si>
  <si>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</si>
  <si>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</si>
  <si>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</si>
  <si>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</si>
  <si>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</si>
  <si>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</si>
  <si>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</si>
  <si>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</si>
  <si>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</si>
  <si>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</si>
  <si>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</si>
  <si>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</si>
  <si>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</si>
  <si>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</si>
  <si>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</si>
  <si>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</si>
  <si>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</si>
  <si>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</si>
  <si>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</si>
  <si>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</si>
  <si>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</si>
  <si>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</si>
  <si>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</si>
  <si>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</si>
  <si>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</si>
  <si>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</si>
  <si>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</si>
  <si>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</si>
  <si>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</si>
  <si>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</si>
  <si>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</si>
  <si>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</si>
  <si>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</si>
  <si>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</si>
  <si>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</si>
  <si>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</si>
  <si>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</si>
  <si>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</si>
  <si>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</si>
  <si>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</si>
  <si>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</si>
  <si>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</si>
  <si>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</si>
  <si>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</si>
  <si>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</si>
  <si>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</si>
  <si>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</si>
  <si>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</si>
  <si>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</si>
  <si>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</si>
  <si>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</si>
  <si>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</si>
  <si>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</si>
  <si>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</si>
  <si>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</si>
  <si>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</si>
  <si>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</si>
  <si>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</si>
  <si>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</si>
  <si>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</si>
  <si>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</si>
  <si>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</si>
  <si>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</si>
  <si>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</si>
  <si>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</si>
  <si>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</si>
  <si>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</si>
  <si>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</si>
  <si>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</si>
  <si>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</si>
  <si>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</si>
  <si>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</si>
  <si>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</si>
  <si>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</si>
  <si>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</si>
  <si>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</si>
  <si>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</si>
  <si>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</si>
  <si>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</si>
  <si>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</si>
  <si>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</si>
  <si>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</si>
  <si>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</si>
  <si>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</si>
  <si>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</si>
  <si>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</si>
  <si>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</si>
  <si>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</si>
  <si>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</si>
  <si>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</si>
  <si>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</si>
  <si>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</si>
  <si>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</si>
  <si>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</si>
  <si>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</si>
  <si>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</si>
  <si>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</si>
  <si>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</si>
  <si>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</si>
  <si>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</si>
  <si>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</si>
  <si>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</si>
  <si>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</si>
  <si>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</si>
  <si>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</si>
  <si>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</si>
  <si>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</si>
  <si>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</si>
  <si>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</si>
  <si>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</si>
  <si>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</si>
  <si>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</si>
  <si>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</si>
  <si>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</si>
  <si>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</si>
  <si>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</si>
  <si>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</si>
  <si>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</si>
  <si>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</si>
  <si>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</si>
  <si>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</si>
  <si>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</si>
  <si>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</si>
  <si>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</si>
  <si>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</si>
  <si>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</si>
  <si>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</si>
  <si>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</si>
  <si>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</si>
  <si>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</si>
  <si>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</si>
  <si>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</si>
  <si>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</si>
  <si>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</si>
  <si>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</si>
  <si>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</si>
  <si>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</si>
  <si>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</si>
  <si>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</si>
  <si>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</si>
  <si>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</si>
  <si>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</si>
  <si>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</si>
  <si>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</si>
  <si>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</si>
  <si>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</si>
  <si>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</si>
  <si>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</si>
  <si>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</si>
  <si>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</si>
  <si>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</si>
  <si>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</si>
  <si>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</si>
  <si>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</si>
  <si>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</si>
  <si>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</si>
  <si>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</si>
  <si>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</si>
  <si>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</si>
  <si>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</si>
  <si>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</si>
  <si>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</si>
  <si>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</si>
  <si>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</si>
  <si>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</si>
  <si>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</si>
  <si>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</si>
  <si>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</si>
  <si>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</si>
  <si>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</si>
  <si>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</si>
  <si>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</si>
  <si>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</si>
  <si>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</si>
  <si>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</si>
  <si>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</si>
  <si>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</si>
  <si>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</si>
  <si>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</si>
  <si>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</si>
  <si>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</si>
  <si>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</si>
  <si>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</si>
  <si>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</si>
  <si>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</si>
  <si>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</si>
  <si>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</si>
  <si>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</si>
  <si>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</si>
  <si>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</si>
  <si>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</si>
  <si>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</si>
  <si>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</si>
  <si>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</si>
  <si>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</si>
  <si>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</si>
  <si>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</si>
  <si>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</si>
  <si>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</si>
  <si>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</si>
  <si>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</si>
  <si>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</si>
  <si>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</si>
  <si>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</si>
  <si>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</si>
  <si>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</si>
  <si>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</si>
  <si>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</si>
  <si>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</si>
  <si>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</si>
  <si>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</si>
  <si>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</si>
  <si>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</si>
  <si>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</si>
  <si>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</si>
  <si>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</si>
  <si>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</si>
  <si>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</si>
  <si>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</si>
  <si>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</si>
  <si>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</si>
  <si>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</si>
  <si>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</si>
  <si>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</si>
  <si>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</si>
  <si>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</si>
  <si>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</si>
  <si>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</si>
  <si>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</si>
  <si>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</si>
  <si>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</si>
  <si>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</si>
  <si>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</si>
  <si>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</si>
  <si>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</si>
  <si>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</si>
  <si>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</si>
  <si>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</si>
  <si>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</si>
  <si>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</si>
  <si>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</si>
  <si>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</si>
  <si>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</si>
  <si>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</si>
  <si>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</si>
  <si>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</si>
  <si>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</si>
  <si>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</si>
  <si>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</si>
  <si>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</si>
  <si>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</si>
  <si>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</si>
  <si>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</si>
  <si>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</si>
  <si>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</si>
  <si>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</si>
  <si>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</si>
  <si>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</si>
  <si>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</si>
  <si>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</si>
  <si>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</si>
  <si>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</si>
  <si>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</si>
  <si>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</si>
  <si>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</si>
  <si>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</si>
  <si>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</si>
  <si>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</si>
  <si>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</si>
  <si>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</si>
  <si>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</si>
  <si>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</si>
  <si>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</si>
  <si>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</si>
  <si>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</si>
  <si>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</si>
  <si>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</si>
  <si>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</si>
  <si>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</si>
  <si>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</si>
  <si>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</si>
  <si>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</si>
  <si>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</si>
  <si>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</si>
  <si>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</si>
  <si>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</si>
  <si>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</si>
  <si>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</si>
  <si>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</si>
  <si>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</si>
  <si>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</si>
  <si>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</si>
  <si>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</si>
  <si>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</si>
  <si>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</si>
  <si>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</si>
  <si>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</si>
  <si>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</si>
  <si>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</si>
  <si>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</si>
  <si>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</si>
  <si>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</si>
  <si>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</si>
  <si>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</si>
  <si>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</si>
  <si>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</si>
  <si>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</si>
  <si>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</si>
  <si>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</si>
  <si>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</si>
  <si>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</si>
  <si>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</si>
  <si>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</si>
  <si>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</si>
  <si>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</si>
  <si>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</si>
  <si>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</si>
  <si>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</si>
  <si>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</si>
  <si>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</si>
  <si>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</si>
  <si>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</si>
  <si>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</si>
  <si>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</si>
  <si>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</si>
  <si>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</si>
  <si>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</si>
  <si>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</si>
  <si>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</si>
  <si>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</si>
  <si>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</si>
  <si>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</si>
  <si>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</si>
  <si>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</si>
  <si>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</si>
  <si>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</si>
  <si>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</si>
  <si>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</si>
  <si>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</si>
  <si>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</si>
  <si>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</si>
  <si>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</si>
  <si>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</si>
  <si>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</si>
  <si>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</si>
  <si>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</si>
  <si>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</si>
  <si>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</si>
  <si>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</si>
  <si>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</si>
  <si>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</si>
  <si>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</si>
  <si>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</si>
  <si>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</si>
  <si>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</si>
  <si>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</si>
  <si>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</si>
  <si>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</si>
  <si>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</si>
  <si>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</si>
  <si>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</si>
  <si>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</si>
  <si>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</si>
  <si>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</si>
  <si>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</si>
  <si>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</si>
  <si>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</si>
  <si>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</si>
  <si>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</si>
  <si>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</si>
  <si>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</si>
  <si>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</si>
  <si>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</si>
  <si>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</si>
  <si>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</si>
  <si>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</si>
  <si>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</si>
  <si>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</si>
  <si>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</si>
  <si>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</si>
  <si>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</si>
  <si>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</si>
  <si>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</si>
  <si>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</si>
  <si>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</si>
  <si>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</si>
  <si>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</si>
  <si>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</si>
  <si>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</si>
  <si>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</si>
  <si>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</si>
  <si>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</si>
  <si>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</si>
  <si>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</si>
  <si>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</si>
  <si>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</si>
  <si>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</si>
  <si>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</si>
  <si>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</si>
  <si>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</si>
  <si>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</si>
  <si>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</si>
  <si>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</si>
  <si>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</si>
  <si>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</si>
  <si>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</si>
  <si>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</si>
  <si>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</si>
  <si>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</si>
  <si>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</si>
  <si>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</si>
  <si>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</si>
  <si>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</si>
  <si>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</si>
  <si>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</si>
  <si>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</si>
  <si>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</si>
  <si>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</si>
  <si>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</si>
  <si>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</si>
  <si>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</si>
  <si>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</si>
  <si>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</si>
  <si>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</si>
  <si>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</si>
  <si>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</si>
  <si>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</si>
  <si>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</si>
  <si>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</si>
  <si>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</si>
  <si>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</si>
  <si>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</si>
  <si>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</si>
  <si>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</si>
  <si>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</si>
  <si>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</si>
  <si>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</si>
  <si>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</si>
  <si>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</si>
  <si>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</si>
  <si>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</si>
  <si>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</si>
  <si>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</si>
  <si>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</si>
  <si>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</si>
  <si>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</si>
  <si>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</si>
  <si>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</si>
  <si>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</si>
  <si>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</si>
  <si>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</si>
  <si>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</si>
  <si>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</si>
  <si>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</si>
  <si>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</si>
  <si>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</si>
  <si>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</si>
  <si>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</si>
  <si>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</si>
  <si>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</si>
  <si>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</si>
  <si>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</si>
  <si>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</si>
  <si>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</si>
  <si>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</si>
  <si>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</si>
  <si>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</si>
  <si>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</si>
  <si>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</si>
  <si>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</si>
  <si>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</si>
  <si>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</si>
  <si>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</si>
  <si>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</si>
  <si>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</si>
  <si>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</si>
  <si>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</si>
  <si>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</si>
  <si>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</si>
  <si>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</si>
  <si>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</si>
  <si>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</si>
  <si>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</si>
  <si>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</si>
  <si>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</si>
  <si>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</si>
  <si>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</si>
  <si>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</si>
  <si>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</si>
  <si>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</si>
  <si>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</si>
  <si>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</si>
  <si>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</si>
  <si>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</si>
  <si>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</si>
  <si>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</si>
  <si>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</si>
  <si>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</si>
  <si>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</si>
  <si>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</si>
  <si>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</si>
  <si>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</si>
  <si>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</si>
  <si>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</si>
  <si>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</si>
  <si>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</si>
  <si>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</si>
  <si>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</si>
  <si>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</si>
  <si>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</si>
  <si>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</si>
  <si>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</si>
  <si>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</si>
  <si>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</si>
  <si>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</si>
  <si>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</si>
  <si>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</si>
  <si>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</si>
  <si>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</si>
  <si>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</si>
  <si>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</si>
  <si>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</si>
  <si>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</si>
  <si>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</si>
  <si>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</si>
  <si>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</si>
  <si>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</si>
  <si>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</si>
  <si>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</si>
  <si>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</si>
  <si>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</si>
  <si>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</si>
  <si>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</si>
  <si>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</si>
  <si>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</si>
  <si>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</si>
  <si>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</si>
  <si>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</si>
  <si>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</si>
  <si>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</si>
  <si>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</si>
  <si>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</si>
  <si>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</si>
  <si>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</si>
  <si>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</si>
  <si>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</si>
  <si>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</si>
  <si>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</si>
  <si>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</si>
  <si>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</si>
  <si>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</si>
  <si>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</si>
  <si>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</si>
  <si>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</si>
  <si>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</si>
  <si>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</si>
  <si>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</si>
  <si>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</si>
  <si>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</si>
  <si>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</si>
  <si>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</si>
  <si>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</si>
  <si>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</si>
  <si>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</si>
  <si>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</si>
  <si>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</si>
  <si>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</si>
  <si>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</si>
  <si>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</si>
  <si>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</si>
  <si>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</si>
  <si>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</si>
  <si>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</si>
  <si>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</si>
  <si>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</si>
  <si>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</si>
  <si>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</si>
  <si>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</si>
  <si>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</si>
  <si>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</si>
  <si>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</si>
  <si>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</si>
  <si>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</si>
  <si>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</si>
  <si>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</si>
  <si>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</si>
  <si>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</si>
  <si>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</si>
  <si>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</si>
  <si>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</si>
  <si>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</si>
  <si>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</si>
  <si>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</si>
  <si>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</si>
  <si>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</si>
  <si>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</si>
  <si>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</si>
  <si>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</si>
  <si>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</si>
  <si>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</si>
  <si>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</si>
  <si>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</si>
  <si>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</si>
  <si>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</si>
  <si>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</si>
  <si>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</si>
  <si>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</si>
  <si>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</si>
  <si>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</si>
  <si>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</si>
  <si>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</si>
  <si>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</si>
  <si>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</si>
  <si>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</si>
  <si>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</si>
  <si>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</si>
  <si>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</si>
  <si>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</si>
  <si>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</si>
  <si>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</si>
  <si>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</si>
  <si>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</si>
  <si>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</si>
  <si>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</si>
  <si>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</si>
  <si>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</si>
  <si>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</si>
  <si>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</si>
  <si>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</si>
  <si>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</si>
  <si>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</si>
  <si>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</si>
  <si>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</si>
  <si>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</si>
  <si>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</si>
  <si>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</si>
  <si>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</si>
  <si>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</si>
  <si>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</si>
  <si>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</si>
  <si>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</si>
  <si>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</si>
  <si>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</si>
  <si>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</si>
  <si>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</si>
  <si>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</si>
  <si>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</si>
  <si>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</si>
  <si>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</si>
  <si>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</si>
  <si>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</si>
  <si>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</si>
  <si>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</si>
  <si>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</si>
  <si>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</si>
  <si>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</si>
  <si>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</si>
  <si>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</si>
  <si>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</si>
  <si>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</si>
  <si>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</si>
  <si>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</si>
  <si>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</si>
  <si>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</si>
  <si>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</si>
  <si>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</si>
  <si>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</si>
  <si>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</si>
  <si>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</si>
  <si>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</si>
  <si>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</si>
  <si>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</si>
  <si>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</si>
  <si>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</si>
  <si>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</si>
  <si>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</si>
  <si>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</si>
  <si>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</si>
  <si>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</si>
  <si>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</si>
  <si>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</si>
  <si>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</si>
  <si>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</si>
  <si>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</si>
  <si>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</si>
  <si>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</si>
  <si>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</si>
  <si>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</si>
  <si>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</si>
  <si>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</si>
  <si>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</si>
  <si>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</si>
  <si>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</si>
  <si>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</si>
  <si>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</si>
  <si>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</si>
  <si>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</si>
  <si>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</si>
  <si>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</si>
  <si>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</si>
  <si>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</si>
  <si>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</si>
  <si>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</si>
  <si>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</si>
  <si>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</si>
  <si>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</si>
  <si>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</si>
  <si>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</si>
  <si>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</si>
  <si>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</si>
  <si>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</si>
  <si>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</si>
  <si>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</si>
  <si>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</si>
  <si>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</si>
  <si>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</si>
  <si>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</si>
  <si>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</si>
  <si>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</si>
  <si>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</si>
  <si>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</si>
  <si>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</si>
  <si>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</si>
  <si>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</si>
  <si>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</si>
  <si>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</si>
  <si>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</si>
  <si>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</si>
  <si>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</si>
  <si>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</si>
  <si>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</si>
  <si>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</si>
  <si>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</si>
  <si>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</si>
  <si>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</si>
  <si>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</si>
  <si>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</si>
  <si>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</si>
  <si>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</si>
  <si>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</si>
  <si>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</si>
  <si>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</si>
  <si>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</si>
  <si>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</si>
  <si>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</si>
  <si>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</si>
  <si>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</si>
  <si>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</si>
  <si>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</si>
  <si>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</si>
  <si>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</si>
  <si>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</si>
  <si>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</si>
  <si>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</si>
  <si>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</si>
  <si>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</si>
  <si>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</si>
  <si>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</si>
  <si>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</si>
  <si>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</si>
  <si>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</si>
  <si>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</si>
  <si>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</si>
  <si>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</si>
  <si>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</si>
  <si>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</si>
  <si>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</si>
  <si>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</si>
  <si>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</si>
  <si>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</si>
  <si>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</si>
  <si>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</si>
  <si>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</si>
  <si>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</si>
  <si>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</si>
  <si>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</si>
  <si>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</si>
  <si>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</si>
  <si>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</si>
  <si>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</si>
  <si>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</si>
  <si>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</si>
  <si>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</si>
  <si>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</si>
  <si>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</si>
  <si>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</si>
  <si>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</si>
  <si>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</si>
  <si>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</si>
  <si>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</si>
  <si>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</si>
  <si>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</si>
  <si>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</si>
  <si>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</si>
  <si>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</si>
  <si>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</si>
  <si>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</si>
  <si>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</si>
  <si>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</si>
  <si>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</si>
  <si>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</si>
  <si>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</si>
  <si>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</si>
  <si>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</si>
  <si>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</si>
  <si>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</si>
  <si>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</si>
  <si>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</si>
  <si>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</si>
  <si>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</si>
  <si>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</si>
  <si>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</si>
  <si>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</si>
  <si>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</si>
  <si>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</si>
  <si>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</si>
  <si>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</si>
  <si>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</si>
  <si>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</si>
  <si>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</si>
  <si>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</si>
  <si>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</si>
  <si>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</si>
  <si>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</si>
  <si>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</si>
  <si>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</si>
  <si>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</si>
  <si>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</si>
  <si>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</si>
  <si>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</si>
  <si>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</si>
  <si>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</si>
  <si>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</si>
  <si>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</si>
  <si>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</si>
  <si>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</si>
  <si>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</si>
  <si>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</si>
  <si>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</si>
  <si>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</si>
  <si>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</si>
  <si>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</si>
  <si>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</si>
  <si>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</si>
  <si>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</si>
  <si>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</si>
  <si>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</si>
  <si>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</si>
  <si>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</si>
  <si>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</si>
  <si>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</si>
  <si>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</si>
  <si>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</si>
  <si>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</si>
  <si>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</si>
  <si>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</si>
  <si>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</si>
  <si>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</si>
  <si>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</si>
  <si>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</si>
  <si>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</si>
  <si>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</si>
  <si>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</si>
  <si>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</si>
  <si>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</si>
  <si>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</si>
  <si>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</si>
  <si>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</si>
  <si>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</si>
  <si>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</si>
  <si>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</si>
  <si>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</si>
  <si>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</si>
  <si>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</si>
  <si>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</si>
  <si>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</si>
  <si>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</si>
  <si>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</si>
  <si>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</si>
  <si>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</si>
  <si>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</si>
  <si>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</si>
  <si>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</si>
  <si>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</si>
  <si>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</si>
  <si>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</si>
  <si>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</si>
  <si>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</si>
  <si>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</si>
  <si>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</si>
  <si>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</si>
  <si>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</si>
  <si>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</si>
  <si>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</si>
  <si>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</si>
  <si>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</si>
  <si>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</si>
  <si>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</si>
  <si>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</si>
  <si>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</si>
  <si>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</si>
  <si>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</si>
  <si>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</si>
  <si>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</si>
  <si>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</si>
  <si>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</si>
  <si>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</si>
  <si>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</si>
  <si>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</si>
  <si>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</si>
  <si>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</si>
  <si>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</si>
  <si>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</si>
  <si>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</si>
  <si>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</si>
  <si>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</si>
  <si>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</si>
  <si>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</si>
  <si>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</si>
  <si>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</si>
  <si>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</si>
  <si>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</si>
  <si>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</si>
  <si>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</si>
  <si>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</si>
  <si>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</si>
  <si>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</si>
  <si>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</si>
  <si>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</si>
  <si>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</si>
  <si>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</si>
  <si>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</si>
  <si>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</si>
  <si>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</si>
  <si>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</si>
  <si>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</si>
  <si>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</si>
  <si>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</si>
  <si>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</si>
  <si>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</si>
  <si>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</si>
  <si>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</si>
  <si>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</si>
  <si>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</si>
  <si>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</si>
  <si>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</si>
  <si>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</si>
  <si>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</si>
  <si>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</si>
  <si>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</si>
  <si>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</si>
  <si>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</si>
  <si>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</si>
  <si>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</si>
  <si>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</si>
  <si>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</si>
  <si>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</si>
  <si>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</si>
  <si>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</si>
  <si>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</si>
  <si>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</si>
  <si>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</si>
  <si>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</si>
  <si>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</si>
  <si>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</si>
  <si>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</si>
  <si>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</si>
  <si>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</si>
  <si>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</si>
  <si>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</si>
  <si>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</si>
  <si>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</si>
  <si>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</si>
  <si>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</si>
  <si>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</si>
  <si>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</si>
  <si>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</si>
  <si>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</si>
  <si>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</si>
  <si>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</si>
  <si>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</si>
  <si>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</si>
  <si>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</si>
  <si>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</si>
  <si>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</si>
  <si>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</si>
  <si>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</si>
  <si>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</si>
  <si>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</si>
  <si>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</si>
  <si>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</si>
  <si>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</si>
  <si>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</si>
  <si>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</si>
  <si>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</si>
  <si>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</si>
  <si>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</si>
  <si>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</si>
  <si>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</si>
  <si>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</si>
  <si>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</si>
  <si>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</si>
  <si>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</si>
  <si>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</si>
  <si>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</si>
  <si>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</si>
  <si>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</si>
  <si>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</si>
  <si>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</si>
  <si>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</si>
  <si>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</si>
  <si>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</si>
  <si>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</si>
  <si>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</si>
  <si>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</si>
  <si>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</si>
  <si>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</si>
  <si>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</si>
  <si>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</si>
  <si>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</si>
  <si>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</si>
  <si>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</si>
  <si>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</si>
  <si>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</si>
  <si>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</si>
  <si>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</si>
  <si>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</si>
  <si>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</si>
  <si>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</si>
  <si>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</si>
  <si>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</si>
  <si>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</si>
  <si>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</si>
  <si>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</si>
  <si>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</si>
  <si>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</si>
  <si>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</si>
  <si>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</si>
  <si>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</si>
  <si>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</si>
  <si>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</si>
  <si>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</si>
  <si>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</si>
  <si>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</si>
  <si>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</si>
  <si>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</si>
  <si>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</si>
  <si>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</si>
  <si>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</si>
  <si>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</si>
  <si>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</si>
  <si>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</si>
  <si>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</si>
  <si>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</si>
  <si>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</si>
  <si>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</si>
  <si>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</si>
  <si>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</si>
  <si>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</si>
  <si>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</si>
  <si>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</si>
  <si>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</si>
  <si>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</si>
  <si>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</si>
  <si>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</si>
  <si>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</si>
  <si>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</si>
  <si>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</si>
  <si>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</si>
  <si>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</si>
  <si>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</si>
  <si>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</si>
  <si>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</si>
  <si>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</si>
  <si>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</si>
  <si>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</si>
  <si>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</si>
  <si>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</si>
  <si>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</si>
  <si>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</si>
  <si>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</si>
  <si>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</si>
  <si>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</si>
  <si>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</si>
  <si>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</si>
  <si>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</si>
  <si>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</si>
  <si>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</si>
  <si>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</si>
  <si>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</si>
  <si>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</si>
  <si>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</si>
  <si>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</si>
  <si>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</si>
  <si>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</si>
  <si>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</si>
  <si>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</si>
  <si>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</si>
  <si>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</si>
  <si>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</si>
  <si>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</si>
  <si>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</si>
  <si>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</si>
  <si>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</si>
  <si>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</si>
  <si>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</si>
  <si>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</si>
  <si>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</si>
  <si>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</si>
  <si>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</si>
  <si>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</si>
  <si>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</si>
  <si>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</si>
  <si>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</si>
  <si>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</si>
  <si>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</si>
  <si>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</si>
  <si>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</si>
  <si>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</si>
  <si>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</si>
  <si>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</si>
  <si>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</si>
  <si>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</si>
  <si>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</si>
  <si>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</si>
  <si>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</si>
  <si>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</si>
  <si>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</si>
  <si>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</si>
  <si>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</si>
  <si>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</si>
  <si>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</si>
  <si>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</si>
  <si>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</si>
  <si>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</si>
  <si>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</si>
  <si>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</si>
  <si>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</si>
  <si>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</si>
  <si>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</si>
  <si>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</si>
  <si>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</si>
  <si>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</si>
  <si>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</si>
  <si>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</si>
  <si>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</si>
  <si>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</si>
  <si>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</si>
  <si>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</si>
  <si>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</si>
  <si>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</si>
  <si>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</si>
  <si>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</si>
  <si>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</si>
  <si>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</si>
  <si>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</si>
  <si>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</si>
  <si>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</si>
  <si>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</si>
  <si>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</si>
  <si>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</si>
  <si>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</si>
  <si>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</si>
  <si>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</si>
  <si>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</si>
  <si>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</si>
  <si>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</si>
  <si>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</si>
  <si>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</si>
  <si>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</si>
  <si>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</si>
  <si>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</si>
  <si>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</si>
  <si>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</si>
  <si>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</si>
  <si>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</si>
  <si>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</si>
  <si>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</si>
  <si>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</si>
  <si>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</si>
  <si>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</si>
  <si>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</si>
  <si>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</si>
  <si>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</si>
  <si>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</si>
  <si>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</si>
  <si>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</si>
  <si>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</si>
  <si>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</si>
  <si>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</si>
  <si>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</si>
  <si>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</si>
  <si>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</si>
  <si>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</si>
  <si>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</si>
  <si>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</si>
  <si>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</si>
  <si>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</si>
  <si>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</si>
  <si>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</si>
  <si>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</si>
  <si>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</si>
  <si>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</si>
  <si>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</si>
  <si>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</si>
  <si>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</si>
  <si>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</si>
  <si>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</si>
  <si>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</si>
  <si>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</si>
  <si>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</si>
  <si>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</si>
  <si>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</si>
  <si>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</si>
  <si>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</si>
  <si>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</si>
  <si>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</si>
  <si>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</si>
  <si>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</si>
  <si>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</si>
  <si>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</si>
  <si>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</si>
  <si>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</si>
  <si>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</si>
  <si>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</si>
  <si>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</si>
  <si>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</si>
  <si>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</si>
  <si>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</si>
  <si>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</si>
  <si>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</si>
  <si>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</si>
  <si>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</si>
  <si>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</si>
  <si>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</si>
  <si>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</si>
  <si>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</si>
  <si>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</si>
  <si>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</si>
  <si>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</si>
  <si>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</si>
  <si>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</si>
  <si>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</si>
  <si>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</si>
  <si>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</si>
  <si>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</si>
  <si>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</si>
  <si>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</si>
  <si>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</si>
  <si>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</si>
  <si>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</si>
  <si>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</si>
  <si>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</si>
  <si>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</si>
  <si>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</si>
  <si>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</si>
  <si>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</si>
  <si>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</si>
  <si>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</si>
  <si>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</si>
  <si>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</si>
  <si>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</si>
  <si>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</si>
  <si>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</si>
  <si>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</si>
  <si>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</si>
  <si>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</si>
  <si>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</si>
  <si>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</si>
  <si>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</si>
  <si>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</si>
  <si>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</si>
  <si>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</si>
  <si>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</si>
  <si>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</si>
  <si>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</si>
  <si>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</si>
  <si>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</si>
  <si>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</si>
  <si>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</si>
  <si>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</si>
  <si>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</si>
  <si>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</si>
  <si>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</si>
  <si>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</si>
  <si>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</si>
  <si>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</si>
  <si>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</si>
  <si>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</si>
  <si>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</si>
  <si>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</si>
  <si>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</si>
  <si>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</si>
  <si>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</si>
  <si>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</si>
  <si>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</si>
  <si>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</si>
  <si>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</si>
  <si>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</si>
  <si>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</si>
  <si>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</si>
  <si>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</si>
  <si>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</si>
  <si>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</si>
  <si>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</si>
  <si>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</si>
  <si>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</si>
  <si>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</si>
  <si>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</si>
  <si>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</si>
  <si>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</si>
  <si>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</si>
  <si>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</si>
  <si>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</si>
  <si>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</si>
  <si>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</si>
  <si>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</si>
  <si>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</si>
  <si>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</si>
  <si>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</si>
  <si>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</si>
  <si>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</si>
  <si>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</si>
  <si>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</si>
  <si>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</si>
  <si>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</si>
  <si>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</si>
  <si>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</si>
  <si>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</si>
  <si>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</si>
  <si>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</si>
  <si>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</si>
  <si>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</si>
  <si>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</si>
  <si>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</si>
  <si>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</si>
  <si>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</si>
  <si>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</si>
  <si>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</si>
  <si>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</si>
  <si>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</si>
  <si>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</si>
  <si>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</si>
  <si>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</si>
  <si>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</si>
  <si>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</si>
  <si>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</si>
  <si>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</si>
  <si>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</si>
  <si>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</si>
  <si>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</si>
  <si>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</si>
  <si>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</si>
  <si>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</si>
  <si>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</si>
  <si>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</si>
  <si>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</si>
  <si>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</si>
  <si>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</si>
  <si>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</si>
  <si>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</si>
  <si>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</si>
  <si>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</si>
  <si>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</si>
  <si>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</si>
  <si>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</si>
  <si>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</si>
  <si>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</si>
  <si>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</si>
  <si>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</si>
  <si>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</si>
  <si>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</si>
  <si>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</si>
  <si>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</si>
  <si>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</si>
  <si>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</si>
  <si>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</si>
  <si>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</si>
  <si>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</si>
  <si>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</si>
  <si>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</si>
  <si>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</si>
  <si>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</si>
  <si>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</si>
  <si>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</si>
  <si>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</si>
  <si>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</si>
  <si>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</si>
  <si>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</si>
  <si>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</si>
  <si>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</si>
  <si>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</si>
  <si>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</si>
  <si>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</si>
  <si>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</si>
  <si>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</si>
  <si>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</si>
  <si>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</si>
  <si>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</si>
  <si>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</si>
  <si>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</si>
  <si>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</si>
  <si>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</si>
  <si>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</si>
  <si>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</si>
  <si>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</si>
  <si>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</si>
  <si>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</si>
  <si>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</si>
  <si>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</si>
  <si>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</si>
  <si>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</si>
  <si>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</si>
  <si>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</si>
  <si>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</si>
  <si>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</si>
  <si>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</si>
  <si>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</si>
  <si>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</si>
  <si>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</si>
  <si>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</si>
  <si>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</si>
  <si>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</si>
  <si>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</si>
  <si>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</si>
  <si>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</si>
  <si>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</si>
  <si>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</si>
  <si>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</si>
  <si>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</si>
  <si>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</si>
  <si>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</si>
  <si>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</si>
  <si>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</si>
  <si>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</si>
  <si>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</si>
  <si>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</si>
  <si>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</si>
  <si>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</si>
  <si>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</si>
  <si>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</si>
  <si>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</si>
  <si>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</si>
  <si>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</si>
  <si>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</si>
  <si>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</si>
  <si>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</si>
  <si>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</si>
  <si>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</si>
  <si>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</si>
  <si>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</si>
  <si>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</si>
  <si>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</si>
  <si>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</si>
  <si>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</si>
  <si>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</si>
  <si>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</si>
  <si>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</si>
  <si>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</si>
  <si>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</si>
  <si>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</si>
  <si>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</si>
  <si>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</si>
  <si>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</si>
  <si>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</si>
  <si>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</si>
  <si>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</si>
  <si>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</si>
  <si>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</si>
  <si>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</si>
  <si>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</si>
  <si>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</si>
  <si>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</si>
  <si>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</si>
  <si>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</si>
  <si>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</si>
  <si>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</si>
  <si>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</si>
  <si>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</si>
  <si>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</si>
  <si>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</si>
  <si>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</si>
  <si>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</si>
  <si>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</si>
  <si>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</si>
  <si>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</si>
  <si>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</si>
  <si>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</si>
  <si>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</si>
  <si>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</si>
  <si>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</si>
  <si>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</si>
  <si>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</si>
  <si>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</si>
  <si>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</si>
  <si>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</si>
  <si>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</si>
  <si>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</si>
  <si>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</si>
  <si>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</si>
  <si>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</si>
  <si>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</si>
  <si>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</si>
  <si>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</si>
  <si>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</si>
  <si>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</si>
  <si>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</si>
  <si>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</si>
  <si>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</si>
  <si>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</si>
  <si>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</si>
  <si>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</si>
  <si>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</si>
  <si>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</si>
  <si>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</si>
  <si>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</si>
  <si>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</si>
  <si>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</si>
  <si>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</si>
  <si>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</si>
  <si>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</si>
  <si>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</si>
  <si>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</si>
  <si>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</si>
  <si>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</si>
  <si>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</si>
  <si>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</si>
  <si>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</si>
  <si>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</si>
  <si>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</si>
  <si>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</si>
  <si>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</si>
  <si>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</si>
  <si>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</si>
  <si>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</si>
  <si>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</si>
  <si>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</si>
  <si>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</si>
  <si>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</si>
  <si>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</si>
  <si>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</si>
  <si>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</si>
  <si>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</si>
  <si>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</si>
  <si>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</si>
  <si>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</si>
  <si>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</si>
  <si>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</si>
  <si>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</si>
  <si>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</si>
  <si>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</si>
  <si>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</si>
  <si>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</si>
  <si>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</si>
  <si>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</si>
  <si>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</si>
  <si>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</si>
  <si>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</si>
  <si>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</si>
  <si>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</si>
  <si>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</si>
  <si>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</si>
  <si>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</si>
  <si>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</si>
  <si>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</si>
  <si>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</si>
  <si>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</si>
  <si>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</si>
  <si>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</si>
  <si>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</si>
  <si>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</si>
  <si>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</si>
  <si>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</si>
  <si>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</si>
  <si>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</si>
  <si>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</si>
  <si>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</si>
  <si>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</si>
  <si>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</si>
  <si>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</si>
  <si>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</si>
  <si>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</si>
  <si>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</si>
  <si>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</si>
  <si>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</si>
  <si>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</si>
  <si>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</si>
  <si>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</si>
  <si>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</si>
  <si>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</si>
  <si>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</si>
  <si>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</si>
  <si>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</si>
  <si>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</si>
  <si>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</si>
  <si>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</si>
  <si>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</si>
  <si>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</si>
  <si>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</si>
  <si>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</si>
  <si>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</si>
  <si>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</si>
  <si>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</si>
  <si>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</si>
  <si>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</si>
  <si>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</si>
  <si>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</si>
  <si>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</si>
  <si>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</si>
  <si>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</si>
  <si>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</si>
  <si>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</si>
  <si>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</si>
  <si>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</si>
  <si>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</si>
  <si>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</si>
  <si>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</si>
  <si>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</si>
  <si>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</si>
  <si>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</si>
  <si>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</si>
  <si>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</si>
  <si>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</si>
  <si>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</si>
  <si>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</si>
  <si>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</si>
  <si>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</si>
  <si>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</si>
  <si>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</si>
  <si>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</si>
  <si>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</si>
  <si>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</si>
  <si>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</si>
  <si>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</si>
  <si>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</si>
  <si>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</si>
  <si>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</si>
  <si>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</si>
  <si>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</si>
  <si>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</si>
  <si>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</si>
  <si>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</si>
  <si>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</si>
  <si>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</si>
  <si>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</si>
  <si>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</si>
  <si>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</si>
  <si>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</si>
  <si>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</si>
  <si>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</si>
  <si>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</si>
  <si>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</si>
  <si>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</si>
  <si>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</si>
  <si>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</si>
  <si>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</si>
  <si>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</si>
  <si>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</si>
  <si>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</si>
  <si>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</si>
  <si>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</si>
  <si>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</si>
  <si>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</si>
  <si>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</si>
  <si>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</si>
  <si>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</si>
  <si>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</si>
  <si>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</si>
  <si>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</si>
  <si>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</si>
  <si>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</si>
  <si>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</si>
  <si>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</si>
  <si>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</si>
  <si>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</si>
  <si>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</si>
  <si>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</si>
  <si>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</si>
  <si>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</si>
  <si>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</si>
  <si>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</si>
  <si>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</si>
  <si>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</si>
  <si>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</si>
  <si>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</si>
  <si>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</si>
  <si>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</si>
  <si>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</si>
  <si>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</si>
  <si>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</si>
  <si>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</si>
  <si>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</si>
  <si>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</si>
  <si>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</si>
  <si>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</si>
  <si>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</si>
  <si>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</si>
  <si>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</si>
  <si>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</si>
  <si>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</si>
  <si>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</si>
  <si>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</si>
  <si>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</si>
  <si>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</si>
  <si>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</si>
  <si>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</si>
  <si>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</si>
  <si>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</si>
  <si>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</si>
  <si>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</si>
  <si>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</si>
  <si>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</si>
  <si>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</si>
  <si>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</si>
  <si>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</si>
  <si>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</si>
  <si>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</si>
  <si>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</si>
  <si>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</si>
  <si>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</si>
  <si>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</si>
  <si>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</si>
  <si>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</si>
  <si>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</si>
  <si>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</si>
  <si>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</si>
  <si>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</si>
  <si>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</si>
  <si>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</si>
  <si>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</si>
  <si>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</si>
  <si>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</si>
  <si>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</si>
  <si>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</si>
  <si>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</si>
  <si>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</si>
  <si>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</si>
  <si>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</si>
  <si>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</si>
  <si>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</si>
  <si>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</si>
  <si>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</si>
  <si>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</si>
  <si>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</si>
  <si>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</si>
  <si>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</si>
  <si>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</si>
  <si>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</si>
  <si>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</si>
  <si>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</si>
  <si>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</si>
  <si>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</si>
  <si>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</si>
  <si>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</si>
  <si>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</si>
  <si>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</si>
  <si>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</si>
  <si>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</si>
  <si>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</si>
  <si>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</si>
  <si>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</si>
  <si>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</si>
  <si>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</si>
  <si>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</si>
  <si>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</si>
  <si>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</si>
  <si>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</si>
  <si>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</si>
  <si>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</si>
  <si>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</si>
  <si>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</si>
  <si>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</si>
  <si>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</si>
  <si>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</si>
  <si>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</si>
  <si>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</si>
  <si>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</si>
  <si>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</si>
  <si>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</si>
  <si>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</si>
  <si>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</si>
  <si>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</si>
  <si>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</si>
  <si>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</si>
  <si>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</si>
  <si>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</si>
  <si>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</si>
  <si>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</si>
  <si>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</si>
  <si>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</si>
  <si>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</si>
  <si>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</si>
  <si>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</si>
  <si>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</si>
  <si>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</si>
  <si>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</si>
  <si>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</si>
  <si>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</si>
  <si>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</si>
  <si>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</si>
  <si>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</si>
  <si>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</si>
  <si>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</si>
  <si>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</si>
  <si>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</si>
  <si>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</si>
  <si>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</si>
  <si>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</si>
  <si>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</si>
  <si>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</si>
  <si>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</si>
  <si>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</si>
  <si>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</si>
  <si>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</si>
  <si>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</si>
  <si>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</si>
  <si>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</si>
  <si>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</si>
  <si>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</si>
  <si>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</si>
  <si>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</si>
  <si>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</si>
  <si>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</si>
  <si>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</si>
  <si>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</si>
  <si>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</si>
  <si>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</si>
  <si>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</si>
  <si>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</si>
  <si>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</si>
  <si>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</si>
  <si>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</si>
  <si>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</si>
  <si>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</si>
  <si>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</si>
  <si>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</si>
  <si>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</si>
  <si>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</si>
  <si>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</si>
  <si>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</si>
  <si>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</si>
  <si>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</si>
  <si>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</si>
  <si>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</si>
  <si>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</si>
  <si>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</si>
  <si>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</si>
  <si>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</si>
  <si>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</si>
  <si>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</si>
  <si>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</si>
  <si>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</si>
  <si>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</si>
  <si>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</si>
  <si>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</si>
  <si>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</si>
  <si>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</si>
  <si>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</si>
  <si>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</si>
  <si>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</si>
  <si>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</si>
  <si>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</si>
  <si>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</si>
  <si>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</si>
  <si>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</si>
  <si>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</si>
  <si>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</si>
  <si>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</si>
  <si>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</si>
  <si>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</si>
  <si>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</si>
  <si>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</si>
  <si>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</si>
  <si>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</si>
  <si>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</si>
  <si>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</si>
  <si>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</si>
  <si>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</si>
  <si>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</si>
  <si>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</si>
  <si>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</si>
  <si>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</si>
  <si>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</si>
  <si>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</si>
  <si>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</si>
  <si>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</si>
  <si>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</si>
  <si>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</si>
  <si>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</si>
  <si>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</si>
  <si>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</si>
  <si>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</si>
  <si>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</si>
  <si>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</si>
  <si>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</si>
  <si>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</si>
  <si>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</si>
  <si>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</si>
  <si>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</si>
  <si>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</si>
  <si>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</si>
  <si>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</si>
  <si>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</si>
  <si>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</si>
  <si>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</si>
  <si>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</si>
  <si>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</si>
  <si>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</si>
  <si>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</si>
  <si>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</si>
  <si>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</si>
  <si>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</si>
  <si>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</si>
  <si>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</si>
  <si>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</si>
  <si>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</si>
  <si>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</si>
  <si>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</si>
  <si>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</si>
  <si>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</si>
  <si>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</si>
  <si>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</si>
  <si>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</si>
  <si>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</si>
  <si>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</si>
  <si>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</si>
  <si>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</si>
  <si>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</si>
  <si>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</si>
  <si>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</si>
  <si>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</si>
  <si>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</si>
  <si>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</si>
  <si>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</si>
  <si>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</si>
  <si>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</si>
  <si>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</si>
  <si>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</si>
  <si>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</si>
  <si>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</si>
  <si>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</si>
  <si>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</si>
  <si>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</si>
  <si>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</si>
  <si>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</si>
  <si>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</si>
  <si>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</si>
  <si>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</si>
  <si>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</si>
  <si>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</si>
  <si>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</si>
  <si>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</si>
  <si>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</si>
  <si>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</si>
  <si>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</si>
  <si>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</si>
  <si>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</si>
  <si>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</si>
  <si>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</si>
  <si>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</si>
  <si>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</si>
  <si>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</si>
  <si>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</si>
  <si>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</si>
  <si>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</si>
  <si>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</si>
  <si>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</si>
  <si>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</si>
  <si>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</si>
  <si>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</si>
  <si>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</si>
  <si>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</si>
  <si>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</si>
  <si>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</si>
  <si>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</si>
  <si>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</si>
  <si>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</si>
  <si>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</si>
  <si>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</si>
  <si>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</si>
  <si>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</si>
  <si>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</si>
  <si>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</si>
  <si>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</si>
  <si>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</si>
  <si>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</si>
  <si>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</si>
  <si>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</si>
  <si>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</si>
  <si>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</si>
  <si>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</si>
  <si>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</si>
  <si>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</si>
  <si>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</si>
  <si>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</si>
  <si>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</si>
  <si>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</si>
  <si>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</si>
  <si>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</si>
  <si>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</si>
  <si>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</si>
  <si>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</si>
  <si>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</si>
  <si>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</si>
  <si>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</si>
  <si>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</si>
  <si>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</si>
  <si>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</si>
  <si>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</si>
  <si>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</si>
  <si>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</si>
  <si>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</si>
  <si>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</si>
  <si>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</si>
  <si>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</si>
  <si>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</si>
  <si>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</si>
  <si>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</si>
  <si>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</si>
  <si>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</si>
  <si>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</si>
  <si>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</si>
  <si>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</si>
  <si>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</si>
  <si>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</si>
  <si>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</si>
  <si>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</si>
  <si>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</si>
  <si>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</si>
  <si>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</si>
  <si>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</si>
  <si>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</si>
  <si>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</si>
  <si>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</si>
  <si>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</si>
  <si>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</si>
  <si>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</si>
  <si>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</si>
  <si>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</si>
  <si>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</si>
  <si>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</si>
  <si>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</si>
  <si>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</si>
  <si>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</si>
  <si>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</si>
  <si>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</si>
  <si>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</si>
  <si>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</si>
  <si>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</si>
  <si>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</si>
  <si>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</si>
  <si>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</si>
  <si>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</si>
  <si>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</si>
  <si>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</si>
  <si>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</si>
  <si>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</si>
  <si>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</si>
  <si>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</si>
  <si>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</si>
  <si>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</si>
  <si>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</si>
  <si>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</si>
  <si>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</si>
  <si>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</si>
  <si>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</si>
  <si>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</si>
  <si>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</si>
  <si>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</si>
  <si>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</si>
  <si>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</si>
  <si>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</si>
  <si>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</si>
  <si>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</si>
  <si>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</si>
  <si>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</si>
  <si>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</si>
  <si>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</si>
  <si>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</si>
  <si>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</si>
  <si>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</si>
  <si>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</si>
  <si>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</si>
  <si>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</si>
  <si>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</si>
  <si>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</si>
  <si>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</si>
  <si>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</si>
  <si>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</si>
  <si>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</si>
  <si>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</si>
  <si>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</si>
  <si>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</si>
  <si>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</si>
  <si>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</si>
  <si>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</si>
  <si>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</si>
  <si>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</si>
  <si>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</si>
  <si>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</si>
  <si>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</si>
  <si>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</si>
  <si>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</si>
  <si>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</si>
  <si>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</si>
  <si>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</si>
  <si>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</si>
  <si>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</si>
  <si>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</si>
  <si>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</si>
  <si>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</si>
  <si>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</si>
  <si>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</si>
  <si>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</si>
  <si>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</si>
  <si>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</si>
  <si>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</si>
  <si>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</si>
  <si>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</si>
  <si>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</si>
  <si>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</si>
  <si>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</si>
  <si>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</si>
  <si>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</si>
  <si>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</si>
  <si>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</si>
  <si>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</si>
  <si>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</si>
  <si>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</si>
  <si>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</si>
  <si>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</si>
  <si>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</si>
  <si>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</si>
  <si>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</si>
  <si>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</si>
  <si>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</si>
  <si>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</si>
  <si>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</si>
  <si>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</si>
  <si>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</si>
  <si>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</si>
  <si>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</si>
  <si>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</si>
  <si>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</si>
  <si>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</si>
  <si>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</si>
  <si>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</si>
  <si>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</si>
  <si>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</si>
  <si>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</si>
  <si>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</si>
  <si>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</si>
  <si>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</si>
  <si>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</si>
  <si>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</si>
  <si>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</si>
  <si>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</si>
  <si>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</si>
  <si>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</si>
  <si>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</si>
  <si>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</si>
  <si>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</si>
  <si>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</si>
  <si>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</si>
  <si>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</si>
  <si>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</si>
  <si>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</si>
  <si>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</si>
  <si>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</si>
  <si>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</si>
  <si>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</si>
  <si>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</si>
  <si>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</si>
  <si>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</si>
  <si>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</si>
  <si>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</si>
  <si>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</si>
  <si>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</si>
  <si>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</si>
  <si>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</si>
  <si>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</si>
  <si>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</si>
  <si>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</si>
  <si>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</si>
  <si>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</si>
  <si>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</si>
  <si>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</si>
  <si>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</si>
  <si>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</si>
  <si>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</si>
  <si>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</si>
  <si>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</si>
  <si>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</si>
  <si>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</si>
  <si>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</si>
  <si>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</si>
  <si>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</si>
  <si>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</si>
  <si>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</si>
  <si>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</si>
  <si>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</si>
  <si>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</si>
  <si>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</si>
  <si>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</si>
  <si>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</si>
  <si>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</si>
  <si>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</si>
  <si>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</si>
  <si>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</si>
  <si>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</si>
  <si>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</si>
  <si>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</si>
  <si>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</si>
  <si>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</si>
  <si>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</si>
  <si>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</si>
  <si>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</si>
  <si>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</si>
  <si>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</si>
  <si>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</si>
  <si>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</si>
  <si>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</si>
  <si>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</si>
  <si>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</si>
  <si>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</si>
  <si>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</si>
  <si>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</si>
  <si>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</si>
  <si>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</si>
  <si>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</si>
  <si>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</si>
  <si>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</si>
  <si>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</si>
  <si>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</si>
  <si>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</si>
  <si>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</si>
  <si>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</si>
  <si>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</si>
  <si>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</si>
  <si>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</si>
  <si>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</si>
  <si>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</si>
  <si>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</si>
  <si>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</si>
  <si>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</si>
  <si>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</si>
  <si>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</si>
  <si>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</si>
  <si>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</si>
  <si>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</si>
  <si>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</si>
  <si>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</si>
  <si>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</si>
  <si>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</si>
  <si>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</si>
  <si>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</si>
  <si>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</si>
  <si>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</si>
  <si>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</si>
  <si>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</si>
  <si>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</si>
  <si>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</si>
  <si>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</si>
  <si>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</si>
  <si>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</si>
  <si>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</si>
  <si>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</si>
  <si>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</si>
  <si>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</si>
  <si>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</si>
  <si>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</si>
  <si>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</si>
  <si>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</si>
  <si>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</si>
  <si>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</si>
  <si>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</si>
  <si>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</si>
  <si>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</si>
  <si>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</si>
  <si>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</si>
  <si>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</si>
  <si>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</si>
  <si>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</si>
  <si>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</si>
  <si>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</si>
  <si>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</si>
  <si>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</si>
  <si>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</si>
  <si>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</si>
  <si>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</si>
  <si>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</si>
  <si>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</si>
  <si>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</si>
  <si>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</si>
  <si>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</si>
  <si>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</si>
  <si>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</si>
  <si>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</si>
  <si>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</si>
  <si>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</si>
  <si>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</si>
  <si>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</si>
  <si>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</si>
  <si>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</si>
  <si>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</si>
  <si>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</si>
  <si>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</si>
  <si>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</si>
  <si>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</si>
  <si>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</si>
  <si>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</si>
  <si>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</si>
  <si>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</si>
  <si>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</si>
  <si>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</si>
  <si>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</si>
  <si>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</si>
  <si>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</si>
  <si>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</si>
  <si>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</si>
  <si>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</si>
  <si>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</si>
  <si>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</si>
  <si>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</si>
  <si>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</si>
  <si>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</si>
  <si>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</si>
  <si>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</si>
  <si>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</si>
  <si>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</si>
  <si>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</si>
  <si>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</si>
  <si>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</si>
  <si>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</si>
  <si>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</si>
  <si>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</si>
  <si>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</si>
  <si>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</si>
  <si>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</si>
  <si>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</si>
  <si>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</si>
  <si>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</si>
  <si>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</si>
  <si>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</si>
  <si>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</si>
  <si>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</si>
  <si>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</si>
  <si>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</si>
  <si>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</si>
  <si>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</si>
  <si>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</si>
  <si>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</si>
  <si>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</si>
  <si>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</si>
  <si>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</si>
  <si>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</si>
  <si>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</si>
  <si>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</si>
  <si>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</si>
  <si>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</si>
  <si>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</si>
  <si>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</si>
  <si>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</si>
  <si>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</si>
  <si>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</si>
  <si>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</si>
  <si>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</si>
  <si>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</si>
  <si>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</si>
  <si>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</si>
  <si>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</si>
  <si>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</si>
  <si>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</si>
  <si>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</si>
  <si>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</si>
  <si>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</si>
  <si>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</si>
  <si>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</si>
  <si>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</si>
  <si>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</si>
  <si>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</si>
  <si>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</si>
  <si>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</si>
  <si>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</si>
  <si>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</si>
  <si>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</si>
  <si>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</si>
  <si>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</si>
  <si>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</si>
  <si>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</si>
  <si>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</si>
  <si>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</si>
  <si>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</si>
  <si>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</si>
  <si>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</si>
  <si>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</si>
  <si>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</si>
  <si>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</si>
  <si>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</si>
  <si>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</si>
  <si>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</si>
  <si>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</si>
  <si>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</si>
  <si>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</si>
  <si>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</si>
  <si>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</si>
  <si>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</si>
  <si>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</si>
  <si>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</si>
  <si>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</si>
  <si>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</si>
  <si>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</si>
  <si>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</si>
  <si>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</si>
  <si>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</si>
  <si>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</si>
  <si>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</si>
  <si>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</si>
  <si>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</si>
  <si>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</si>
  <si>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</si>
  <si>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</si>
  <si>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</si>
  <si>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</si>
  <si>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</si>
  <si>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</si>
  <si>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</si>
  <si>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</si>
  <si>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</si>
  <si>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</si>
  <si>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</si>
  <si>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</si>
  <si>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</si>
  <si>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</si>
  <si>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</si>
  <si>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</si>
  <si>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</si>
  <si>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</si>
  <si>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</si>
  <si>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</si>
  <si>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</si>
  <si>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</si>
  <si>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</si>
  <si>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</si>
  <si>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</si>
  <si>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</si>
  <si>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</si>
  <si>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</si>
  <si>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</si>
  <si>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</si>
  <si>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</si>
  <si>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</si>
  <si>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</si>
  <si>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</si>
  <si>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</si>
  <si>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</si>
  <si>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</si>
  <si>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</si>
  <si>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</si>
  <si>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</si>
  <si>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</si>
  <si>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</si>
  <si>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</si>
  <si>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</si>
  <si>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</si>
  <si>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</si>
  <si>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</si>
  <si>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</si>
  <si>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</si>
  <si>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</si>
  <si>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</si>
  <si>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</si>
  <si>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</si>
  <si>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</si>
  <si>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</si>
  <si>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</si>
  <si>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</si>
  <si>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</si>
  <si>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</si>
  <si>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</si>
  <si>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</si>
  <si>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</si>
  <si>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</si>
  <si>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</si>
  <si>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</si>
  <si>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</si>
  <si>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</si>
  <si>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</si>
  <si>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</si>
  <si>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</si>
  <si>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</si>
  <si>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</si>
  <si>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</si>
  <si>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</si>
  <si>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</si>
  <si>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</si>
  <si>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</si>
  <si>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</si>
  <si>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</si>
  <si>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</si>
  <si>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</si>
  <si>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</si>
  <si>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</si>
  <si>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</si>
  <si>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</si>
  <si>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</si>
  <si>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</si>
  <si>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</si>
  <si>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</si>
  <si>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</si>
  <si>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</si>
  <si>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</si>
  <si>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</si>
  <si>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</si>
  <si>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</si>
  <si>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</si>
  <si>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</si>
  <si>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</si>
  <si>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</si>
  <si>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</si>
  <si>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</si>
  <si>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</si>
  <si>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</si>
  <si>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</si>
  <si>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</si>
  <si>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</si>
  <si>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</si>
  <si>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</si>
  <si>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</si>
  <si>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</si>
  <si>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</si>
  <si>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</si>
  <si>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</si>
  <si>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</si>
  <si>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</si>
  <si>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</si>
  <si>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</si>
  <si>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</si>
  <si>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</si>
  <si>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</si>
  <si>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</si>
  <si>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</si>
  <si>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</si>
  <si>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</si>
  <si>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</si>
  <si>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</si>
  <si>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</si>
  <si>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</si>
  <si>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</si>
  <si>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</si>
  <si>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</si>
  <si>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</si>
  <si>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</si>
  <si>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</si>
  <si>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</si>
  <si>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</si>
  <si>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</si>
  <si>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</si>
  <si>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</si>
  <si>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</si>
  <si>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</si>
  <si>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</si>
  <si>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</si>
  <si>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</si>
  <si>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</si>
  <si>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</si>
  <si>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</si>
  <si>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</si>
  <si>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</si>
  <si>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</si>
  <si>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</si>
  <si>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</si>
  <si>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</si>
  <si>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</si>
  <si>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</si>
  <si>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</si>
  <si>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</si>
  <si>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</si>
  <si>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</si>
  <si>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</si>
  <si>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</si>
  <si>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</si>
  <si>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</si>
  <si>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</si>
  <si>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</si>
  <si>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</si>
  <si>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</si>
  <si>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</si>
  <si>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</si>
  <si>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</si>
  <si>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</si>
  <si>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</si>
  <si>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</si>
  <si>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</si>
  <si>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</si>
  <si>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</si>
  <si>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</si>
  <si>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</si>
  <si>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</si>
  <si>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</si>
  <si>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</si>
  <si>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</si>
  <si>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</si>
  <si>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</si>
  <si>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</si>
  <si>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</si>
  <si>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</si>
  <si>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</si>
  <si>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</si>
  <si>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</si>
  <si>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</si>
  <si>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</si>
  <si>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</si>
  <si>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</si>
  <si>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</si>
  <si>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</si>
  <si>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</si>
  <si>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</si>
  <si>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</si>
  <si>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</si>
  <si>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</si>
  <si>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</si>
  <si>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</si>
  <si>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</si>
  <si>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</si>
  <si>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</si>
  <si>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</si>
  <si>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</si>
  <si>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</si>
  <si>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</si>
  <si>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</si>
  <si>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</si>
  <si>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</si>
  <si>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</si>
  <si>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</si>
  <si>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</si>
  <si>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</si>
  <si>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</si>
  <si>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</si>
  <si>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</si>
  <si>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</si>
  <si>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</si>
  <si>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</si>
  <si>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</si>
  <si>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</si>
  <si>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</si>
  <si>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</si>
  <si>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</si>
  <si>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</si>
  <si>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</si>
  <si>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</si>
  <si>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</si>
  <si>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</si>
  <si>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</si>
  <si>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</si>
  <si>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</si>
  <si>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</si>
  <si>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</si>
  <si>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</si>
  <si>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</si>
  <si>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</si>
  <si>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</si>
  <si>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</si>
  <si>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</si>
  <si>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</si>
  <si>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</si>
  <si>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</si>
  <si>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</si>
  <si>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</si>
  <si>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</si>
  <si>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</si>
  <si>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</si>
  <si>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</si>
  <si>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</si>
  <si>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</si>
  <si>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</si>
  <si>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</si>
  <si>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</si>
  <si>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</si>
  <si>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</si>
  <si>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</si>
  <si>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</si>
  <si>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</si>
  <si>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</si>
  <si>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</si>
  <si>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</si>
  <si>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</si>
  <si>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</si>
  <si>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</si>
  <si>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</si>
  <si>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</si>
  <si>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</si>
  <si>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</si>
  <si>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</si>
  <si>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</si>
  <si>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</si>
  <si>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</si>
  <si>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</si>
  <si>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</si>
  <si>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</si>
  <si>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</si>
  <si>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</si>
  <si>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</si>
  <si>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</si>
  <si>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</si>
  <si>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</si>
  <si>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</si>
  <si>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</si>
  <si>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</si>
  <si>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</si>
  <si>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</si>
  <si>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</si>
  <si>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</si>
  <si>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</si>
  <si>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</si>
  <si>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</si>
  <si>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</si>
  <si>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</si>
  <si>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</si>
  <si>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</si>
  <si>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</si>
  <si>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</si>
  <si>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</si>
  <si>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</si>
  <si>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</si>
  <si>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</si>
  <si>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</si>
  <si>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</si>
  <si>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</si>
  <si>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</si>
  <si>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</si>
  <si>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</si>
  <si>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</si>
  <si>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</si>
  <si>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</si>
  <si>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</si>
  <si>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</si>
  <si>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</si>
  <si>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</si>
  <si>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</si>
  <si>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</si>
  <si>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</si>
  <si>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</si>
  <si>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</si>
  <si>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</si>
  <si>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</si>
  <si>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</si>
  <si>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</si>
  <si>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</si>
  <si>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</si>
  <si>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</si>
  <si>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</si>
  <si>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</si>
  <si>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</si>
  <si>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</si>
  <si>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</si>
  <si>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</si>
  <si>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</si>
  <si>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</si>
  <si>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</si>
  <si>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</si>
  <si>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</si>
  <si>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</si>
  <si>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</si>
  <si>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</si>
  <si>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</si>
  <si>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</si>
  <si>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</si>
  <si>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</si>
  <si>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</si>
  <si>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</si>
  <si>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</si>
  <si>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</si>
  <si>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</si>
  <si>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</si>
  <si>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</si>
  <si>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</si>
  <si>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</si>
  <si>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</si>
  <si>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</si>
  <si>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</si>
  <si>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</si>
  <si>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</si>
  <si>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</si>
  <si>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</si>
  <si>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</si>
  <si>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</si>
  <si>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</si>
  <si>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</si>
  <si>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</si>
  <si>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</si>
  <si>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</si>
  <si>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</si>
  <si>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</si>
  <si>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</si>
  <si>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</si>
  <si>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</si>
  <si>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</si>
  <si>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</si>
  <si>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</si>
  <si>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</si>
  <si>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</si>
  <si>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</si>
  <si>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</si>
  <si>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</si>
  <si>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</si>
  <si>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</si>
  <si>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</si>
  <si>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</si>
  <si>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</si>
  <si>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</si>
  <si>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</si>
  <si>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</si>
  <si>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</si>
  <si>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</si>
  <si>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</si>
  <si>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</si>
  <si>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</si>
  <si>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</si>
  <si>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</si>
  <si>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</si>
  <si>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</si>
  <si>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</si>
  <si>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</si>
  <si>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</si>
  <si>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</si>
  <si>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</si>
  <si>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</si>
  <si>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</si>
  <si>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</si>
  <si>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</si>
  <si>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</si>
  <si>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</si>
  <si>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</si>
  <si>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</si>
  <si>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</si>
  <si>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</si>
  <si>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</si>
  <si>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</si>
  <si>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</si>
  <si>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</si>
  <si>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</si>
  <si>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</si>
  <si>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</si>
  <si>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</si>
  <si>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</si>
  <si>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</si>
  <si>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</si>
  <si>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</si>
  <si>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</si>
  <si>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</si>
  <si>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</si>
  <si>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</si>
  <si>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</si>
  <si>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</si>
  <si>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</si>
  <si>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</si>
  <si>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</si>
  <si>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</si>
  <si>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</si>
  <si>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</si>
  <si>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</si>
  <si>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</si>
  <si>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</si>
  <si>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</si>
  <si>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</si>
  <si>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</si>
  <si>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</si>
  <si>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</si>
  <si>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</si>
  <si>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</si>
  <si>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</si>
  <si>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</si>
  <si>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</si>
  <si>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</si>
  <si>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</si>
  <si>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</si>
  <si>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</si>
  <si>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</si>
  <si>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</si>
  <si>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</si>
  <si>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</si>
  <si>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</si>
  <si>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</si>
  <si>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</si>
  <si>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</si>
  <si>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</si>
  <si>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</si>
  <si>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</si>
  <si>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</si>
  <si>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</si>
  <si>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</si>
  <si>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</si>
  <si>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</si>
  <si>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</si>
  <si>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</si>
  <si>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</si>
  <si>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</si>
  <si>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</si>
  <si>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</si>
  <si>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</si>
  <si>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</si>
  <si>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</si>
  <si>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</si>
  <si>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</si>
  <si>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</si>
  <si>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</si>
  <si>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</si>
  <si>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</si>
  <si>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</si>
  <si>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</si>
  <si>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</si>
  <si>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</si>
  <si>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</si>
  <si>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</si>
  <si>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</si>
  <si>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</si>
  <si>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</si>
  <si>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</si>
  <si>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</si>
  <si>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</si>
  <si>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</si>
  <si>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</si>
  <si>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</si>
  <si>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</si>
  <si>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</si>
  <si>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</si>
  <si>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</si>
  <si>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</si>
  <si>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</si>
  <si>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</si>
  <si>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</si>
  <si>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</si>
  <si>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</si>
  <si>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</si>
  <si>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</si>
  <si>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</si>
  <si>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</si>
  <si>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</si>
  <si>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</si>
  <si>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</si>
  <si>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</si>
  <si>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</si>
  <si>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</si>
  <si>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</si>
  <si>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</si>
  <si>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</si>
  <si>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</si>
  <si>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</si>
  <si>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</si>
  <si>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</si>
  <si>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</si>
  <si>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</si>
  <si>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</si>
  <si>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</si>
  <si>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</si>
  <si>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</si>
  <si>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</si>
  <si>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</si>
  <si>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</si>
  <si>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</si>
  <si>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</si>
  <si>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</si>
  <si>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</si>
  <si>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</si>
  <si>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</si>
  <si>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</si>
  <si>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</si>
  <si>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</si>
  <si>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</si>
  <si>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</si>
  <si>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</si>
  <si>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</si>
  <si>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</si>
  <si>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</si>
  <si>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</si>
  <si>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</si>
  <si>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</si>
  <si>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</si>
  <si>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</si>
  <si>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</si>
  <si>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</si>
  <si>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</si>
  <si>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</si>
  <si>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</si>
  <si>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</si>
  <si>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</si>
  <si>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</si>
  <si>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</si>
  <si>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</si>
  <si>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</si>
  <si>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</si>
  <si>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</si>
  <si>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</si>
  <si>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</si>
  <si>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</si>
  <si>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</si>
  <si>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</si>
  <si>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</si>
  <si>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</si>
  <si>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</si>
  <si>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</si>
  <si>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</si>
  <si>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</si>
  <si>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</si>
  <si>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</si>
  <si>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</si>
  <si>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</si>
  <si>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</si>
  <si>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</si>
  <si>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</si>
  <si>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</si>
  <si>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</si>
  <si>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</si>
  <si>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</si>
  <si>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</si>
  <si>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</si>
  <si>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</si>
  <si>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</si>
  <si>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</si>
  <si>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</si>
  <si>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</si>
  <si>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</si>
  <si>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</si>
  <si>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</si>
  <si>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</si>
  <si>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</si>
  <si>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</si>
  <si>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</si>
  <si>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</si>
  <si>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</si>
  <si>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</si>
  <si>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</si>
  <si>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</si>
  <si>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</si>
  <si>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</si>
  <si>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</si>
  <si>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</si>
  <si>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</si>
  <si>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</si>
  <si>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</si>
  <si>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</si>
  <si>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</si>
  <si>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</si>
  <si>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</si>
  <si>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</si>
  <si>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</si>
  <si>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</si>
  <si>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</si>
  <si>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</si>
  <si>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</si>
  <si>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</si>
  <si>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</si>
  <si>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</si>
  <si>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</si>
  <si>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</si>
  <si>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</si>
  <si>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</si>
  <si>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</si>
  <si>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</si>
  <si>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</si>
  <si>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</si>
  <si>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</si>
  <si>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</si>
  <si>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</si>
  <si>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</si>
  <si>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</si>
  <si>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</si>
  <si>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</si>
  <si>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</si>
  <si>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</si>
  <si>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</si>
  <si>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</si>
  <si>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</si>
  <si>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</si>
  <si>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</si>
  <si>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</si>
  <si>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</si>
  <si>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</si>
  <si>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</si>
  <si>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</si>
  <si>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</si>
  <si>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</si>
  <si>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</si>
  <si>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</si>
  <si>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</si>
  <si>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</si>
  <si>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</si>
  <si>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</si>
  <si>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</si>
  <si>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</si>
  <si>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</si>
  <si>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</si>
  <si>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</si>
  <si>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</si>
  <si>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</si>
  <si>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</si>
  <si>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</si>
  <si>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</si>
  <si>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</si>
  <si>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</si>
  <si>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</si>
  <si>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</si>
  <si>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</si>
  <si>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</si>
  <si>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</si>
  <si>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</si>
  <si>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</si>
  <si>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</si>
  <si>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</si>
  <si>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</si>
  <si>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</si>
  <si>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</si>
  <si>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</si>
  <si>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</si>
  <si>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</si>
  <si>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</si>
  <si>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</si>
  <si>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</si>
  <si>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</si>
  <si>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</si>
  <si>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</si>
  <si>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</si>
  <si>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</si>
  <si>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</si>
  <si>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</si>
  <si>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</si>
  <si>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</si>
  <si>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</si>
  <si>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</si>
  <si>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</si>
  <si>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</si>
  <si>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</si>
  <si>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</si>
  <si>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</si>
  <si>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</si>
  <si>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</si>
  <si>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</si>
  <si>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</si>
  <si>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</si>
  <si>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</si>
  <si>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</si>
  <si>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</si>
  <si>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</si>
  <si>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</si>
  <si>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</si>
  <si>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</si>
  <si>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</si>
  <si>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</si>
  <si>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</si>
  <si>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</si>
  <si>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</si>
  <si>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</si>
  <si>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</si>
  <si>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</si>
  <si>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</si>
  <si>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</si>
  <si>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</si>
  <si>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</si>
  <si>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</si>
  <si>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</si>
  <si>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</si>
  <si>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</si>
  <si>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</si>
  <si>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</si>
  <si>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</si>
  <si>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</si>
  <si>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</si>
  <si>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</si>
  <si>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</si>
  <si>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</si>
  <si>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</si>
  <si>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</si>
  <si>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</si>
  <si>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</si>
  <si>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</si>
  <si>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</si>
  <si>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</si>
  <si>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</si>
  <si>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</si>
  <si>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</si>
  <si>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</si>
  <si>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</si>
  <si>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</si>
  <si>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</si>
  <si>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</si>
  <si>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</si>
  <si>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</si>
  <si>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</si>
  <si>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</si>
  <si>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</si>
  <si>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</si>
  <si>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</si>
  <si>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</si>
  <si>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</si>
  <si>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</si>
  <si>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</si>
  <si>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</si>
  <si>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</si>
  <si>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</si>
  <si>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</si>
  <si>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</si>
  <si>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</si>
  <si>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</si>
  <si>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</si>
  <si>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</si>
  <si>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</si>
  <si>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</si>
  <si>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</si>
  <si>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</si>
  <si>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</si>
  <si>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</si>
  <si>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</si>
  <si>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</si>
  <si>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</si>
  <si>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</si>
  <si>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</si>
  <si>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</si>
  <si>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</si>
  <si>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</si>
  <si>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</si>
  <si>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</si>
  <si>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</si>
  <si>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</si>
  <si>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</si>
  <si>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</si>
  <si>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</si>
  <si>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</si>
  <si>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</si>
  <si>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</si>
  <si>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</si>
  <si>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</si>
  <si>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</si>
  <si>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</si>
  <si>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</si>
  <si>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</si>
  <si>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</si>
  <si>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</si>
  <si>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</si>
  <si>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</si>
  <si>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</si>
  <si>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</si>
  <si>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</si>
  <si>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</si>
  <si>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</si>
  <si>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</si>
  <si>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</si>
  <si>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</si>
  <si>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</si>
  <si>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</si>
  <si>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</si>
  <si>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</si>
  <si>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</si>
  <si>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</si>
  <si>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</si>
  <si>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</si>
  <si>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</si>
  <si>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</si>
  <si>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</si>
  <si>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</si>
  <si>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</si>
  <si>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</si>
  <si>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</si>
  <si>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</si>
  <si>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</si>
  <si>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</si>
  <si>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</si>
  <si>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</si>
  <si>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</si>
  <si>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</si>
  <si>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</si>
  <si>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</si>
  <si>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</si>
  <si>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</si>
  <si>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</si>
  <si>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</si>
  <si>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</si>
  <si>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</si>
  <si>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</si>
  <si>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</si>
  <si>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</si>
  <si>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</si>
  <si>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</si>
  <si>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</si>
  <si>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</si>
  <si>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</si>
  <si>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</si>
  <si>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</si>
  <si>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</si>
  <si>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</si>
  <si>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</si>
  <si>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</si>
  <si>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</si>
  <si>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</si>
  <si>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</si>
  <si>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</si>
  <si>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</si>
  <si>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</si>
  <si>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</si>
  <si>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</si>
  <si>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</si>
  <si>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</si>
  <si>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</si>
  <si>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</si>
  <si>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</si>
  <si>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</si>
  <si>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</si>
  <si>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</si>
  <si>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</si>
  <si>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</si>
  <si>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</si>
  <si>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</si>
  <si>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</si>
  <si>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</si>
  <si>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</si>
  <si>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</si>
  <si>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</si>
  <si>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</si>
  <si>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</si>
  <si>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</si>
  <si>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</si>
  <si>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</si>
  <si>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</si>
  <si>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</si>
  <si>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</si>
  <si>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</si>
  <si>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</si>
  <si>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</si>
  <si>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</si>
  <si>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</si>
  <si>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</si>
  <si>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</si>
  <si>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</si>
  <si>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</si>
  <si>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</si>
  <si>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</si>
  <si>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</si>
  <si>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</si>
  <si>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</si>
  <si>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</si>
  <si>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</si>
  <si>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</si>
  <si>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</si>
  <si>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</si>
  <si>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</si>
  <si>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</si>
  <si>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</si>
  <si>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</si>
  <si>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</si>
  <si>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</si>
  <si>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</si>
  <si>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</si>
  <si>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</si>
  <si>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</si>
  <si>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</si>
  <si>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</si>
  <si>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</si>
  <si>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</si>
  <si>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</si>
  <si>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</si>
  <si>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</si>
  <si>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</si>
  <si>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</si>
  <si>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</si>
  <si>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</si>
  <si>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</si>
  <si>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</si>
  <si>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</si>
  <si>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</si>
  <si>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</si>
  <si>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</si>
  <si>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</si>
  <si>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</si>
  <si>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</si>
  <si>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</si>
  <si>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</si>
  <si>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</si>
  <si>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</si>
  <si>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</si>
  <si>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</si>
  <si>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</si>
  <si>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</si>
  <si>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</si>
  <si>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</si>
  <si>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</si>
  <si>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</si>
  <si>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</si>
  <si>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</si>
  <si>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</si>
  <si>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</si>
  <si>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</si>
  <si>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</si>
  <si>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</si>
  <si>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</si>
  <si>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</si>
  <si>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</si>
  <si>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</si>
  <si>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</si>
  <si>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</si>
  <si>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</si>
  <si>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</si>
  <si>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</si>
  <si>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</si>
  <si>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</si>
  <si>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</si>
  <si>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</si>
  <si>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</si>
  <si>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</si>
  <si>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</si>
  <si>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</si>
  <si>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</si>
  <si>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</si>
  <si>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</si>
  <si>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</si>
  <si>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</si>
  <si>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</si>
  <si>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</si>
  <si>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</si>
  <si>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</si>
  <si>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</si>
  <si>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</si>
  <si>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</si>
  <si>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</si>
  <si>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</si>
  <si>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</si>
  <si>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</si>
  <si>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</si>
  <si>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</si>
  <si>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</si>
  <si>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</si>
  <si>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</si>
  <si>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</si>
  <si>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</si>
  <si>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</si>
  <si>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</si>
  <si>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</si>
  <si>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</si>
  <si>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</si>
  <si>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</si>
  <si>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</si>
  <si>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</si>
  <si>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</si>
  <si>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</si>
  <si>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</si>
  <si>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</si>
  <si>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</si>
  <si>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</si>
  <si>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</si>
  <si>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</si>
  <si>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</si>
  <si>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</si>
  <si>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</si>
  <si>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</si>
  <si>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</si>
  <si>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</si>
  <si>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</si>
  <si>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</si>
  <si>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</si>
  <si>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</si>
  <si>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</si>
  <si>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</si>
  <si>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</si>
  <si>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</si>
  <si>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</si>
  <si>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</si>
  <si>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</si>
  <si>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</si>
  <si>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</si>
  <si>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</si>
  <si>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</si>
  <si>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</si>
  <si>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</si>
  <si>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</si>
  <si>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</si>
  <si>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</si>
  <si>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</si>
  <si>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</si>
  <si>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</si>
  <si>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</si>
  <si>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</si>
  <si>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</si>
  <si>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</si>
  <si>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</si>
  <si>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</si>
  <si>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</si>
  <si>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</si>
  <si>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</si>
  <si>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</si>
  <si>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</si>
  <si>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</si>
  <si>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</si>
  <si>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</si>
  <si>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</si>
  <si>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</si>
  <si>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</si>
  <si>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</si>
  <si>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</si>
  <si>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</si>
  <si>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</si>
  <si>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</si>
  <si>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</si>
  <si>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</si>
  <si>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</si>
  <si>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</si>
  <si>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</si>
  <si>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</si>
  <si>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</si>
  <si>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</si>
  <si>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</si>
  <si>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</si>
  <si>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</si>
  <si>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</si>
  <si>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</si>
  <si>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</si>
  <si>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</si>
  <si>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</si>
  <si>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</si>
  <si>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</si>
  <si>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</si>
  <si>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</si>
  <si>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</si>
  <si>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</si>
  <si>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</si>
  <si>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</si>
  <si>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</si>
  <si>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</si>
  <si>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</si>
  <si>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</si>
  <si>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</si>
  <si>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</si>
  <si>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</si>
  <si>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</si>
  <si>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</si>
  <si>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</si>
  <si>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</si>
  <si>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</si>
  <si>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</si>
  <si>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</si>
  <si>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</si>
  <si>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</si>
  <si>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</si>
  <si>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</si>
  <si>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</si>
  <si>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</si>
  <si>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</si>
  <si>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</si>
  <si>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</si>
  <si>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</si>
  <si>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</si>
  <si>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</si>
  <si>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</si>
  <si>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</si>
  <si>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</si>
  <si>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</si>
  <si>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</si>
  <si>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</si>
  <si>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</si>
  <si>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</si>
  <si>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</si>
  <si>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</si>
  <si>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</si>
  <si>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</si>
  <si>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</si>
  <si>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</si>
  <si>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</si>
  <si>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</si>
  <si>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</si>
  <si>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</si>
  <si>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</si>
  <si>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</si>
  <si>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</si>
  <si>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</si>
  <si>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</si>
  <si>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</si>
  <si>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</si>
  <si>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</si>
  <si>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</si>
  <si>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</si>
  <si>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</si>
  <si>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</si>
  <si>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</si>
  <si>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</si>
  <si>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</si>
  <si>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</si>
  <si>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</si>
  <si>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</si>
  <si>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</si>
  <si>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</si>
  <si>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</si>
  <si>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</si>
  <si>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</si>
  <si>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</si>
  <si>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</si>
  <si>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</si>
  <si>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</si>
  <si>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</si>
  <si>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</si>
  <si>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</si>
  <si>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</si>
  <si>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</si>
  <si>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</si>
  <si>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</si>
  <si>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</si>
  <si>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</si>
  <si>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</si>
  <si>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</si>
  <si>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</si>
  <si>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</si>
  <si>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</si>
  <si>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</si>
  <si>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</si>
  <si>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</si>
  <si>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</si>
  <si>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</si>
  <si>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</si>
  <si>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</si>
  <si>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</si>
  <si>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</si>
  <si>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</si>
  <si>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</si>
  <si>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</si>
  <si>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</si>
  <si>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</si>
  <si>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</si>
  <si>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</si>
  <si>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</si>
  <si>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</si>
  <si>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</si>
  <si>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</si>
  <si>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</si>
  <si>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</si>
  <si>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</si>
  <si>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</si>
  <si>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</si>
  <si>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</si>
  <si>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</si>
  <si>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</si>
  <si>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</si>
  <si>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</si>
  <si>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</si>
  <si>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</si>
  <si>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</si>
  <si>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</si>
  <si>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</si>
  <si>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</si>
  <si>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</si>
  <si>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</si>
  <si>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</si>
  <si>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</si>
  <si>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</si>
  <si>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</si>
  <si>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</si>
  <si>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</si>
  <si>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</si>
  <si>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</si>
  <si>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</si>
  <si>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</si>
  <si>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</si>
  <si>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</si>
  <si>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</si>
  <si>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</si>
  <si>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</si>
  <si>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</si>
  <si>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</si>
  <si>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</si>
  <si>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</si>
  <si>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</si>
  <si>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</si>
  <si>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</si>
  <si>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</si>
  <si>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</si>
  <si>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</si>
  <si>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</si>
  <si>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</si>
  <si>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</si>
  <si>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</si>
  <si>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</si>
  <si>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</si>
  <si>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</si>
  <si>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</si>
  <si>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</si>
  <si>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</si>
  <si>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</si>
  <si>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</si>
  <si>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</si>
  <si>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</si>
  <si>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</si>
  <si>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</si>
  <si>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</si>
  <si>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</si>
  <si>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</si>
  <si>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</si>
  <si>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</si>
  <si>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</si>
  <si>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</si>
  <si>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</si>
  <si>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</si>
  <si>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</si>
  <si>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</si>
  <si>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</si>
  <si>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</si>
  <si>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</si>
  <si>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</si>
  <si>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</si>
  <si>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</si>
  <si>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</si>
  <si>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</si>
  <si>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</si>
  <si>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</si>
  <si>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</si>
  <si>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</si>
  <si>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</si>
  <si>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</si>
  <si>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</si>
  <si>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</si>
  <si>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</si>
  <si>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</si>
  <si>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</si>
  <si>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</si>
  <si>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</si>
  <si>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</si>
  <si>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</si>
  <si>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</si>
  <si>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</si>
  <si>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</si>
  <si>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</si>
  <si>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</si>
  <si>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</si>
  <si>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</si>
  <si>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</si>
  <si>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</si>
  <si>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</si>
  <si>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</si>
  <si>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</si>
  <si>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</si>
  <si>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</si>
  <si>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</si>
  <si>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</si>
  <si>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</si>
  <si>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</si>
  <si>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</si>
  <si>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</si>
  <si>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</si>
  <si>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</si>
  <si>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</si>
  <si>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</si>
  <si>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</si>
  <si>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</si>
  <si>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</si>
  <si>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</si>
  <si>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</si>
  <si>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</si>
  <si>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</si>
  <si>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</si>
  <si>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</si>
  <si>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</si>
  <si>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</si>
  <si>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</si>
  <si>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</si>
  <si>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</si>
  <si>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</si>
  <si>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</si>
  <si>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</si>
  <si>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</si>
  <si>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</si>
  <si>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</si>
  <si>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</si>
  <si>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</si>
  <si>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</si>
  <si>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</si>
  <si>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</si>
  <si>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</si>
  <si>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</si>
  <si>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</si>
  <si>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</si>
  <si>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</si>
  <si>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</si>
  <si>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</si>
  <si>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</si>
  <si>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</si>
  <si>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</si>
  <si>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</si>
  <si>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</si>
  <si>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</si>
  <si>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</si>
  <si>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</si>
  <si>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</si>
  <si>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</si>
  <si>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</si>
  <si>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</si>
  <si>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</si>
  <si>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</si>
  <si>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</si>
  <si>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</si>
  <si>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</si>
  <si>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</si>
  <si>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</si>
  <si>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</si>
  <si>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</si>
  <si>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</si>
  <si>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</si>
  <si>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</si>
  <si>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</si>
  <si>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</si>
  <si>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</si>
  <si>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</si>
  <si>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</si>
  <si>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</si>
  <si>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</si>
  <si>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</si>
  <si>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</si>
  <si>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</si>
  <si>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</si>
  <si>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</si>
  <si>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</si>
  <si>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</si>
  <si>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</si>
  <si>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</si>
  <si>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</si>
  <si>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</si>
  <si>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</si>
  <si>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</si>
  <si>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</si>
  <si>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</si>
  <si>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</si>
  <si>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</si>
  <si>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</si>
  <si>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</si>
  <si>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</si>
  <si>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</si>
  <si>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</si>
  <si>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</si>
  <si>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</si>
  <si>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</si>
  <si>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</si>
  <si>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</si>
  <si>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</si>
  <si>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</si>
  <si>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</si>
  <si>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</si>
  <si>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</si>
  <si>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</si>
  <si>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</si>
  <si>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</si>
  <si>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</si>
  <si>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</si>
  <si>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</si>
  <si>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</si>
  <si>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</si>
  <si>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</si>
  <si>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</si>
  <si>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</si>
  <si>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</si>
  <si>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</si>
  <si>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</si>
  <si>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</si>
  <si>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</si>
  <si>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</si>
  <si>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</si>
  <si>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</si>
  <si>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</si>
  <si>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</si>
  <si>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</si>
  <si>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</si>
  <si>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</si>
  <si>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</si>
  <si>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</si>
  <si>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</si>
  <si>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</si>
  <si>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</si>
  <si>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</si>
  <si>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</si>
  <si>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</si>
  <si>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</si>
  <si>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</si>
  <si>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</si>
  <si>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</si>
  <si>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</si>
  <si>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</si>
  <si>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</si>
  <si>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</si>
  <si>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</si>
  <si>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</si>
  <si>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</si>
  <si>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</si>
  <si>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</si>
  <si>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</si>
  <si>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</si>
  <si>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</si>
  <si>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</si>
  <si>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</si>
  <si>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</si>
  <si>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</si>
  <si>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</si>
  <si>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</si>
  <si>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</si>
  <si>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</si>
  <si>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</si>
  <si>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</si>
  <si>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</si>
  <si>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</si>
  <si>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</si>
  <si>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</si>
  <si>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</si>
  <si>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</si>
  <si>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</si>
  <si>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</si>
  <si>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</si>
  <si>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</si>
  <si>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</si>
  <si>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</si>
  <si>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</si>
  <si>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</si>
  <si>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</si>
  <si>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</si>
  <si>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</si>
  <si>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</si>
  <si>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</si>
  <si>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</si>
  <si>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</si>
  <si>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</si>
  <si>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</si>
  <si>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</si>
  <si>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</si>
  <si>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</si>
  <si>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</si>
  <si>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</si>
  <si>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</si>
  <si>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</si>
  <si>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</si>
  <si>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</si>
  <si>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</si>
  <si>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</si>
  <si>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</si>
  <si>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</si>
  <si>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</si>
  <si>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</si>
  <si>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</si>
  <si>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</si>
  <si>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</si>
  <si>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</si>
  <si>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</si>
  <si>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</si>
  <si>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</si>
  <si>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</si>
  <si>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</si>
  <si>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</si>
  <si>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</si>
  <si>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</si>
  <si>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</si>
  <si>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</si>
  <si>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</si>
  <si>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</si>
  <si>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</si>
  <si>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</si>
  <si>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</si>
  <si>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</si>
  <si>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</si>
  <si>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</si>
  <si>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</si>
  <si>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</si>
  <si>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</si>
  <si>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</si>
  <si>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</si>
  <si>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</si>
  <si>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</si>
  <si>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</si>
  <si>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</si>
  <si>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</si>
  <si>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</si>
  <si>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</si>
  <si>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</si>
  <si>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</si>
  <si>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</si>
  <si>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</si>
  <si>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</si>
  <si>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</si>
  <si>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</si>
  <si>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</si>
  <si>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</si>
  <si>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</si>
  <si>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</si>
  <si>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</si>
  <si>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</si>
  <si>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</si>
  <si>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</si>
  <si>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</si>
  <si>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</si>
  <si>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</si>
  <si>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</si>
  <si>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</si>
  <si>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</si>
  <si>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</si>
  <si>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</si>
  <si>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</si>
  <si>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</si>
  <si>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</si>
  <si>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</si>
  <si>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</si>
  <si>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</si>
  <si>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</si>
  <si>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</si>
  <si>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</si>
  <si>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</si>
  <si>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</si>
  <si>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</si>
  <si>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</si>
  <si>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</si>
  <si>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</si>
  <si>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</si>
  <si>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</si>
  <si>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</si>
  <si>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</si>
  <si>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</si>
  <si>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</si>
  <si>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</si>
  <si>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</si>
  <si>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</si>
  <si>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</si>
  <si>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</si>
  <si>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</si>
  <si>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</si>
  <si>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</si>
  <si>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</si>
  <si>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</si>
  <si>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</si>
  <si>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</si>
  <si>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</si>
  <si>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</si>
  <si>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</si>
  <si>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</si>
  <si>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</si>
  <si>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</si>
  <si>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</si>
  <si>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</si>
  <si>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</si>
  <si>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</si>
  <si>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</si>
  <si>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</si>
  <si>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</si>
  <si>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</si>
  <si>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</si>
  <si>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</si>
  <si>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</si>
  <si>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</si>
  <si>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</si>
  <si>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</si>
  <si>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</si>
  <si>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</si>
  <si>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</si>
  <si>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</si>
  <si>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</si>
  <si>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</si>
  <si>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</si>
  <si>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</si>
  <si>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</si>
  <si>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</si>
  <si>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</si>
  <si>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</si>
  <si>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</si>
  <si>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</si>
  <si>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</si>
  <si>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</si>
  <si>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</si>
  <si>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</si>
  <si>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</si>
  <si>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</si>
  <si>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</si>
  <si>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</si>
  <si>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</si>
  <si>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</si>
  <si>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</si>
  <si>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</si>
  <si>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</si>
  <si>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</si>
  <si>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</si>
  <si>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</si>
  <si>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</si>
  <si>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</si>
  <si>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</si>
  <si>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</si>
  <si>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</si>
  <si>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</si>
  <si>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</si>
  <si>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</si>
  <si>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</si>
  <si>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</si>
  <si>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</si>
  <si>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</si>
  <si>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</si>
  <si>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</si>
  <si>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</si>
  <si>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</si>
  <si>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</si>
  <si>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</si>
  <si>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</si>
  <si>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</si>
  <si>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</si>
  <si>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</si>
  <si>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</si>
  <si>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</si>
  <si>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</si>
  <si>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</si>
  <si>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</si>
  <si>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</si>
  <si>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</si>
  <si>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</si>
  <si>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</si>
  <si>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</si>
  <si>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</si>
  <si>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</si>
  <si>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</si>
  <si>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</si>
  <si>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</si>
  <si>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</si>
  <si>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</si>
  <si>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</si>
  <si>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</si>
  <si>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</si>
  <si>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</si>
  <si>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</si>
  <si>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</si>
  <si>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</si>
  <si>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</si>
  <si>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</si>
  <si>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</si>
  <si>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</si>
  <si>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</si>
  <si>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</si>
  <si>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</si>
  <si>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</si>
  <si>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</si>
  <si>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</si>
  <si>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</si>
  <si>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</si>
  <si>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</si>
  <si>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</si>
  <si>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</si>
  <si>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</si>
  <si>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</si>
  <si>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</si>
  <si>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</si>
  <si>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</si>
  <si>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</si>
  <si>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</si>
  <si>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</si>
  <si>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</si>
  <si>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</si>
  <si>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</si>
  <si>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</si>
  <si>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</si>
  <si>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</si>
  <si>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</si>
  <si>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</si>
  <si>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</si>
  <si>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</si>
  <si>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</si>
  <si>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</si>
  <si>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</si>
  <si>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</si>
  <si>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</si>
  <si>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</si>
  <si>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</si>
  <si>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</si>
  <si>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</si>
  <si>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</si>
  <si>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</si>
  <si>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</si>
  <si>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</si>
  <si>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</si>
  <si>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</si>
  <si>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</si>
  <si>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</si>
  <si>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</si>
  <si>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</si>
  <si>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</si>
  <si>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</si>
  <si>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</si>
  <si>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</si>
  <si>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</si>
  <si>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</si>
  <si>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</si>
  <si>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</si>
  <si>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</si>
  <si>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</si>
  <si>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</si>
  <si>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</si>
  <si>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</si>
  <si>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</si>
  <si>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</si>
  <si>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</si>
  <si>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</si>
  <si>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</si>
  <si>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</si>
  <si>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</si>
  <si>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</si>
  <si>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</si>
  <si>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</si>
  <si>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</si>
  <si>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</si>
  <si>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</si>
  <si>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</si>
  <si>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</si>
  <si>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</si>
  <si>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</si>
  <si>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</si>
  <si>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</si>
  <si>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</si>
  <si>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</si>
  <si>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</si>
  <si>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</si>
  <si>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</si>
  <si>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</si>
  <si>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</si>
  <si>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</si>
  <si>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</si>
  <si>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</si>
  <si>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</si>
  <si>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</si>
  <si>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</si>
  <si>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</si>
  <si>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</si>
  <si>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</si>
  <si>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</si>
  <si>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</si>
  <si>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</si>
  <si>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</si>
  <si>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</si>
  <si>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</si>
  <si>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</si>
  <si>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</si>
  <si>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</si>
  <si>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</si>
  <si>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</si>
  <si>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</si>
  <si>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</si>
  <si>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</si>
  <si>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</si>
  <si>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</si>
  <si>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</si>
  <si>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</si>
  <si>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</si>
  <si>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</si>
  <si>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</si>
  <si>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</si>
  <si>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</si>
  <si>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</si>
  <si>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</si>
  <si>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</si>
  <si>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</si>
  <si>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</si>
  <si>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</si>
  <si>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</si>
  <si>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</si>
  <si>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</si>
  <si>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</si>
  <si>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</si>
  <si>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</si>
  <si>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</si>
  <si>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</si>
  <si>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</si>
  <si>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</si>
  <si>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</si>
  <si>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</si>
  <si>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</si>
  <si>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</si>
  <si>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</si>
  <si>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</si>
  <si>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</si>
  <si>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</si>
  <si>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</si>
  <si>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</si>
  <si>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</si>
  <si>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</si>
  <si>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</si>
  <si>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</si>
  <si>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</si>
  <si>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</si>
  <si>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</si>
  <si>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</si>
  <si>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</si>
  <si>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</si>
  <si>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</si>
  <si>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</si>
  <si>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</si>
  <si>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</si>
  <si>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</si>
  <si>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</si>
  <si>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</si>
  <si>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</si>
  <si>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</si>
  <si>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</si>
  <si>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</si>
  <si>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</si>
  <si>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</si>
  <si>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</si>
  <si>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</si>
  <si>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</si>
  <si>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</si>
  <si>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</si>
  <si>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</si>
  <si>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</si>
  <si>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</si>
  <si>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</si>
  <si>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</si>
  <si>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</si>
  <si>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</si>
  <si>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</si>
  <si>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</si>
  <si>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</si>
  <si>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</si>
  <si>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</si>
  <si>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</si>
  <si>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</si>
  <si>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</si>
  <si>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</si>
  <si>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</si>
  <si>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</si>
  <si>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</si>
  <si>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</si>
  <si>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</si>
  <si>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</si>
  <si>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</si>
  <si>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</si>
  <si>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</si>
  <si>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</si>
  <si>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</si>
  <si>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</si>
  <si>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</si>
  <si>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</si>
  <si>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</si>
  <si>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</si>
  <si>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</si>
  <si>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</si>
  <si>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</si>
  <si>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</si>
  <si>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</si>
  <si>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</si>
  <si>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</si>
  <si>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</si>
  <si>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</si>
  <si>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</si>
  <si>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</si>
  <si>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</si>
  <si>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</si>
  <si>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</si>
  <si>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</si>
  <si>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</si>
  <si>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</si>
  <si>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</si>
  <si>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</si>
  <si>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</si>
  <si>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</si>
  <si>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</si>
  <si>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</si>
  <si>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</si>
  <si>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</si>
  <si>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</si>
  <si>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</si>
  <si>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</si>
  <si>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</si>
  <si>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</si>
  <si>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</si>
  <si>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</si>
  <si>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</si>
  <si>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</si>
  <si>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</si>
  <si>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</si>
  <si>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</si>
  <si>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</si>
  <si>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</si>
  <si>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</si>
  <si>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</si>
  <si>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</si>
  <si>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</si>
  <si>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</si>
  <si>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</si>
  <si>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</si>
  <si>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</si>
  <si>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</si>
  <si>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</si>
  <si>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</si>
  <si>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</si>
  <si>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</si>
  <si>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</si>
  <si>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</si>
  <si>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</si>
  <si>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</si>
  <si>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</si>
  <si>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</si>
  <si>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</si>
  <si>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</si>
  <si>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</si>
  <si>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</si>
  <si>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</si>
  <si>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</si>
  <si>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</si>
  <si>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</si>
  <si>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</si>
  <si>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</si>
  <si>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</si>
  <si>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</si>
  <si>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</si>
  <si>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</si>
  <si>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</si>
  <si>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</si>
  <si>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</si>
  <si>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</si>
  <si>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</si>
  <si>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</si>
  <si>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</si>
  <si>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</si>
  <si>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</si>
  <si>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</si>
  <si>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</si>
  <si>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</si>
  <si>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</si>
  <si>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</si>
  <si>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</si>
  <si>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</si>
  <si>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</si>
  <si>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</si>
  <si>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</si>
  <si>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</si>
  <si>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</si>
  <si>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</si>
  <si>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</si>
  <si>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</si>
  <si>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</si>
  <si>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</si>
  <si>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</si>
  <si>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</si>
  <si>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</si>
  <si>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</si>
  <si>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</si>
  <si>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</si>
  <si>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</si>
  <si>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</si>
  <si>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</si>
  <si>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</si>
  <si>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</si>
  <si>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</si>
  <si>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</si>
  <si>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</si>
  <si>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</si>
  <si>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</si>
  <si>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</si>
  <si>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</si>
  <si>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</si>
  <si>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</si>
  <si>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</si>
  <si>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</si>
  <si>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</si>
  <si>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</si>
  <si>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</si>
  <si>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</si>
  <si>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</si>
  <si>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</si>
  <si>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</si>
  <si>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</si>
  <si>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</si>
  <si>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</si>
  <si>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</si>
  <si>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</si>
  <si>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</si>
  <si>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</si>
  <si>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</si>
  <si>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</si>
  <si>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</si>
  <si>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</si>
  <si>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</si>
  <si>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</si>
  <si>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</si>
  <si>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</si>
  <si>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</si>
  <si>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</si>
  <si>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</si>
  <si>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</si>
  <si>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</si>
  <si>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</si>
  <si>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</si>
  <si>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</si>
  <si>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</si>
  <si>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</si>
  <si>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</si>
  <si>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</si>
  <si>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</si>
  <si>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</si>
  <si>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</si>
  <si>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</si>
  <si>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</si>
  <si>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</si>
  <si>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</si>
  <si>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</si>
  <si>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</si>
  <si>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</si>
  <si>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</si>
  <si>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</si>
  <si>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</si>
  <si>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</si>
  <si>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</si>
  <si>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</si>
  <si>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</si>
  <si>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</si>
  <si>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</si>
  <si>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</si>
  <si>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</si>
  <si>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</si>
  <si>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</si>
  <si>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</si>
  <si>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</si>
  <si>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</si>
  <si>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</si>
  <si>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</si>
  <si>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</si>
  <si>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</si>
  <si>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</si>
  <si>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</si>
  <si>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</si>
  <si>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</si>
  <si>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</si>
  <si>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</si>
  <si>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</si>
  <si>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</si>
  <si>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</si>
  <si>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</si>
  <si>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</si>
  <si>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</si>
  <si>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</si>
  <si>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</si>
  <si>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</si>
  <si>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</si>
  <si>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</si>
  <si>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</si>
  <si>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</si>
  <si>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</si>
  <si>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</si>
  <si>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</si>
  <si>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</si>
  <si>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</si>
  <si>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</si>
  <si>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</si>
  <si>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</si>
  <si>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</si>
  <si>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</si>
  <si>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</si>
  <si>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</si>
  <si>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</si>
  <si>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</si>
  <si>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</si>
  <si>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</si>
  <si>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</si>
  <si>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</si>
  <si>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</si>
  <si>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</si>
  <si>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</si>
  <si>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</si>
  <si>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</si>
  <si>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</si>
  <si>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</si>
  <si>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</si>
  <si>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</si>
  <si>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</si>
  <si>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</si>
  <si>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</si>
  <si>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</si>
  <si>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</si>
  <si>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</si>
  <si>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</si>
  <si>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</si>
  <si>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</si>
  <si>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</si>
  <si>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</si>
  <si>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</si>
  <si>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</si>
  <si>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</si>
  <si>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</si>
  <si>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</si>
  <si>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</si>
  <si>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</si>
  <si>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</si>
  <si>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</si>
  <si>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</si>
  <si>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</si>
  <si>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</si>
  <si>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</si>
  <si>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</si>
  <si>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</si>
  <si>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</si>
  <si>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</si>
  <si>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</si>
  <si>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</si>
  <si>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</si>
  <si>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</si>
  <si>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</si>
  <si>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</si>
  <si>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</si>
  <si>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</si>
  <si>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</si>
  <si>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</si>
  <si>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</si>
  <si>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</si>
  <si>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</si>
  <si>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</si>
  <si>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</si>
  <si>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</si>
  <si>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</si>
  <si>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</si>
  <si>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</si>
  <si>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</si>
  <si>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</si>
  <si>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</si>
  <si>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</si>
  <si>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</si>
  <si>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</si>
  <si>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</si>
  <si>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</si>
  <si>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</si>
  <si>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</si>
  <si>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</si>
  <si>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</si>
  <si>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</si>
  <si>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</si>
  <si>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</si>
  <si>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</si>
  <si>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</si>
  <si>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</si>
  <si>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</si>
  <si>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</si>
  <si>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</si>
  <si>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</si>
  <si>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</si>
  <si>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</si>
  <si>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</si>
  <si>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</si>
  <si>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</si>
  <si>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</si>
  <si>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</si>
  <si>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</si>
  <si>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</si>
  <si>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</si>
  <si>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</si>
  <si>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</si>
  <si>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</si>
  <si>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</si>
  <si>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</si>
  <si>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</si>
  <si>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</si>
  <si>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</si>
  <si>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</si>
  <si>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</si>
  <si>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</si>
  <si>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</si>
  <si>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</si>
  <si>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</si>
  <si>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</si>
  <si>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</si>
  <si>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</si>
  <si>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</si>
  <si>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</si>
  <si>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</si>
  <si>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</si>
  <si>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</si>
  <si>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</si>
  <si>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</si>
  <si>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</si>
  <si>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</si>
  <si>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</si>
  <si>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</si>
  <si>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</si>
  <si>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</si>
  <si>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</si>
  <si>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</si>
  <si>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</si>
  <si>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</si>
  <si>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</si>
  <si>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</si>
  <si>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</si>
  <si>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</si>
  <si>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</si>
  <si>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</si>
  <si>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</si>
  <si>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</si>
  <si>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</si>
  <si>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</si>
  <si>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</si>
  <si>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</si>
  <si>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</si>
  <si>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</si>
  <si>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</si>
  <si>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</si>
  <si>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</si>
  <si>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</si>
  <si>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</si>
  <si>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</si>
  <si>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</si>
  <si>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</si>
  <si>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</si>
  <si>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</si>
  <si>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</si>
  <si>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</si>
  <si>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</si>
  <si>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</si>
  <si>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</si>
  <si>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</si>
  <si>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</si>
  <si>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</si>
  <si>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</si>
  <si>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</si>
  <si>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</si>
  <si>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</si>
  <si>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</si>
  <si>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</si>
  <si>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</si>
  <si>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</si>
  <si>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</si>
  <si>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</si>
  <si>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</si>
  <si>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</si>
  <si>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</si>
  <si>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</si>
  <si>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</si>
  <si>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</si>
  <si>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</si>
  <si>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</si>
  <si>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</si>
  <si>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</si>
  <si>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</si>
  <si>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</si>
  <si>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</si>
  <si>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</si>
  <si>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</si>
  <si>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</si>
  <si>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</si>
  <si>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</si>
  <si>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</si>
  <si>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</si>
  <si>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</si>
  <si>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</si>
  <si>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</si>
  <si>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</si>
  <si>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</si>
  <si>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</si>
  <si>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</si>
  <si>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</si>
  <si>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</si>
  <si>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</si>
  <si>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</si>
  <si>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</si>
  <si>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</si>
  <si>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</si>
  <si>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</si>
  <si>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</si>
  <si>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</si>
  <si>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</si>
  <si>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</si>
  <si>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</si>
  <si>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</si>
  <si>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</si>
  <si>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</si>
  <si>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</si>
  <si>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</si>
  <si>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</si>
  <si>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</si>
  <si>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</si>
  <si>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</si>
  <si>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</si>
  <si>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</si>
  <si>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</si>
  <si>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</si>
  <si>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</si>
  <si>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</si>
  <si>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</si>
  <si>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</si>
  <si>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</si>
  <si>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</si>
  <si>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</si>
  <si>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</si>
  <si>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</si>
  <si>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</si>
  <si>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</si>
  <si>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</si>
  <si>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</si>
  <si>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</si>
  <si>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</si>
  <si>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</si>
  <si>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</si>
  <si>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</si>
  <si>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</si>
  <si>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</si>
  <si>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</si>
  <si>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</si>
  <si>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</si>
  <si>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</si>
  <si>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</si>
  <si>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</si>
  <si>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</si>
  <si>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</si>
  <si>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</si>
  <si>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</si>
  <si>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</si>
  <si>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</si>
  <si>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</si>
  <si>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</si>
  <si>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</si>
  <si>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</si>
  <si>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</si>
  <si>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</si>
  <si>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</si>
  <si>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</si>
  <si>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</si>
  <si>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</si>
  <si>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</si>
  <si>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</si>
  <si>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</si>
  <si>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</si>
  <si>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</si>
  <si>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</si>
  <si>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</si>
  <si>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</si>
  <si>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</si>
  <si>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</si>
  <si>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</si>
  <si>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</si>
  <si>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</si>
  <si>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</si>
  <si>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</si>
  <si>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</si>
  <si>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</si>
  <si>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</si>
  <si>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</si>
  <si>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</si>
  <si>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</si>
  <si>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</si>
  <si>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</si>
  <si>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</si>
  <si>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</si>
  <si>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</si>
  <si>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</si>
  <si>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</si>
  <si>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</si>
  <si>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</si>
  <si>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</si>
  <si>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</si>
  <si>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</si>
  <si>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</si>
  <si>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</si>
  <si>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</si>
  <si>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</si>
  <si>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</si>
  <si>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</si>
  <si>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</si>
  <si>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</si>
  <si>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</si>
  <si>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</si>
  <si>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</si>
  <si>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</si>
  <si>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</si>
  <si>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</si>
  <si>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</si>
  <si>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</si>
  <si>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</si>
  <si>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</si>
  <si>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</si>
  <si>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</si>
  <si>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</si>
  <si>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</si>
  <si>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</si>
  <si>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</si>
  <si>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</si>
  <si>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</si>
  <si>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</si>
  <si>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</si>
  <si>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</si>
  <si>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</si>
  <si>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</si>
  <si>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</si>
  <si>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</si>
  <si>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</si>
  <si>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</si>
  <si>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</si>
  <si>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</si>
  <si>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</si>
  <si>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</si>
  <si>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</si>
  <si>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</si>
  <si>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</si>
  <si>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</si>
  <si>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</si>
  <si>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</si>
  <si>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</si>
  <si>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</si>
  <si>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</si>
  <si>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</si>
  <si>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</si>
  <si>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</si>
  <si>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</si>
  <si>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</si>
  <si>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</si>
  <si>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</si>
  <si>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</si>
  <si>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</si>
  <si>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</si>
  <si>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</si>
  <si>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</si>
  <si>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</si>
  <si>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</si>
  <si>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</si>
  <si>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</si>
  <si>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</si>
  <si>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</si>
  <si>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</si>
  <si>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</si>
  <si>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</si>
  <si>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</si>
  <si>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</si>
  <si>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</si>
  <si>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</si>
  <si>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</si>
  <si>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</si>
  <si>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</si>
  <si>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</si>
  <si>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</si>
  <si>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</si>
  <si>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</si>
  <si>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</si>
  <si>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</si>
  <si>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</si>
  <si>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</si>
  <si>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</si>
  <si>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</si>
  <si>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</si>
  <si>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</si>
  <si>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</si>
  <si>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</si>
  <si>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</si>
  <si>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</si>
  <si>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</si>
  <si>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</si>
  <si>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</si>
  <si>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</si>
  <si>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</si>
  <si>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</si>
  <si>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</si>
  <si>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</si>
  <si>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</si>
  <si>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</si>
  <si>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</si>
  <si>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</si>
  <si>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</si>
  <si>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</si>
  <si>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</si>
  <si>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</si>
  <si>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</si>
  <si>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</si>
  <si>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</si>
  <si>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</si>
  <si>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</si>
  <si>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</si>
  <si>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</si>
  <si>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</si>
  <si>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</si>
  <si>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</si>
  <si>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</si>
  <si>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</si>
  <si>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</si>
  <si>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</si>
  <si>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</si>
  <si>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</si>
  <si>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</si>
  <si>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</si>
  <si>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</si>
  <si>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</si>
  <si>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</si>
  <si>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</si>
  <si>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</si>
  <si>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</si>
  <si>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</si>
  <si>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</si>
  <si>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</si>
  <si>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</si>
  <si>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</si>
  <si>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</si>
  <si>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</si>
  <si>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</si>
  <si>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</si>
  <si>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</si>
  <si>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</si>
  <si>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</si>
  <si>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</si>
  <si>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</si>
  <si>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</si>
  <si>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</si>
  <si>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</si>
  <si>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</si>
  <si>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</si>
  <si>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</si>
  <si>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</si>
  <si>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</si>
  <si>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</si>
  <si>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</si>
  <si>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</si>
  <si>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</si>
  <si>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</si>
  <si>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</si>
  <si>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</si>
  <si>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</si>
  <si>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</si>
  <si>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</si>
  <si>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</si>
  <si>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</si>
  <si>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</si>
  <si>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</si>
  <si>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</si>
  <si>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</si>
  <si>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</si>
  <si>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</si>
  <si>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</si>
  <si>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</si>
  <si>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</si>
  <si>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</si>
  <si>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</si>
  <si>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</si>
  <si>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</si>
  <si>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</si>
  <si>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</si>
  <si>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</si>
  <si>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</si>
  <si>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</si>
  <si>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</si>
  <si>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</si>
  <si>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</si>
  <si>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</si>
  <si>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</si>
  <si>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</si>
  <si>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</si>
  <si>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</si>
  <si>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</si>
  <si>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</si>
  <si>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</si>
  <si>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</si>
  <si>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</si>
  <si>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</si>
  <si>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</si>
  <si>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</si>
  <si>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</si>
  <si>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</si>
  <si>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</si>
  <si>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</si>
  <si>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</si>
  <si>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</si>
  <si>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</si>
  <si>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</si>
  <si>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</si>
  <si>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</si>
  <si>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</si>
  <si>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</si>
  <si>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</si>
  <si>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</si>
  <si>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</si>
  <si>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</si>
  <si>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</si>
  <si>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</si>
  <si>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</si>
  <si>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</si>
  <si>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</si>
  <si>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</si>
  <si>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</si>
  <si>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</si>
  <si>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</si>
  <si>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</si>
  <si>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</si>
  <si>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</si>
  <si>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</si>
  <si>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</si>
  <si>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</si>
  <si>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</si>
  <si>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</si>
  <si>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</si>
  <si>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</si>
  <si>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</si>
  <si>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</si>
  <si>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</si>
  <si>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</si>
  <si>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</si>
  <si>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</si>
  <si>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</si>
  <si>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</si>
  <si>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</si>
  <si>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</si>
  <si>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</si>
  <si>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</si>
  <si>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</si>
  <si>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</si>
  <si>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</si>
  <si>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</si>
  <si>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</si>
  <si>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</si>
  <si>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</si>
  <si>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</si>
  <si>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</si>
  <si>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</si>
  <si>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</si>
  <si>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</si>
  <si>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</si>
  <si>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</si>
  <si>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</si>
  <si>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</si>
  <si>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</si>
  <si>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</si>
  <si>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</si>
  <si>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</si>
  <si>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</si>
  <si>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</si>
  <si>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</si>
  <si>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</si>
  <si>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</si>
  <si>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</si>
  <si>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</si>
  <si>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</si>
  <si>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</si>
  <si>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</si>
  <si>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</si>
  <si>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</si>
  <si>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</si>
  <si>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</si>
  <si>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</si>
  <si>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</si>
  <si>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</si>
  <si>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</si>
  <si>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</si>
  <si>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</si>
  <si>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</si>
  <si>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</si>
  <si>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</si>
  <si>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</si>
  <si>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</si>
  <si>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</si>
  <si>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</si>
  <si>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</si>
  <si>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</si>
  <si>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</si>
  <si>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</si>
  <si>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</si>
  <si>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</si>
  <si>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</si>
  <si>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</si>
  <si>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</si>
  <si>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</si>
  <si>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</si>
  <si>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</si>
  <si>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</si>
  <si>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</si>
  <si>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</si>
  <si>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</si>
  <si>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</si>
  <si>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</si>
  <si>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</si>
  <si>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</si>
  <si>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</si>
  <si>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</si>
  <si>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</si>
  <si>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</si>
  <si>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</si>
  <si>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</si>
  <si>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</si>
  <si>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</si>
  <si>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</si>
  <si>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</si>
  <si>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</si>
  <si>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</si>
  <si>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</si>
  <si>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</si>
  <si>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</si>
  <si>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</si>
  <si>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</si>
  <si>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</si>
  <si>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</si>
  <si>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</si>
  <si>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</si>
  <si>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</si>
  <si>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</si>
  <si>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</si>
  <si>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</si>
  <si>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</si>
  <si>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</si>
  <si>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</si>
  <si>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</si>
  <si>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</si>
  <si>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</si>
  <si>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</si>
  <si>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</si>
  <si>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</si>
  <si>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</si>
  <si>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</si>
  <si>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</si>
  <si>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</si>
  <si>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</si>
  <si>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</si>
  <si>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</si>
  <si>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</si>
  <si>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</si>
  <si>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</si>
  <si>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</si>
  <si>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</si>
  <si>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</si>
  <si>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</si>
  <si>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</si>
  <si>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</si>
  <si>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</si>
  <si>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</si>
  <si>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</si>
  <si>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</si>
  <si>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</si>
  <si>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</si>
  <si>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</si>
  <si>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</si>
  <si>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</si>
  <si>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</si>
  <si>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</si>
  <si>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</si>
  <si>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</si>
  <si>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</si>
  <si>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</si>
  <si>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</si>
  <si>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</si>
  <si>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</si>
  <si>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</si>
  <si>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</si>
  <si>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</si>
  <si>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</si>
  <si>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</si>
  <si>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</si>
  <si>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</si>
  <si>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</si>
  <si>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</si>
  <si>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</si>
  <si>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</si>
  <si>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</si>
  <si>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</si>
  <si>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</si>
  <si>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</si>
  <si>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</si>
  <si>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</si>
  <si>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</si>
  <si>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</si>
  <si>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</si>
  <si>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</si>
  <si>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</si>
  <si>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</si>
  <si>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</si>
  <si>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</si>
  <si>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</si>
  <si>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</si>
  <si>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</si>
  <si>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</si>
  <si>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</si>
  <si>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</si>
  <si>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</si>
  <si>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</si>
  <si>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</si>
  <si>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</si>
  <si>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</si>
  <si>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</si>
  <si>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</si>
  <si>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</si>
  <si>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</si>
  <si>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</si>
  <si>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</si>
  <si>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</si>
  <si>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</si>
  <si>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</si>
  <si>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</si>
  <si>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</si>
  <si>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</si>
  <si>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</si>
  <si>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</si>
  <si>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</si>
  <si>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</si>
  <si>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</si>
  <si>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</si>
  <si>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</si>
  <si>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</si>
  <si>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</si>
  <si>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</si>
  <si>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</si>
  <si>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</si>
  <si>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</si>
  <si>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</si>
  <si>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</si>
  <si>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</si>
  <si>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</si>
  <si>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</si>
  <si>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</si>
  <si>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</si>
  <si>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</si>
  <si>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</si>
  <si>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</si>
  <si>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</si>
  <si>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</si>
  <si>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</si>
  <si>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</si>
  <si>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</si>
  <si>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</si>
  <si>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</si>
  <si>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</si>
  <si>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</si>
  <si>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</si>
  <si>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</si>
  <si>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</si>
  <si>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</si>
  <si>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</si>
  <si>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</si>
  <si>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</si>
  <si>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</si>
  <si>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</si>
  <si>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</si>
  <si>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</si>
  <si>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</si>
  <si>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</si>
  <si>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</si>
  <si>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</si>
  <si>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</si>
  <si>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</si>
  <si>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</si>
  <si>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</si>
  <si>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</si>
  <si>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</si>
  <si>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</si>
  <si>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</si>
  <si>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</si>
  <si>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</si>
  <si>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</si>
  <si>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</si>
  <si>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</si>
  <si>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</si>
  <si>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</si>
  <si>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</si>
  <si>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</si>
  <si>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</si>
  <si>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</si>
  <si>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</si>
  <si>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</si>
  <si>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</si>
  <si>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</si>
  <si>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</si>
  <si>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</si>
  <si>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</si>
  <si>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</si>
  <si>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</si>
  <si>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</si>
  <si>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</si>
  <si>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</si>
  <si>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</si>
  <si>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</si>
  <si>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</si>
  <si>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</si>
  <si>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</si>
  <si>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</si>
  <si>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</si>
  <si>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</si>
  <si>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</si>
  <si>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</si>
  <si>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</si>
  <si>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</si>
  <si>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</si>
  <si>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</si>
  <si>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</si>
  <si>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</si>
  <si>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</si>
  <si>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</si>
  <si>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</si>
  <si>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</si>
  <si>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</si>
  <si>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</si>
  <si>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</si>
  <si>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</si>
  <si>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</si>
  <si>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</si>
  <si>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</si>
  <si>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</si>
  <si>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</si>
  <si>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</si>
  <si>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</si>
  <si>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</si>
  <si>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</si>
  <si>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</si>
  <si>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</si>
  <si>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</si>
  <si>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</si>
  <si>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</si>
  <si>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</si>
  <si>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</si>
  <si>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</si>
  <si>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</si>
  <si>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</si>
  <si>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</si>
  <si>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</si>
  <si>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</si>
  <si>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</si>
  <si>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</si>
  <si>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</si>
  <si>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</si>
  <si>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</si>
  <si>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</si>
  <si>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</si>
  <si>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</si>
  <si>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</si>
  <si>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</si>
  <si>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</si>
  <si>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</si>
  <si>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</si>
  <si>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</si>
  <si>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</si>
  <si>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</si>
  <si>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</si>
  <si>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</si>
  <si>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</si>
  <si>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</si>
  <si>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</si>
  <si>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</si>
  <si>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</si>
  <si>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</si>
  <si>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</si>
  <si>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</si>
  <si>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</si>
  <si>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</si>
  <si>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</si>
  <si>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</si>
  <si>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</si>
  <si>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</si>
  <si>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</si>
  <si>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</si>
  <si>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</si>
  <si>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</si>
  <si>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</si>
  <si>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</si>
  <si>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</si>
  <si>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</si>
  <si>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</si>
  <si>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</si>
  <si>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</si>
  <si>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</si>
  <si>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</si>
  <si>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</si>
  <si>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</si>
  <si>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</si>
  <si>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</si>
  <si>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</si>
  <si>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</si>
  <si>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</si>
  <si>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</si>
  <si>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</si>
  <si>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</si>
  <si>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</si>
  <si>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</si>
  <si>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</si>
  <si>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</si>
  <si>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</si>
  <si>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</si>
  <si>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</si>
  <si>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</si>
  <si>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</si>
  <si>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</si>
  <si>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</si>
  <si>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</si>
  <si>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</si>
  <si>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</si>
  <si>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</si>
  <si>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</si>
  <si>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</si>
  <si>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</si>
  <si>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</si>
  <si>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</si>
  <si>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</si>
  <si>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</si>
  <si>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</si>
  <si>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</si>
  <si>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</si>
  <si>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</si>
  <si>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</si>
  <si>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</si>
  <si>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</si>
  <si>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</si>
  <si>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</si>
  <si>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</si>
  <si>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</si>
  <si>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</si>
  <si>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</si>
  <si>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</si>
  <si>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</si>
  <si>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</si>
  <si>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</si>
  <si>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</si>
  <si>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</si>
  <si>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</si>
  <si>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</si>
  <si>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</si>
  <si>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</si>
  <si>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</si>
  <si>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</si>
  <si>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</si>
  <si>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</si>
  <si>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</si>
  <si>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</si>
  <si>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</si>
  <si>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</si>
  <si>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</si>
  <si>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</si>
  <si>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</si>
  <si>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</si>
  <si>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</si>
  <si>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</si>
  <si>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</si>
  <si>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</si>
  <si>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</si>
  <si>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</si>
  <si>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</si>
  <si>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</si>
  <si>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</si>
  <si>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</si>
  <si>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</si>
  <si>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</si>
  <si>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</si>
  <si>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</si>
  <si>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</si>
  <si>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</si>
  <si>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</si>
  <si>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</si>
  <si>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</si>
  <si>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</si>
  <si>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</si>
  <si>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</si>
  <si>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</si>
  <si>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</si>
  <si>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</si>
  <si>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</si>
  <si>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</si>
  <si>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</si>
  <si>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</si>
  <si>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</si>
  <si>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</si>
  <si>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</si>
  <si>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</si>
  <si>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</si>
  <si>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</si>
  <si>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</si>
  <si>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</si>
  <si>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</si>
  <si>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</si>
  <si>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</si>
  <si>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</si>
  <si>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</si>
  <si>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</si>
  <si>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</si>
  <si>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</si>
  <si>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</si>
  <si>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</si>
  <si>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</si>
  <si>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</si>
  <si>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</si>
  <si>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</si>
  <si>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</si>
  <si>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</si>
  <si>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</si>
  <si>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</si>
  <si>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</si>
  <si>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</si>
  <si>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</si>
  <si>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</si>
  <si>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</si>
  <si>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</si>
  <si>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</si>
  <si>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</si>
  <si>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</si>
  <si>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</si>
  <si>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</si>
  <si>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</si>
  <si>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</si>
  <si>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</si>
  <si>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</si>
  <si>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</si>
  <si>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</si>
  <si>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</si>
  <si>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</si>
  <si>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</si>
  <si>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</si>
  <si>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</si>
  <si>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</si>
  <si>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</si>
  <si>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</si>
  <si>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</si>
  <si>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</si>
  <si>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</si>
  <si>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</si>
  <si>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</si>
  <si>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</si>
  <si>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</si>
  <si>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</si>
  <si>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</si>
  <si>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</si>
  <si>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</si>
  <si>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</si>
  <si>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</si>
  <si>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</si>
  <si>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</si>
  <si>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</si>
  <si>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</si>
  <si>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</si>
  <si>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</si>
  <si>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</si>
  <si>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</si>
  <si>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</si>
  <si>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</si>
  <si>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</si>
  <si>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</si>
  <si>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</si>
  <si>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</si>
  <si>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</si>
  <si>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</si>
  <si>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</si>
  <si>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</si>
  <si>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</si>
  <si>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</si>
  <si>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</si>
  <si>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</si>
  <si>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</si>
  <si>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</si>
  <si>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</si>
  <si>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</si>
  <si>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</si>
  <si>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</si>
  <si>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</si>
  <si>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</si>
  <si>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</si>
  <si>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</si>
  <si>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</si>
  <si>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</si>
  <si>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</si>
  <si>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</si>
  <si>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</si>
  <si>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</si>
  <si>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</si>
  <si>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</si>
  <si>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</si>
  <si>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</si>
  <si>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</si>
  <si>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</si>
  <si>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</si>
  <si>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</si>
  <si>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</si>
  <si>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</si>
  <si>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</si>
  <si>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</si>
  <si>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</si>
  <si>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</si>
  <si>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</si>
  <si>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</si>
  <si>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</si>
  <si>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</si>
  <si>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</si>
  <si>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</si>
  <si>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</si>
  <si>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</si>
  <si>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</si>
  <si>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</si>
  <si>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</si>
  <si>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</si>
  <si>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</si>
  <si>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</si>
  <si>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</si>
  <si>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</si>
  <si>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</si>
  <si>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</si>
  <si>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</si>
  <si>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</si>
  <si>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</si>
  <si>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</si>
  <si>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</si>
  <si>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</si>
  <si>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</si>
  <si>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</si>
  <si>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</si>
  <si>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</si>
  <si>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</si>
  <si>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</si>
  <si>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</si>
  <si>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</si>
  <si>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</si>
  <si>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</si>
  <si>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</si>
  <si>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</si>
  <si>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</si>
  <si>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</si>
  <si>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</si>
  <si>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</si>
  <si>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</si>
  <si>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</si>
  <si>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</si>
  <si>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</si>
  <si>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</si>
  <si>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</si>
  <si>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</si>
  <si>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</si>
  <si>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</si>
  <si>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</si>
  <si>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</si>
  <si>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</si>
  <si>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</si>
  <si>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</si>
  <si>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</si>
  <si>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</si>
  <si>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</si>
  <si>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</si>
  <si>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</si>
  <si>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</si>
  <si>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</si>
  <si>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</si>
  <si>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</si>
  <si>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</si>
  <si>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</si>
  <si>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</si>
  <si>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</si>
  <si>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</si>
  <si>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</si>
  <si>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</si>
  <si>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</si>
  <si>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</si>
  <si>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</si>
  <si>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</si>
  <si>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</si>
  <si>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</si>
  <si>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</si>
  <si>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</si>
  <si>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</si>
  <si>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</si>
  <si>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</si>
  <si>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</si>
  <si>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</si>
  <si>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</si>
  <si>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</si>
  <si>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</si>
  <si>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</si>
  <si>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</si>
  <si>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</si>
  <si>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</si>
  <si>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</si>
  <si>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</si>
  <si>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</si>
  <si>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</si>
  <si>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</si>
  <si>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</si>
  <si>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</si>
  <si>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</si>
  <si>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</si>
  <si>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</si>
  <si>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</si>
  <si>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</si>
  <si>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</si>
  <si>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</si>
  <si>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</si>
  <si>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</si>
  <si>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</si>
  <si>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</si>
  <si>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</si>
  <si>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</si>
  <si>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</si>
  <si>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</si>
  <si>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</si>
  <si>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</si>
  <si>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</si>
  <si>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</si>
  <si>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</si>
  <si>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</si>
  <si>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</si>
  <si>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</si>
  <si>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</si>
  <si>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</si>
  <si>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</si>
  <si>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</si>
  <si>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</si>
  <si>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</si>
  <si>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</si>
  <si>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</si>
  <si>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</si>
  <si>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</si>
  <si>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</si>
  <si>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</si>
  <si>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</si>
  <si>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</si>
  <si>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</si>
  <si>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</si>
  <si>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</si>
  <si>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</si>
  <si>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</si>
  <si>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</si>
  <si>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</si>
  <si>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</si>
  <si>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</si>
  <si>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</si>
  <si>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</si>
  <si>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</si>
  <si>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</si>
  <si>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</si>
  <si>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</si>
  <si>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</si>
  <si>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</si>
  <si>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</si>
  <si>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</si>
  <si>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</si>
  <si>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</si>
  <si>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</si>
  <si>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</si>
  <si>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</si>
  <si>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</si>
  <si>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</si>
  <si>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</si>
  <si>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</si>
  <si>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</si>
  <si>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</si>
  <si>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</si>
  <si>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</si>
  <si>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</si>
  <si>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</si>
  <si>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</si>
  <si>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</si>
  <si>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</si>
  <si>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</si>
  <si>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</si>
  <si>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</si>
  <si>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</si>
  <si>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</si>
  <si>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</si>
  <si>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</si>
  <si>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</si>
  <si>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</si>
  <si>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</si>
  <si>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</si>
  <si>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</si>
  <si>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</si>
  <si>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</si>
  <si>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</si>
  <si>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</si>
  <si>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</si>
  <si>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</si>
  <si>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</si>
  <si>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</si>
  <si>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</si>
  <si>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</si>
  <si>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</si>
  <si>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</si>
  <si>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</si>
  <si>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</si>
  <si>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</si>
  <si>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</si>
  <si>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</si>
  <si>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</si>
  <si>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</si>
  <si>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</si>
  <si>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</si>
  <si>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</si>
  <si>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</si>
  <si>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</si>
  <si>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</si>
  <si>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</si>
  <si>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</si>
  <si>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</si>
  <si>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</si>
  <si>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</si>
  <si>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</si>
  <si>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</si>
  <si>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</si>
  <si>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</si>
  <si>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</si>
  <si>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</si>
  <si>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</si>
  <si>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</si>
  <si>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</si>
  <si>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</si>
  <si>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</si>
  <si>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</si>
  <si>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</si>
  <si>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</si>
  <si>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</si>
  <si>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</si>
  <si>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</si>
  <si>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</si>
  <si>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</si>
  <si>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</si>
  <si>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</si>
  <si>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</si>
  <si>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</si>
  <si>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</si>
  <si>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</si>
  <si>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</si>
  <si>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</si>
  <si>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</si>
  <si>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</si>
  <si>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</si>
  <si>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</si>
  <si>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</si>
  <si>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</si>
  <si>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</si>
  <si>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</si>
  <si>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</si>
  <si>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</si>
  <si>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</si>
  <si>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</si>
  <si>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</si>
  <si>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</si>
  <si>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</si>
  <si>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</si>
  <si>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</si>
  <si>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</si>
  <si>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</si>
  <si>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</si>
  <si>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</si>
  <si>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</si>
  <si>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</si>
  <si>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</si>
  <si>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</si>
  <si>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</si>
  <si>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</si>
  <si>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</si>
  <si>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</si>
  <si>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</si>
  <si>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</si>
  <si>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</si>
  <si>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</si>
  <si>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</si>
  <si>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</si>
  <si>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</si>
  <si>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</si>
  <si>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</si>
  <si>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</si>
  <si>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</si>
  <si>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</si>
  <si>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</si>
  <si>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</si>
  <si>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</si>
  <si>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</si>
  <si>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</si>
  <si>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</si>
  <si>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</si>
  <si>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</si>
  <si>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</si>
  <si>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</si>
  <si>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</si>
  <si>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</si>
  <si>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</si>
  <si>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</si>
  <si>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</si>
  <si>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</si>
  <si>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</si>
  <si>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</si>
  <si>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</si>
  <si>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</si>
  <si>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</si>
  <si>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</si>
  <si>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</si>
  <si>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</si>
  <si>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</si>
  <si>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</si>
  <si>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</si>
  <si>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</si>
  <si>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</si>
  <si>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</si>
  <si>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</si>
  <si>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</si>
  <si>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</si>
  <si>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</si>
  <si>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</si>
  <si>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</si>
  <si>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</si>
  <si>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</si>
  <si>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</si>
  <si>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</si>
  <si>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</si>
  <si>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</si>
  <si>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</si>
  <si>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</si>
  <si>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</si>
  <si>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</si>
  <si>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</si>
  <si>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</si>
  <si>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</si>
  <si>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</si>
  <si>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</si>
  <si>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</si>
  <si>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</si>
  <si>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</si>
  <si>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</si>
  <si>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</si>
  <si>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</si>
  <si>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</si>
  <si>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</si>
  <si>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</si>
  <si>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</si>
  <si>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</si>
  <si>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</si>
  <si>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</si>
  <si>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</si>
  <si>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</si>
  <si>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</si>
  <si>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</si>
  <si>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</si>
  <si>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</si>
  <si>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</si>
  <si>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</si>
  <si>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</si>
  <si>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</si>
  <si>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</si>
  <si>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</si>
  <si>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</si>
  <si>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</si>
  <si>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</si>
  <si>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</si>
  <si>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</si>
  <si>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</si>
  <si>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</si>
  <si>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</si>
  <si>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</si>
  <si>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</si>
  <si>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</si>
  <si>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</si>
  <si>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</si>
  <si>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</si>
  <si>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</si>
  <si>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</si>
  <si>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</si>
  <si>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</si>
  <si>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</si>
  <si>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</si>
  <si>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</si>
  <si>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</si>
  <si>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</si>
  <si>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</si>
  <si>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</si>
  <si>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</si>
  <si>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</si>
  <si>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</si>
  <si>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</si>
  <si>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</si>
  <si>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</si>
  <si>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</si>
  <si>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</si>
  <si>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</si>
  <si>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</si>
  <si>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</si>
  <si>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</si>
  <si>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</si>
  <si>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</si>
  <si>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</si>
  <si>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</si>
  <si>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</si>
  <si>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</si>
  <si>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</si>
  <si>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</si>
  <si>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</si>
  <si>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</si>
  <si>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</si>
  <si>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</si>
  <si>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</si>
  <si>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</si>
  <si>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</si>
  <si>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</si>
  <si>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</si>
  <si>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</si>
  <si>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</si>
  <si>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</si>
  <si>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</si>
  <si>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</si>
  <si>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</si>
  <si>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</si>
  <si>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</si>
  <si>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</si>
  <si>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</si>
  <si>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</si>
  <si>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</si>
  <si>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</si>
  <si>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</si>
  <si>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</si>
  <si>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</si>
  <si>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</si>
  <si>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</si>
  <si>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</si>
  <si>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</si>
  <si>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</si>
  <si>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</si>
  <si>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</si>
  <si>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</si>
  <si>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</si>
  <si>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</si>
  <si>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</si>
  <si>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</si>
  <si>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</si>
  <si>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</si>
  <si>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</si>
  <si>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</si>
  <si>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</si>
  <si>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</si>
  <si>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</si>
  <si>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</si>
  <si>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</si>
  <si>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</si>
  <si>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</si>
  <si>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</si>
  <si>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</si>
  <si>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</si>
  <si>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</si>
  <si>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</si>
  <si>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</si>
  <si>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</si>
  <si>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</si>
  <si>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</si>
  <si>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</si>
  <si>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</si>
  <si>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</si>
  <si>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</si>
  <si>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</si>
  <si>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</si>
  <si>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</si>
  <si>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</si>
  <si>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</si>
  <si>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</si>
  <si>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</si>
  <si>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</si>
  <si>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</si>
  <si>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</si>
  <si>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</si>
  <si>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</si>
  <si>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</si>
  <si>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</si>
  <si>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</si>
  <si>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</si>
  <si>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</si>
  <si>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</si>
  <si>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</si>
  <si>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</si>
  <si>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</si>
  <si>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</si>
  <si>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</si>
  <si>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</si>
  <si>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</si>
  <si>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</si>
  <si>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</si>
  <si>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</si>
  <si>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</si>
  <si>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</si>
  <si>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</si>
  <si>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</si>
  <si>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</si>
  <si>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</si>
  <si>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</si>
  <si>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</si>
  <si>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</si>
  <si>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</si>
  <si>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</si>
  <si>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</si>
  <si>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</si>
  <si>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</si>
  <si>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</si>
  <si>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</si>
  <si>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</si>
  <si>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</si>
  <si>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</si>
  <si>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</si>
  <si>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</si>
  <si>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</si>
  <si>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</si>
  <si>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</si>
  <si>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</si>
  <si>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</si>
  <si>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</si>
  <si>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</si>
  <si>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</si>
  <si>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</si>
  <si>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</si>
  <si>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</si>
  <si>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</si>
  <si>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</si>
  <si>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</si>
  <si>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</si>
  <si>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</si>
  <si>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</si>
  <si>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</si>
  <si>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</si>
  <si>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</si>
  <si>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</si>
  <si>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</si>
  <si>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</si>
  <si>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</si>
  <si>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</si>
  <si>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</si>
  <si>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</si>
  <si>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</si>
  <si>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</si>
  <si>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</si>
  <si>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</si>
  <si>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</si>
  <si>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</si>
  <si>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</si>
  <si>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</si>
  <si>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</si>
  <si>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</si>
  <si>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</si>
  <si>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</si>
  <si>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</si>
  <si>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</si>
  <si>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</si>
  <si>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</si>
  <si>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</si>
  <si>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</si>
  <si>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</si>
  <si>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</si>
  <si>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</si>
  <si>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</si>
  <si>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</si>
  <si>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</si>
  <si>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</si>
  <si>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</si>
  <si>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</si>
  <si>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</si>
  <si>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</si>
  <si>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</si>
  <si>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</si>
  <si>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</si>
  <si>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</si>
  <si>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</si>
  <si>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</si>
  <si>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</si>
  <si>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</si>
  <si>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</si>
  <si>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</si>
  <si>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</si>
  <si>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</si>
  <si>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</si>
  <si>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</si>
  <si>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</si>
  <si>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</si>
  <si>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</si>
  <si>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</si>
  <si>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</si>
  <si>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</si>
  <si>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</si>
  <si>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</si>
  <si>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</si>
  <si>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</si>
  <si>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</si>
  <si>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</si>
  <si>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</si>
  <si>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</si>
  <si>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</si>
  <si>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</si>
  <si>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</si>
  <si>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</si>
  <si>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</si>
  <si>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</si>
  <si>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</si>
  <si>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</si>
  <si>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</si>
  <si>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</si>
  <si>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</si>
  <si>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</si>
  <si>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</si>
  <si>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</si>
  <si>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</si>
  <si>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</si>
  <si>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</si>
  <si>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</si>
  <si>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</si>
  <si>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</si>
  <si>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</si>
  <si>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</si>
  <si>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</si>
  <si>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</si>
  <si>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</si>
  <si>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</si>
  <si>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</si>
  <si>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</si>
  <si>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</si>
  <si>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</si>
  <si>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</si>
  <si>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</si>
  <si>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</si>
  <si>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</si>
  <si>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</si>
  <si>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</si>
  <si>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</si>
  <si>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</si>
  <si>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</si>
  <si>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</si>
  <si>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</si>
  <si>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</si>
  <si>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</si>
  <si>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</si>
  <si>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</si>
  <si>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</si>
  <si>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</si>
  <si>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</si>
  <si>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</si>
  <si>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</si>
  <si>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</si>
  <si>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</si>
  <si>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</si>
  <si>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</si>
  <si>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</si>
  <si>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</si>
  <si>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</si>
  <si>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</si>
  <si>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</si>
  <si>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</si>
  <si>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</si>
  <si>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</si>
  <si>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</si>
  <si>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</si>
  <si>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</si>
  <si>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</si>
  <si>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</si>
  <si>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</si>
  <si>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</si>
  <si>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</si>
  <si>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</si>
  <si>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</si>
  <si>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</si>
  <si>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</si>
  <si>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</si>
  <si>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</si>
  <si>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</si>
  <si>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</si>
  <si>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</si>
  <si>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</si>
  <si>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</si>
  <si>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</si>
  <si>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</si>
  <si>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</si>
  <si>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</si>
  <si>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</si>
  <si>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</si>
  <si>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</si>
  <si>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</si>
  <si>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</si>
  <si>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</si>
  <si>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</si>
  <si>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</si>
  <si>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</si>
  <si>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</si>
  <si>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</si>
  <si>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</si>
  <si>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</si>
  <si>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</si>
  <si>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</si>
  <si>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</si>
  <si>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</si>
  <si>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</si>
  <si>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</si>
  <si>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</si>
  <si>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</si>
  <si>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</si>
  <si>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</si>
  <si>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</si>
  <si>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</si>
  <si>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</si>
  <si>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</si>
  <si>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</si>
  <si>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</si>
  <si>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</si>
  <si>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</si>
  <si>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</si>
  <si>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</si>
  <si>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</si>
  <si>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</si>
  <si>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</si>
  <si>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</si>
  <si>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</si>
  <si>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</si>
  <si>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</si>
  <si>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</si>
  <si>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</si>
  <si>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</si>
  <si>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</si>
  <si>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</si>
  <si>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</si>
  <si>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</si>
  <si>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</si>
  <si>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</si>
  <si>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</si>
  <si>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</si>
  <si>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</si>
  <si>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</si>
  <si>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</si>
  <si>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</si>
  <si>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</si>
  <si>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</si>
  <si>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</si>
  <si>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</si>
  <si>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</si>
  <si>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</si>
  <si>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</si>
  <si>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</si>
  <si>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</si>
  <si>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</si>
  <si>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</si>
  <si>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</si>
  <si>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</si>
  <si>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</si>
  <si>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</si>
  <si>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</si>
  <si>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</si>
  <si>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</si>
  <si>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</si>
  <si>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</si>
  <si>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</si>
  <si>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</si>
  <si>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</si>
  <si>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</si>
  <si>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</si>
  <si>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</si>
  <si>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</si>
  <si>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</si>
  <si>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</si>
  <si>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</si>
  <si>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</si>
  <si>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</si>
  <si>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</si>
  <si>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</si>
  <si>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</si>
  <si>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</si>
  <si>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</si>
  <si>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</si>
  <si>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</si>
  <si>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</si>
  <si>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</si>
  <si>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</si>
  <si>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</si>
  <si>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</si>
  <si>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</si>
  <si>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</si>
  <si>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</si>
  <si>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</si>
  <si>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</si>
  <si>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</si>
  <si>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</si>
  <si>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</si>
  <si>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</si>
  <si>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</si>
  <si>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</si>
  <si>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</si>
  <si>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</si>
  <si>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</si>
  <si>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</si>
  <si>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</si>
  <si>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</si>
  <si>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</si>
  <si>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</si>
  <si>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</si>
  <si>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</si>
  <si>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</si>
  <si>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</si>
  <si>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</si>
  <si>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</si>
  <si>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</si>
  <si>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</si>
  <si>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</si>
  <si>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</si>
  <si>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</si>
  <si>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</si>
  <si>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</si>
  <si>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</si>
  <si>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</si>
  <si>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</si>
  <si>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</si>
  <si>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</si>
  <si>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</si>
  <si>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</si>
  <si>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</si>
  <si>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</si>
  <si>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</si>
  <si>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</si>
  <si>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</si>
  <si>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</si>
  <si>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</si>
  <si>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</si>
  <si>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</si>
  <si>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</si>
  <si>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</si>
  <si>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</si>
  <si>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</si>
  <si>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</si>
  <si>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</si>
  <si>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</si>
  <si>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</si>
  <si>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</si>
  <si>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</si>
  <si>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</si>
  <si>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</si>
  <si>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</si>
  <si>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</si>
  <si>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</si>
  <si>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</si>
  <si>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</si>
  <si>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</si>
  <si>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</si>
  <si>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</si>
  <si>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</si>
  <si>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</si>
  <si>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</si>
  <si>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</si>
  <si>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</si>
  <si>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</si>
  <si>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</si>
  <si>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</si>
  <si>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</si>
  <si>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</si>
  <si>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</si>
  <si>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</si>
  <si>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</si>
  <si>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</si>
  <si>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</si>
  <si>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</si>
  <si>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</si>
  <si>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</si>
  <si>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</si>
  <si>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</si>
  <si>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</si>
  <si>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</si>
  <si>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</si>
  <si>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</si>
  <si>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</si>
  <si>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</si>
  <si>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</si>
  <si>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</si>
  <si>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</si>
  <si>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</si>
  <si>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</si>
  <si>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</si>
  <si>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</si>
  <si>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</si>
  <si>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</si>
  <si>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</si>
  <si>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</si>
  <si>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</si>
  <si>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</si>
  <si>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</si>
  <si>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</si>
  <si>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</si>
  <si>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</si>
  <si>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</si>
  <si>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</si>
  <si>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</si>
  <si>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</si>
  <si>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</si>
  <si>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</si>
  <si>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</si>
  <si>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</si>
  <si>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</si>
  <si>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</si>
  <si>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</si>
  <si>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</si>
  <si>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</si>
  <si>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</si>
  <si>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</si>
  <si>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</si>
  <si>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</si>
  <si>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</si>
  <si>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</si>
  <si>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</si>
  <si>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</si>
  <si>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</si>
  <si>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</si>
  <si>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</si>
  <si>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</si>
  <si>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</si>
  <si>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</si>
  <si>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</si>
  <si>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</si>
  <si>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</si>
  <si>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</si>
  <si>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</si>
  <si>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</si>
  <si>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</si>
  <si>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</si>
  <si>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</si>
  <si>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</si>
  <si>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</si>
  <si>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</si>
  <si>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</si>
  <si>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</si>
  <si>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</si>
  <si>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</si>
  <si>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</si>
  <si>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</si>
  <si>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</si>
  <si>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</si>
  <si>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</si>
  <si>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</si>
  <si>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</si>
  <si>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</si>
  <si>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</si>
  <si>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</si>
  <si>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</si>
  <si>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</si>
  <si>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</si>
  <si>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</si>
  <si>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</si>
  <si>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</si>
  <si>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</si>
  <si>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</si>
  <si>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</si>
  <si>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</si>
  <si>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</si>
  <si>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</si>
  <si>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</si>
  <si>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</si>
  <si>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</si>
  <si>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</si>
  <si>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</si>
  <si>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</si>
  <si>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</si>
  <si>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</si>
  <si>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</si>
  <si>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</si>
  <si>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</si>
  <si>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</si>
  <si>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</si>
  <si>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</si>
  <si>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</si>
  <si>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</si>
  <si>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</si>
  <si>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</si>
  <si>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</si>
  <si>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</si>
  <si>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</si>
  <si>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</si>
  <si>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</si>
  <si>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</si>
  <si>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</si>
  <si>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</si>
  <si>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</si>
  <si>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</si>
  <si>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</si>
  <si>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</si>
  <si>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</si>
  <si>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</si>
  <si>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</si>
  <si>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</si>
  <si>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</si>
  <si>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</si>
  <si>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</si>
  <si>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</si>
  <si>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</si>
  <si>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</si>
  <si>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</si>
  <si>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</si>
  <si>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</si>
  <si>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</si>
  <si>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</si>
  <si>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</si>
  <si>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</si>
  <si>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</si>
  <si>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</si>
  <si>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</si>
  <si>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</si>
  <si>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</si>
  <si>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</si>
  <si>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</si>
  <si>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</si>
  <si>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</si>
  <si>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</si>
  <si>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</si>
  <si>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</si>
  <si>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</si>
  <si>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</si>
  <si>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</si>
  <si>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</si>
  <si>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</si>
  <si>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</si>
  <si>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</si>
  <si>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</si>
  <si>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</si>
  <si>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</si>
  <si>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</si>
  <si>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</si>
  <si>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</si>
  <si>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</si>
  <si>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</si>
  <si>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</si>
  <si>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</si>
  <si>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</si>
  <si>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</si>
  <si>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</si>
  <si>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</si>
  <si>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</si>
  <si>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</si>
  <si>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</si>
  <si>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</si>
  <si>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</si>
  <si>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</si>
  <si>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</si>
  <si>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</si>
  <si>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</si>
  <si>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</si>
  <si>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</si>
  <si>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</si>
  <si>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</si>
  <si>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</si>
  <si>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</si>
  <si>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</si>
  <si>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</si>
  <si>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</si>
  <si>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</si>
  <si>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</si>
  <si>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</si>
  <si>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</si>
  <si>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</si>
  <si>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</si>
  <si>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</si>
  <si>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</si>
  <si>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</si>
  <si>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</si>
  <si>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</si>
  <si>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</si>
  <si>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</si>
  <si>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</si>
  <si>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</si>
  <si>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</si>
  <si>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</si>
  <si>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</si>
  <si>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</si>
  <si>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</si>
  <si>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</si>
  <si>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</si>
  <si>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</si>
  <si>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</si>
  <si>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</si>
  <si>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</si>
  <si>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</si>
  <si>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</si>
  <si>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</si>
  <si>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</si>
  <si>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</si>
  <si>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</si>
  <si>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</si>
  <si>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</si>
  <si>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</si>
  <si>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</si>
  <si>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</si>
  <si>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</si>
  <si>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</si>
  <si>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</si>
  <si>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</si>
  <si>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</si>
  <si>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</si>
  <si>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</si>
  <si>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</si>
  <si>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</si>
  <si>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</si>
  <si>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</si>
  <si>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</si>
  <si>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</si>
  <si>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</si>
  <si>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</si>
  <si>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</si>
  <si>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</si>
  <si>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</si>
  <si>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</si>
  <si>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</si>
  <si>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</si>
  <si>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</si>
  <si>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</si>
  <si>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</si>
  <si>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</si>
  <si>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</si>
  <si>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</si>
  <si>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</si>
  <si>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</si>
  <si>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</si>
  <si>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</si>
  <si>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</si>
  <si>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</si>
  <si>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</si>
  <si>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</si>
  <si>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</si>
  <si>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</si>
  <si>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</si>
  <si>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</si>
  <si>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</si>
  <si>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</si>
  <si>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</si>
  <si>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</si>
  <si>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</si>
  <si>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</si>
  <si>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</si>
  <si>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</si>
  <si>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</si>
  <si>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</si>
  <si>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</si>
  <si>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</si>
  <si>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</si>
  <si>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</si>
  <si>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</si>
  <si>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</si>
  <si>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</si>
  <si>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</si>
  <si>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</si>
  <si>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</si>
  <si>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</si>
  <si>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</si>
  <si>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</si>
  <si>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</si>
  <si>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</si>
  <si>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</si>
  <si>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</si>
  <si>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</si>
  <si>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</si>
  <si>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</si>
  <si>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</si>
  <si>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</si>
  <si>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</si>
  <si>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</si>
  <si>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</si>
  <si>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</si>
  <si>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</si>
  <si>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</si>
  <si>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</si>
  <si>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</si>
  <si>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</si>
  <si>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</si>
  <si>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</si>
  <si>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</si>
  <si>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</si>
  <si>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</si>
  <si>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</si>
  <si>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</si>
  <si>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</si>
  <si>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</si>
  <si>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</si>
  <si>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</si>
  <si>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</si>
  <si>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</si>
  <si>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</si>
  <si>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</si>
  <si>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</si>
  <si>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</si>
  <si>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</si>
  <si>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</si>
  <si>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</si>
  <si>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</si>
  <si>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</si>
  <si>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</si>
  <si>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</si>
  <si>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</si>
  <si>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</si>
  <si>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</si>
  <si>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</si>
  <si>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</si>
  <si>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</si>
  <si>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</si>
  <si>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</si>
  <si>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</si>
  <si>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</si>
  <si>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</si>
  <si>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</si>
  <si>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</si>
  <si>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</si>
  <si>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</si>
  <si>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</si>
  <si>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</si>
  <si>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</si>
  <si>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</si>
  <si>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</si>
  <si>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</si>
  <si>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</si>
  <si>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</si>
  <si>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</si>
  <si>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</si>
  <si>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</si>
  <si>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</si>
  <si>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</si>
  <si>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</si>
  <si>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</si>
  <si>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</si>
  <si>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</si>
  <si>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</si>
  <si>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</si>
  <si>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</si>
  <si>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</si>
  <si>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</si>
  <si>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</si>
  <si>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</si>
  <si>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</si>
  <si>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</si>
  <si>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</si>
  <si>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</si>
  <si>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</si>
  <si>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</si>
  <si>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</si>
  <si>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</si>
  <si>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</si>
  <si>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</si>
  <si>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</si>
  <si>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</si>
  <si>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</si>
  <si>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</si>
  <si>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</si>
  <si>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</si>
  <si>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</si>
  <si>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</si>
  <si>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</si>
  <si>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</si>
  <si>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</si>
  <si>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</si>
  <si>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</si>
  <si>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</si>
  <si>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</si>
  <si>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</si>
  <si>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</si>
  <si>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</si>
  <si>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</si>
  <si>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</si>
  <si>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</si>
  <si>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</si>
  <si>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</si>
  <si>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</si>
  <si>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</si>
  <si>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</si>
  <si>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</si>
  <si>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</si>
  <si>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</si>
  <si>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</si>
  <si>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</si>
  <si>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</si>
  <si>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</si>
  <si>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</si>
  <si>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</si>
  <si>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</si>
  <si>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</si>
  <si>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</si>
  <si>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</si>
  <si>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</si>
  <si>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</si>
  <si>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</si>
  <si>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</si>
  <si>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</si>
  <si>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</si>
  <si>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</si>
  <si>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</si>
  <si>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</si>
  <si>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</si>
  <si>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</si>
  <si>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</si>
  <si>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</si>
  <si>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</si>
  <si>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</si>
  <si>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</si>
  <si>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</si>
  <si>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</si>
  <si>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</si>
  <si>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</si>
  <si>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</si>
  <si>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</si>
  <si>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</si>
  <si>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</si>
  <si>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</si>
  <si>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</si>
  <si>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</si>
  <si>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</si>
  <si>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</si>
  <si>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</si>
  <si>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</si>
  <si>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</si>
  <si>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</si>
  <si>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</si>
  <si>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</si>
  <si>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</si>
  <si>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</si>
  <si>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</si>
  <si>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</si>
  <si>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</si>
  <si>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</si>
  <si>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</si>
  <si>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</si>
  <si>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</si>
  <si>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</si>
  <si>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</si>
  <si>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</si>
  <si>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</si>
  <si>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</si>
  <si>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</si>
  <si>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</si>
  <si>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</si>
  <si>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</si>
  <si>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</si>
  <si>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</si>
  <si>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</si>
  <si>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</si>
  <si>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</si>
  <si>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</si>
  <si>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</si>
  <si>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</si>
  <si>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</si>
  <si>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</si>
  <si>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</si>
  <si>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</si>
  <si>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</si>
  <si>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</si>
  <si>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</si>
  <si>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</si>
  <si>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</si>
  <si>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</si>
  <si>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</si>
  <si>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</si>
  <si>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</si>
  <si>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</si>
  <si>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</si>
  <si>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</si>
  <si>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</si>
  <si>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</si>
  <si>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</si>
  <si>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</si>
  <si>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</si>
  <si>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</si>
  <si>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</si>
  <si>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</si>
  <si>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</si>
  <si>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</si>
  <si>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</si>
  <si>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</si>
  <si>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</si>
  <si>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</si>
  <si>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</si>
  <si>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</si>
  <si>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</si>
  <si>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</si>
  <si>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</si>
  <si>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</si>
  <si>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</si>
  <si>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</si>
  <si>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</si>
  <si>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</si>
  <si>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</si>
  <si>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</si>
  <si>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</si>
  <si>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</si>
  <si>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</si>
  <si>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</si>
  <si>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</si>
  <si>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</si>
  <si>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</si>
  <si>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</si>
  <si>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</si>
  <si>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</si>
  <si>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</si>
  <si>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</si>
  <si>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</si>
  <si>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</si>
  <si>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</si>
  <si>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</si>
  <si>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</si>
  <si>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</si>
  <si>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</si>
  <si>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</si>
  <si>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</si>
  <si>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</si>
  <si>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</si>
  <si>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</si>
  <si>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</si>
  <si>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</si>
  <si>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</si>
  <si>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</si>
  <si>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</si>
  <si>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</si>
  <si>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</si>
  <si>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</si>
  <si>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</si>
  <si>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</si>
  <si>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</si>
  <si>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</si>
  <si>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</si>
  <si>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</si>
  <si>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</si>
  <si>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</si>
  <si>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</si>
  <si>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</si>
  <si>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</si>
  <si>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</si>
  <si>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</si>
  <si>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</si>
  <si>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</si>
  <si>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</si>
  <si>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</si>
  <si>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</si>
  <si>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</si>
  <si>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</si>
  <si>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</si>
  <si>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</si>
  <si>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</si>
  <si>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</si>
  <si>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</si>
  <si>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</si>
  <si>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</si>
  <si>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</si>
  <si>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</si>
  <si>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</si>
  <si>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</si>
  <si>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</si>
  <si>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</si>
  <si>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</si>
  <si>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</si>
  <si>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</si>
  <si>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</si>
  <si>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</si>
  <si>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</si>
  <si>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</si>
  <si>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</si>
  <si>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</si>
  <si>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</si>
  <si>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</si>
  <si>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</si>
  <si>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</si>
  <si>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</si>
  <si>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</si>
  <si>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</si>
  <si>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</si>
  <si>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</si>
  <si>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</si>
  <si>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</si>
  <si>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</si>
  <si>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</si>
  <si>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</si>
  <si>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</si>
  <si>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</si>
  <si>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</si>
  <si>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</si>
  <si>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</si>
  <si>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</si>
  <si>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</si>
  <si>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</si>
  <si>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</si>
  <si>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</si>
  <si>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</si>
  <si>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</si>
  <si>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</si>
  <si>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</si>
  <si>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</si>
  <si>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</si>
  <si>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</si>
  <si>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</si>
  <si>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</si>
  <si>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</si>
  <si>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</si>
  <si>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</si>
  <si>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</si>
  <si>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</si>
  <si>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</si>
  <si>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</si>
  <si>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</si>
  <si>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</si>
  <si>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</si>
  <si>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</si>
  <si>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</si>
  <si>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</si>
  <si>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</si>
  <si>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</si>
  <si>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</si>
  <si>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</si>
  <si>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</si>
  <si>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</si>
  <si>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</si>
  <si>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</si>
  <si>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</si>
  <si>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</si>
  <si>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</si>
  <si>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</si>
  <si>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</si>
  <si>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</si>
  <si>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</si>
  <si>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</si>
  <si>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</si>
  <si>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</si>
  <si>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</si>
  <si>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</si>
  <si>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</si>
  <si>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</si>
  <si>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</si>
  <si>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</si>
  <si>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</si>
  <si>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</si>
  <si>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</si>
  <si>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</si>
  <si>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</si>
  <si>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</si>
  <si>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</si>
  <si>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</si>
  <si>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</si>
  <si>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</si>
  <si>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</si>
  <si>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</si>
  <si>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</si>
  <si>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</si>
  <si>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</si>
  <si>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</si>
  <si>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</si>
  <si>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</si>
  <si>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</si>
  <si>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</si>
  <si>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</si>
  <si>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</si>
  <si>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</si>
  <si>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</si>
  <si>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</si>
  <si>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</si>
  <si>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</si>
  <si>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</si>
  <si>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</si>
  <si>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</si>
  <si>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</si>
  <si>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</si>
  <si>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</si>
  <si>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</si>
  <si>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</si>
  <si>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</si>
  <si>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</si>
  <si>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</si>
  <si>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</si>
  <si>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</si>
  <si>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</si>
  <si>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</si>
  <si>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</si>
  <si>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</si>
  <si>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</si>
  <si>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</si>
  <si>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</si>
  <si>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</si>
  <si>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</si>
  <si>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</si>
  <si>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</si>
  <si>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</si>
  <si>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</si>
  <si>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</si>
  <si>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</si>
  <si>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</si>
  <si>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</si>
  <si>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</si>
  <si>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</si>
  <si>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</si>
  <si>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</si>
  <si>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</si>
  <si>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</si>
  <si>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</si>
  <si>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</si>
  <si>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</si>
  <si>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</si>
  <si>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</si>
  <si>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</si>
  <si>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</si>
  <si>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</si>
  <si>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</si>
  <si>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</si>
  <si>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</si>
  <si>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</si>
  <si>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</si>
  <si>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</si>
  <si>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</si>
  <si>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</si>
  <si>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</si>
  <si>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</si>
  <si>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</si>
  <si>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</si>
  <si>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</si>
  <si>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</si>
  <si>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</si>
  <si>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</si>
  <si>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</si>
  <si>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</si>
  <si>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</si>
  <si>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</si>
  <si>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</si>
  <si>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</si>
  <si>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</si>
  <si>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</si>
  <si>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</si>
  <si>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</si>
  <si>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</si>
  <si>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</si>
  <si>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</si>
  <si>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</si>
  <si>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</si>
  <si>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</si>
  <si>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</si>
  <si>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</si>
  <si>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</si>
  <si>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</si>
  <si>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</si>
  <si>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</si>
  <si>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</si>
  <si>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</si>
  <si>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</si>
  <si>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</si>
  <si>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</si>
  <si>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</si>
  <si>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</si>
  <si>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</si>
  <si>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</si>
  <si>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</si>
  <si>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</si>
  <si>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</si>
  <si>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</si>
  <si>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</si>
  <si>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</si>
  <si>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</si>
  <si>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</si>
  <si>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</si>
  <si>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</si>
  <si>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</si>
  <si>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</si>
  <si>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</si>
  <si>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</si>
  <si>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</si>
  <si>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</si>
  <si>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</si>
  <si>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</si>
  <si>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</si>
  <si>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</si>
  <si>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</si>
  <si>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</si>
  <si>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</si>
  <si>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</si>
  <si>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</si>
  <si>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</si>
  <si>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</si>
  <si>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</si>
  <si>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</si>
  <si>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</si>
  <si>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</si>
  <si>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</si>
  <si>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</si>
  <si>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</si>
  <si>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</si>
  <si>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</si>
  <si>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</si>
  <si>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</si>
  <si>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</si>
  <si>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</si>
  <si>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</si>
  <si>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</si>
  <si>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</si>
  <si>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</si>
  <si>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</si>
  <si>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</si>
  <si>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</si>
  <si>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</si>
  <si>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</si>
  <si>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</si>
  <si>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</si>
  <si>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</si>
  <si>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</si>
  <si>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</si>
  <si>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</si>
  <si>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</si>
  <si>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</si>
  <si>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</si>
  <si>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</si>
  <si>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</si>
  <si>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</si>
  <si>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</si>
  <si>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</si>
  <si>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</si>
  <si>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</si>
  <si>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</si>
  <si>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</si>
  <si>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</si>
  <si>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</si>
  <si>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</si>
  <si>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</si>
  <si>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</si>
  <si>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</si>
  <si>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</si>
  <si>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</si>
  <si>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</si>
  <si>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</si>
  <si>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</si>
  <si>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</si>
  <si>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</si>
  <si>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</si>
  <si>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</si>
  <si>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</si>
  <si>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</si>
  <si>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</si>
  <si>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</si>
  <si>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</si>
  <si>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</si>
  <si>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</si>
  <si>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</si>
  <si>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</si>
  <si>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</si>
  <si>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</si>
  <si>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</si>
  <si>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</si>
  <si>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</si>
  <si>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</si>
  <si>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</si>
  <si>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</si>
  <si>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</si>
  <si>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</si>
  <si>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</si>
  <si>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</si>
  <si>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</si>
  <si>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</si>
  <si>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</si>
  <si>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</si>
  <si>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</si>
  <si>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</si>
  <si>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</si>
  <si>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</si>
  <si>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</si>
  <si>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</si>
  <si>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</si>
  <si>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</si>
  <si>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</si>
  <si>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</si>
  <si>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</si>
  <si>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</si>
  <si>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</si>
  <si>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</si>
  <si>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</si>
  <si>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</si>
  <si>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</si>
  <si>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</si>
  <si>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</si>
  <si>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</si>
  <si>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</si>
  <si>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</si>
  <si>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</si>
  <si>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</si>
  <si>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</si>
  <si>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</si>
  <si>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</si>
  <si>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</si>
  <si>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</si>
  <si>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</si>
  <si>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</si>
  <si>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</si>
  <si>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</si>
  <si>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</si>
  <si>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</si>
  <si>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</si>
  <si>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</si>
  <si>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</si>
  <si>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</si>
  <si>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</si>
  <si>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</si>
  <si>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</si>
  <si>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</si>
  <si>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</si>
  <si>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</si>
  <si>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</si>
  <si>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</si>
  <si>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</si>
  <si>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</si>
  <si>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</si>
  <si>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</si>
  <si>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</si>
  <si>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</si>
  <si>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</si>
  <si>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</si>
  <si>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</si>
  <si>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</si>
  <si>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</si>
  <si>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</si>
  <si>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</si>
  <si>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</si>
  <si>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</si>
  <si>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</si>
  <si>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</si>
  <si>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</si>
  <si>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</si>
  <si>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</si>
  <si>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</si>
  <si>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</si>
  <si>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</si>
  <si>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</si>
  <si>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</si>
  <si>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</si>
  <si>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</si>
  <si>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</si>
  <si>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</si>
  <si>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</si>
  <si>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</si>
  <si>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</si>
  <si>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</si>
  <si>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</si>
  <si>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</si>
  <si>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</si>
  <si>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</si>
  <si>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</si>
  <si>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</si>
  <si>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</si>
  <si>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</si>
  <si>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</si>
  <si>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</si>
  <si>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</si>
  <si>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</si>
  <si>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</si>
  <si>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</si>
  <si>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</si>
  <si>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</si>
  <si>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</si>
  <si>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</si>
  <si>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</si>
  <si>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</si>
  <si>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</si>
  <si>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</si>
  <si>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</si>
  <si>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</si>
  <si>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</si>
  <si>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</si>
  <si>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</si>
  <si>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</si>
  <si>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</si>
  <si>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</si>
  <si>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</si>
  <si>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</si>
  <si>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</si>
  <si>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</si>
  <si>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</si>
  <si>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</si>
  <si>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</si>
  <si>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</si>
  <si>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</si>
  <si>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</si>
  <si>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</si>
  <si>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</si>
  <si>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</si>
  <si>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</si>
  <si>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</si>
  <si>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</si>
  <si>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</si>
  <si>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</si>
  <si>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</si>
  <si>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</si>
  <si>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</si>
  <si>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</si>
  <si>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</si>
  <si>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</si>
  <si>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</si>
  <si>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</si>
  <si>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</si>
  <si>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</si>
  <si>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</si>
  <si>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</si>
  <si>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</si>
  <si>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</si>
  <si>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</si>
  <si>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</si>
  <si>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</si>
  <si>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</si>
  <si>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</si>
  <si>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</si>
  <si>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</si>
  <si>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</si>
  <si>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</si>
  <si>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</si>
  <si>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</si>
  <si>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</si>
  <si>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</si>
  <si>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</si>
  <si>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</si>
  <si>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</si>
  <si>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</si>
  <si>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</si>
  <si>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</si>
  <si>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</si>
  <si>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</si>
  <si>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</si>
  <si>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</si>
  <si>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</si>
  <si>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</si>
  <si>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</si>
  <si>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</si>
  <si>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</si>
  <si>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</si>
  <si>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</si>
  <si>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</si>
  <si>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</si>
  <si>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</si>
  <si>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</si>
  <si>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</si>
  <si>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</si>
  <si>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</si>
  <si>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</si>
  <si>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</si>
  <si>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</si>
  <si>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</si>
  <si>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</si>
  <si>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</si>
  <si>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</si>
  <si>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</si>
  <si>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</si>
  <si>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</si>
  <si>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</si>
  <si>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</si>
  <si>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</si>
  <si>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</si>
  <si>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</si>
  <si>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</si>
  <si>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</si>
  <si>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</si>
  <si>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</si>
  <si>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</si>
  <si>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</si>
  <si>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</si>
  <si>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</si>
  <si>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</si>
  <si>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</si>
  <si>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</si>
  <si>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</si>
  <si>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</si>
  <si>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</si>
  <si>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</si>
  <si>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</si>
  <si>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</si>
  <si>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</si>
  <si>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</si>
  <si>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</si>
  <si>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</si>
  <si>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</si>
  <si>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</si>
  <si>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</si>
  <si>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</si>
  <si>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</si>
  <si>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</si>
  <si>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</si>
  <si>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</si>
  <si>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</si>
  <si>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</si>
  <si>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</si>
  <si>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</si>
  <si>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</si>
  <si>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</si>
  <si>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</si>
  <si>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</si>
  <si>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</si>
  <si>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</si>
  <si>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</si>
  <si>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</si>
  <si>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</si>
  <si>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</si>
  <si>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</si>
  <si>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</si>
  <si>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</si>
  <si>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</si>
  <si>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</si>
  <si>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</si>
  <si>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</si>
  <si>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</si>
  <si>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</si>
  <si>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</si>
  <si>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</si>
  <si>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</si>
  <si>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</si>
  <si>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</si>
  <si>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</si>
  <si>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</si>
  <si>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</si>
  <si>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</si>
  <si>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</si>
  <si>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</si>
  <si>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</si>
  <si>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</si>
  <si>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</si>
  <si>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</si>
  <si>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</si>
  <si>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</si>
  <si>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</si>
  <si>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</si>
  <si>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</si>
  <si>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</si>
  <si>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</si>
  <si>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</si>
  <si>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</si>
  <si>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</si>
  <si>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</si>
  <si>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</si>
  <si>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</si>
  <si>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</si>
  <si>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</si>
  <si>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</si>
  <si>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</si>
  <si>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</si>
  <si>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</si>
  <si>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</si>
  <si>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</si>
  <si>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</si>
  <si>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</si>
  <si>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</si>
  <si>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</si>
  <si>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</si>
  <si>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</si>
  <si>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</si>
  <si>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</si>
  <si>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</si>
  <si>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</si>
  <si>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</si>
  <si>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</si>
  <si>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</si>
  <si>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</si>
  <si>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</si>
  <si>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</si>
  <si>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</si>
  <si>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</si>
  <si>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</si>
  <si>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</si>
  <si>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</si>
  <si>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</si>
  <si>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</si>
  <si>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</si>
  <si>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</si>
  <si>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</si>
  <si>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</si>
  <si>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</si>
  <si>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</si>
  <si>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</si>
  <si>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</si>
  <si>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</si>
  <si>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</si>
  <si>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</si>
  <si>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</si>
  <si>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</si>
  <si>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</si>
  <si>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</si>
  <si>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</si>
  <si>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</si>
  <si>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</si>
  <si>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</si>
  <si>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</si>
  <si>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</si>
  <si>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</si>
  <si>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</si>
  <si>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</si>
  <si>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</si>
  <si>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</si>
  <si>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</si>
  <si>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</si>
  <si>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</si>
  <si>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</si>
  <si>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</si>
  <si>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</si>
  <si>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</si>
  <si>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</si>
  <si>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</si>
  <si>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</si>
  <si>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</si>
  <si>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</si>
  <si>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</si>
  <si>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</si>
  <si>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</si>
  <si>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</si>
  <si>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</si>
  <si>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</si>
  <si>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</si>
  <si>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</si>
  <si>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</si>
  <si>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</si>
  <si>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</si>
  <si>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</si>
  <si>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</si>
  <si>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</si>
  <si>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</si>
  <si>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</si>
  <si>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</si>
  <si>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</si>
  <si>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</si>
  <si>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</si>
  <si>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</si>
  <si>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</si>
  <si>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</si>
  <si>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</si>
  <si>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</si>
  <si>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</si>
  <si>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</si>
  <si>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</si>
  <si>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</si>
  <si>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</si>
  <si>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</si>
  <si>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</si>
  <si>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</si>
  <si>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</si>
  <si>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</si>
  <si>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</si>
  <si>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</si>
  <si>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</si>
  <si>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</si>
  <si>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</si>
  <si>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</si>
  <si>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</si>
  <si>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</si>
  <si>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</si>
  <si>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</si>
  <si>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</si>
  <si>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</si>
  <si>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</si>
  <si>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</si>
  <si>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</si>
  <si>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</si>
  <si>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</si>
  <si>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</si>
  <si>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</si>
  <si>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</si>
  <si>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</si>
  <si>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</si>
  <si>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</si>
  <si>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</si>
  <si>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</si>
  <si>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</si>
  <si>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</si>
  <si>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</si>
  <si>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</si>
  <si>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</si>
  <si>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</si>
  <si>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</si>
  <si>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</si>
  <si>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</si>
  <si>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</si>
  <si>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</si>
  <si>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</si>
  <si>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</si>
  <si>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</si>
  <si>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</si>
  <si>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</si>
  <si>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</si>
  <si>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</si>
  <si>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</si>
  <si>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</si>
  <si>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</si>
  <si>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</si>
  <si>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</si>
  <si>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</si>
  <si>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</si>
  <si>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</si>
  <si>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</si>
  <si>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</si>
  <si>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</si>
  <si>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</si>
  <si>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</si>
  <si>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</si>
  <si>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</si>
  <si>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</si>
  <si>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</si>
  <si>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</si>
  <si>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</si>
  <si>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</si>
  <si>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</si>
  <si>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</si>
  <si>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</si>
  <si>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</si>
  <si>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</si>
  <si>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</si>
  <si>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</si>
  <si>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</si>
  <si>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</si>
  <si>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</si>
  <si>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</si>
  <si>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</si>
  <si>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</si>
  <si>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</si>
  <si>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</si>
  <si>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</si>
  <si>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</si>
  <si>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</si>
  <si>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</si>
  <si>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</si>
  <si>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</si>
  <si>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</si>
  <si>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</si>
  <si>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</si>
  <si>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</si>
  <si>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</si>
  <si>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</si>
  <si>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</si>
  <si>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</si>
  <si>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</si>
  <si>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</si>
  <si>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</si>
  <si>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</si>
  <si>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</si>
  <si>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</si>
  <si>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</si>
  <si>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</si>
  <si>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</si>
  <si>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</si>
  <si>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</si>
  <si>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</si>
  <si>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</si>
  <si>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</si>
  <si>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</si>
  <si>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</si>
  <si>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</si>
  <si>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</si>
  <si>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</si>
  <si>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</si>
  <si>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</si>
  <si>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</si>
  <si>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</si>
  <si>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</si>
  <si>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</si>
  <si>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</si>
  <si>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</si>
  <si>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</si>
  <si>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Years</t>
  </si>
  <si>
    <t>Ranges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</si>
</sst>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Jandrade.xlsx]Cat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B1-4EDB-BF66-5904EFB439F1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B1-4EDB-BF66-5904EFB439F1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B1-4EDB-BF66-5904EFB439F1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B1-4EDB-BF66-5904EFB43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9994440"/>
        <c:axId val="559995752"/>
      </c:barChart>
      <c:catAx>
        <c:axId val="559994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95752"/>
        <c:crosses val="autoZero"/>
        <c:auto val="1"/>
        <c:lblAlgn val="ctr"/>
        <c:lblOffset val="100"/>
        <c:noMultiLvlLbl val="0"/>
      </c:catAx>
      <c:valAx>
        <c:axId val="55999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994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Jandrade.xlsx]SubCat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E-4FF4-8291-51C3050A48E8}"/>
            </c:ext>
          </c:extLst>
        </c:ser>
        <c:ser>
          <c:idx val="1"/>
          <c:order val="1"/>
          <c:tx>
            <c:strRef>
              <c:f>'SubCat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 Pivot'!$C$6:$C$47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E-4FF4-8291-51C3050A48E8}"/>
            </c:ext>
          </c:extLst>
        </c:ser>
        <c:ser>
          <c:idx val="2"/>
          <c:order val="2"/>
          <c:tx>
            <c:strRef>
              <c:f>'SubCat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 Pivot'!$D$6:$D$47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E-4FF4-8291-51C3050A48E8}"/>
            </c:ext>
          </c:extLst>
        </c:ser>
        <c:ser>
          <c:idx val="3"/>
          <c:order val="3"/>
          <c:tx>
            <c:strRef>
              <c:f>'SubCat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 Pivot'!$E$6:$E$47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E-4FF4-8291-51C3050A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8027760"/>
        <c:axId val="338028088"/>
      </c:barChart>
      <c:catAx>
        <c:axId val="338027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28088"/>
        <c:crosses val="autoZero"/>
        <c:auto val="1"/>
        <c:lblAlgn val="ctr"/>
        <c:lblOffset val="100"/>
        <c:noMultiLvlLbl val="0"/>
      </c:catAx>
      <c:valAx>
        <c:axId val="3380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2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Jandrade.xlsx]Date Created!PivotTable17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C-4DD5-9A6A-E08FAF875048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4C-4DD5-9A6A-E08FAF875048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4C-4DD5-9A6A-E08FAF875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492256"/>
        <c:axId val="572486352"/>
      </c:lineChart>
      <c:catAx>
        <c:axId val="572492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86352"/>
        <c:crosses val="autoZero"/>
        <c:auto val="1"/>
        <c:lblAlgn val="ctr"/>
        <c:lblOffset val="100"/>
        <c:noMultiLvlLbl val="0"/>
      </c:catAx>
      <c:valAx>
        <c:axId val="57248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9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/>
              <a:t>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A-479A-A2F7-B63D70075FD0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A-479A-A2F7-B63D70075FD0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1A-479A-A2F7-B63D70075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288496"/>
        <c:axId val="717288168"/>
      </c:lineChart>
      <c:catAx>
        <c:axId val="71728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288168"/>
        <c:crosses val="autoZero"/>
        <c:auto val="1"/>
        <c:lblAlgn val="ctr"/>
        <c:lblOffset val="100"/>
        <c:noMultiLvlLbl val="0"/>
      </c:catAx>
      <c:valAx>
        <c:axId val="71728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28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5</xdr:row>
      <xdr:rowOff>30480</xdr:rowOff>
    </xdr:from>
    <xdr:to>
      <xdr:col>17</xdr:col>
      <xdr:colOff>441960</xdr:colOff>
      <xdr:row>28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63F00-09DC-40BB-8943-76692F1B6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91446</xdr:colOff>
      <xdr:row>1</xdr:row>
      <xdr:rowOff>45720</xdr:rowOff>
    </xdr:from>
    <xdr:to>
      <xdr:col>21</xdr:col>
      <xdr:colOff>60960</xdr:colOff>
      <xdr:row>30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37C5D-FC16-4F12-A0F3-7D95FF392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5</xdr:row>
      <xdr:rowOff>19050</xdr:rowOff>
    </xdr:from>
    <xdr:to>
      <xdr:col>13</xdr:col>
      <xdr:colOff>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2EB55-4574-4374-AAB8-30C3EFD1F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182880</xdr:colOff>
      <xdr:row>13</xdr:row>
      <xdr:rowOff>80010</xdr:rowOff>
    </xdr:from>
    <xdr:to>
      <xdr:col>13</xdr:col>
      <xdr:colOff>304800</xdr:colOff>
      <xdr:row>40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4F2D67-1463-4C1E-A56C-0B0C22E58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drade" refreshedDate="43473.863857870369" createdVersion="6" refreshedVersion="6" minRefreshableVersion="3" recordCount="4114" xr:uid="{47FB7089-EFB5-4B3A-9AFC-A45F86FA2C5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drade" refreshedDate="43474.877336805555" createdVersion="6" refreshedVersion="6" minRefreshableVersion="3" recordCount="4114" xr:uid="{EC685311-4D1F-4F02-AC7B-2648E1B304A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4A4F8-D250-4F5D-BAEB-C53909600D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/>
    </i>
    <i>
      <x v="4"/>
    </i>
    <i>
      <x v="1"/>
    </i>
    <i>
      <x v="8"/>
    </i>
    <i>
      <x v="2"/>
    </i>
    <i>
      <x v="3"/>
    </i>
    <i>
      <x v="6"/>
    </i>
    <i>
      <x v="7"/>
    </i>
    <i>
      <x v="5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91085-62A2-49B9-AA71-929543DD29E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B0E99-072D-44F2-B2DE-55EDCFFCEBC1}" name="PivotTable1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Normal="100" workbookViewId="0">
      <selection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4.6640625" bestFit="1" customWidth="1"/>
    <col min="18" max="18" width="16.218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s="6" t="str">
        <f>LEFT(N2,SEARCH("/",N2,1)-1)</f>
        <v>film &amp; video</v>
      </c>
      <c r="R2" t="str">
        <f>RIGHT(N2,LEN(N2)-SEARCH("/",N2,1))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s="6" t="str">
        <f>LEFT(N3,SEARCH("/",N3,1)-1)</f>
        <v>film &amp; video</v>
      </c>
      <c r="R3" t="str">
        <f t="shared" ref="R3:R66" si="2">RIGHT(N3,LEN(N3)-SEARCH("/",N3,1))</f>
        <v>television</v>
      </c>
      <c r="S3" s="11">
        <f t="shared" ref="S3:S66" si="3">(J3/86400)+25569+(-5/24)</f>
        <v>42766.392164351848</v>
      </c>
      <c r="T3" s="11">
        <f t="shared" ref="T3:T66" si="4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6" t="str">
        <f t="shared" ref="Q4:Q66" si="5">LEFT(N4,SEARCH("/",N4,1)-1)</f>
        <v>film &amp; video</v>
      </c>
      <c r="R4" t="str">
        <f t="shared" si="2"/>
        <v>television</v>
      </c>
      <c r="S4" s="11">
        <f t="shared" si="3"/>
        <v>42405.494016203702</v>
      </c>
      <c r="T4" s="11">
        <f t="shared" si="4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6" t="str">
        <f t="shared" si="5"/>
        <v>film &amp; video</v>
      </c>
      <c r="R5" t="str">
        <f t="shared" si="2"/>
        <v>television</v>
      </c>
      <c r="S5" s="11">
        <f t="shared" si="3"/>
        <v>41828.306793981479</v>
      </c>
      <c r="T5" s="11">
        <f t="shared" si="4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6" t="str">
        <f t="shared" si="5"/>
        <v>film &amp; video</v>
      </c>
      <c r="R6" t="str">
        <f t="shared" si="2"/>
        <v>television</v>
      </c>
      <c r="S6" s="11">
        <f t="shared" si="3"/>
        <v>42327.625914351847</v>
      </c>
      <c r="T6" s="11">
        <f t="shared" si="4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6" t="str">
        <f t="shared" si="5"/>
        <v>film &amp; video</v>
      </c>
      <c r="R7" t="str">
        <f t="shared" si="2"/>
        <v>television</v>
      </c>
      <c r="S7" s="11">
        <f t="shared" si="3"/>
        <v>42563.724618055552</v>
      </c>
      <c r="T7" s="11">
        <f t="shared" si="4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6" t="str">
        <f t="shared" si="5"/>
        <v>film &amp; video</v>
      </c>
      <c r="R8" t="str">
        <f t="shared" si="2"/>
        <v>television</v>
      </c>
      <c r="S8" s="11">
        <f t="shared" si="3"/>
        <v>41793.864004629628</v>
      </c>
      <c r="T8" s="11">
        <f t="shared" si="4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6" t="str">
        <f t="shared" si="5"/>
        <v>film &amp; video</v>
      </c>
      <c r="R9" t="str">
        <f t="shared" si="2"/>
        <v>television</v>
      </c>
      <c r="S9" s="11">
        <f t="shared" si="3"/>
        <v>42515.838738425919</v>
      </c>
      <c r="T9" s="11">
        <f t="shared" si="4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6" t="str">
        <f t="shared" si="5"/>
        <v>film &amp; video</v>
      </c>
      <c r="R10" t="str">
        <f t="shared" si="2"/>
        <v>television</v>
      </c>
      <c r="S10" s="11">
        <f t="shared" si="3"/>
        <v>42468.736249999994</v>
      </c>
      <c r="T10" s="11">
        <f t="shared" si="4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6" t="str">
        <f t="shared" si="5"/>
        <v>film &amp; video</v>
      </c>
      <c r="R11" t="str">
        <f t="shared" si="2"/>
        <v>television</v>
      </c>
      <c r="S11" s="11">
        <f t="shared" si="3"/>
        <v>42446.895185185182</v>
      </c>
      <c r="T11" s="11">
        <f t="shared" si="4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6" t="str">
        <f t="shared" si="5"/>
        <v>film &amp; video</v>
      </c>
      <c r="R12" t="str">
        <f t="shared" si="2"/>
        <v>television</v>
      </c>
      <c r="S12" s="11">
        <f t="shared" si="3"/>
        <v>41779.859710648147</v>
      </c>
      <c r="T12" s="11">
        <f t="shared" si="4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6" t="str">
        <f t="shared" si="5"/>
        <v>film &amp; video</v>
      </c>
      <c r="R13" t="str">
        <f t="shared" si="2"/>
        <v>television</v>
      </c>
      <c r="S13" s="11">
        <f t="shared" si="3"/>
        <v>42572.570162037031</v>
      </c>
      <c r="T13" s="11">
        <f t="shared" si="4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6" t="str">
        <f t="shared" si="5"/>
        <v>film &amp; video</v>
      </c>
      <c r="R14" t="str">
        <f t="shared" si="2"/>
        <v>television</v>
      </c>
      <c r="S14" s="11">
        <f t="shared" si="3"/>
        <v>41791.504918981482</v>
      </c>
      <c r="T14" s="11">
        <f t="shared" si="4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6" t="str">
        <f t="shared" si="5"/>
        <v>film &amp; video</v>
      </c>
      <c r="R15" t="str">
        <f t="shared" si="2"/>
        <v>television</v>
      </c>
      <c r="S15" s="11">
        <f t="shared" si="3"/>
        <v>42508.468854166662</v>
      </c>
      <c r="T15" s="11">
        <f t="shared" si="4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6" t="str">
        <f t="shared" si="5"/>
        <v>film &amp; video</v>
      </c>
      <c r="R16" t="str">
        <f t="shared" si="2"/>
        <v>television</v>
      </c>
      <c r="S16" s="11">
        <f t="shared" si="3"/>
        <v>41807.818148148144</v>
      </c>
      <c r="T16" s="11">
        <f t="shared" si="4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6" t="str">
        <f t="shared" si="5"/>
        <v>film &amp; video</v>
      </c>
      <c r="R17" t="str">
        <f t="shared" si="2"/>
        <v>television</v>
      </c>
      <c r="S17" s="11">
        <f t="shared" si="3"/>
        <v>42256.183541666665</v>
      </c>
      <c r="T17" s="11">
        <f t="shared" si="4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6" t="str">
        <f t="shared" si="5"/>
        <v>film &amp; video</v>
      </c>
      <c r="R18" t="str">
        <f t="shared" si="2"/>
        <v>television</v>
      </c>
      <c r="S18" s="11">
        <f t="shared" si="3"/>
        <v>41760.588090277779</v>
      </c>
      <c r="T18" s="11">
        <f t="shared" si="4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6" t="str">
        <f t="shared" si="5"/>
        <v>film &amp; video</v>
      </c>
      <c r="R19" t="str">
        <f t="shared" si="2"/>
        <v>television</v>
      </c>
      <c r="S19" s="11">
        <f t="shared" si="3"/>
        <v>41917.523402777777</v>
      </c>
      <c r="T19" s="11">
        <f t="shared" si="4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6" t="str">
        <f t="shared" si="5"/>
        <v>film &amp; video</v>
      </c>
      <c r="R20" t="str">
        <f t="shared" si="2"/>
        <v>television</v>
      </c>
      <c r="S20" s="11">
        <f t="shared" si="3"/>
        <v>41869.333981481475</v>
      </c>
      <c r="T20" s="11">
        <f t="shared" si="4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6" t="str">
        <f t="shared" si="5"/>
        <v>film &amp; video</v>
      </c>
      <c r="R21" t="str">
        <f t="shared" si="2"/>
        <v>television</v>
      </c>
      <c r="S21" s="11">
        <f t="shared" si="3"/>
        <v>42175.608032407406</v>
      </c>
      <c r="T21" s="11">
        <f t="shared" si="4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6" t="str">
        <f t="shared" si="5"/>
        <v>film &amp; video</v>
      </c>
      <c r="R22" t="str">
        <f t="shared" si="2"/>
        <v>television</v>
      </c>
      <c r="S22" s="11">
        <f t="shared" si="3"/>
        <v>42200.549907407403</v>
      </c>
      <c r="T22" s="11">
        <f t="shared" si="4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6" t="str">
        <f t="shared" si="5"/>
        <v>film &amp; video</v>
      </c>
      <c r="R23" t="str">
        <f t="shared" si="2"/>
        <v>television</v>
      </c>
      <c r="S23" s="11">
        <f t="shared" si="3"/>
        <v>41878.418854166666</v>
      </c>
      <c r="T23" s="11">
        <f t="shared" si="4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6" t="str">
        <f t="shared" si="5"/>
        <v>film &amp; video</v>
      </c>
      <c r="R24" t="str">
        <f t="shared" si="2"/>
        <v>television</v>
      </c>
      <c r="S24" s="11">
        <f t="shared" si="3"/>
        <v>41989.703009259254</v>
      </c>
      <c r="T24" s="11">
        <f t="shared" si="4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6" t="str">
        <f t="shared" si="5"/>
        <v>film &amp; video</v>
      </c>
      <c r="R25" t="str">
        <f t="shared" si="2"/>
        <v>television</v>
      </c>
      <c r="S25" s="11">
        <f t="shared" si="3"/>
        <v>42097.570613425924</v>
      </c>
      <c r="T25" s="11">
        <f t="shared" si="4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6" t="str">
        <f t="shared" si="5"/>
        <v>film &amp; video</v>
      </c>
      <c r="R26" t="str">
        <f t="shared" si="2"/>
        <v>television</v>
      </c>
      <c r="S26" s="11">
        <f t="shared" si="3"/>
        <v>42229.611840277772</v>
      </c>
      <c r="T26" s="11">
        <f t="shared" si="4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6" t="str">
        <f t="shared" si="5"/>
        <v>film &amp; video</v>
      </c>
      <c r="R27" t="str">
        <f t="shared" si="2"/>
        <v>television</v>
      </c>
      <c r="S27" s="11">
        <f t="shared" si="3"/>
        <v>42317.816678240742</v>
      </c>
      <c r="T27" s="11">
        <f t="shared" si="4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6" t="str">
        <f t="shared" si="5"/>
        <v>film &amp; video</v>
      </c>
      <c r="R28" t="str">
        <f t="shared" si="2"/>
        <v>television</v>
      </c>
      <c r="S28" s="11">
        <f t="shared" si="3"/>
        <v>41828.307222222218</v>
      </c>
      <c r="T28" s="11">
        <f t="shared" si="4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6" t="str">
        <f t="shared" si="5"/>
        <v>film &amp; video</v>
      </c>
      <c r="R29" t="str">
        <f t="shared" si="2"/>
        <v>television</v>
      </c>
      <c r="S29" s="11">
        <f t="shared" si="3"/>
        <v>41928.956400462957</v>
      </c>
      <c r="T29" s="11">
        <f t="shared" si="4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6" t="str">
        <f t="shared" si="5"/>
        <v>film &amp; video</v>
      </c>
      <c r="R30" t="str">
        <f t="shared" si="2"/>
        <v>television</v>
      </c>
      <c r="S30" s="11">
        <f t="shared" si="3"/>
        <v>42324.755601851844</v>
      </c>
      <c r="T30" s="11">
        <f t="shared" si="4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6" t="str">
        <f t="shared" si="5"/>
        <v>film &amp; video</v>
      </c>
      <c r="R31" t="str">
        <f t="shared" si="2"/>
        <v>television</v>
      </c>
      <c r="S31" s="11">
        <f t="shared" si="3"/>
        <v>41812.464907407404</v>
      </c>
      <c r="T31" s="11">
        <f t="shared" si="4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6" t="str">
        <f t="shared" si="5"/>
        <v>film &amp; video</v>
      </c>
      <c r="R32" t="str">
        <f t="shared" si="2"/>
        <v>television</v>
      </c>
      <c r="S32" s="11">
        <f t="shared" si="3"/>
        <v>41842.084664351853</v>
      </c>
      <c r="T32" s="11">
        <f t="shared" si="4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6" t="str">
        <f t="shared" si="5"/>
        <v>film &amp; video</v>
      </c>
      <c r="R33" t="str">
        <f t="shared" si="2"/>
        <v>television</v>
      </c>
      <c r="S33" s="11">
        <f t="shared" si="3"/>
        <v>42376.583726851844</v>
      </c>
      <c r="T33" s="11">
        <f t="shared" si="4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6" t="str">
        <f t="shared" si="5"/>
        <v>film &amp; video</v>
      </c>
      <c r="R34" t="str">
        <f t="shared" si="2"/>
        <v>television</v>
      </c>
      <c r="S34" s="11">
        <f t="shared" si="3"/>
        <v>42461.419178240736</v>
      </c>
      <c r="T34" s="11">
        <f t="shared" si="4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6" t="str">
        <f t="shared" si="5"/>
        <v>film &amp; video</v>
      </c>
      <c r="R35" t="str">
        <f t="shared" si="2"/>
        <v>television</v>
      </c>
      <c r="S35" s="11">
        <f t="shared" si="3"/>
        <v>42286.452557870369</v>
      </c>
      <c r="T35" s="11">
        <f t="shared" si="4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6" t="str">
        <f t="shared" si="5"/>
        <v>film &amp; video</v>
      </c>
      <c r="R36" t="str">
        <f t="shared" si="2"/>
        <v>television</v>
      </c>
      <c r="S36" s="11">
        <f t="shared" si="3"/>
        <v>41841.113437499997</v>
      </c>
      <c r="T36" s="11">
        <f t="shared" si="4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6" t="str">
        <f t="shared" si="5"/>
        <v>film &amp; video</v>
      </c>
      <c r="R37" t="str">
        <f t="shared" si="2"/>
        <v>television</v>
      </c>
      <c r="S37" s="11">
        <f t="shared" si="3"/>
        <v>42098.083495370367</v>
      </c>
      <c r="T37" s="11">
        <f t="shared" si="4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6" t="str">
        <f t="shared" si="5"/>
        <v>film &amp; video</v>
      </c>
      <c r="R38" t="str">
        <f t="shared" si="2"/>
        <v>television</v>
      </c>
      <c r="S38" s="11">
        <f t="shared" si="3"/>
        <v>42068.098668981482</v>
      </c>
      <c r="T38" s="11">
        <f t="shared" si="4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6" t="str">
        <f t="shared" si="5"/>
        <v>film &amp; video</v>
      </c>
      <c r="R39" t="str">
        <f t="shared" si="2"/>
        <v>television</v>
      </c>
      <c r="S39" s="11">
        <f t="shared" si="3"/>
        <v>42032.484710648147</v>
      </c>
      <c r="T39" s="11">
        <f t="shared" si="4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6" t="str">
        <f t="shared" si="5"/>
        <v>film &amp; video</v>
      </c>
      <c r="R40" t="str">
        <f t="shared" si="2"/>
        <v>television</v>
      </c>
      <c r="S40" s="11">
        <f t="shared" si="3"/>
        <v>41374.84888888889</v>
      </c>
      <c r="T40" s="11">
        <f t="shared" si="4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6" t="str">
        <f t="shared" si="5"/>
        <v>film &amp; video</v>
      </c>
      <c r="R41" t="str">
        <f t="shared" si="2"/>
        <v>television</v>
      </c>
      <c r="S41" s="11">
        <f t="shared" si="3"/>
        <v>41753.838749999995</v>
      </c>
      <c r="T41" s="11">
        <f t="shared" si="4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6" t="str">
        <f t="shared" si="5"/>
        <v>film &amp; video</v>
      </c>
      <c r="R42" t="str">
        <f t="shared" si="2"/>
        <v>television</v>
      </c>
      <c r="S42" s="11">
        <f t="shared" si="3"/>
        <v>41789.005648148144</v>
      </c>
      <c r="T42" s="11">
        <f t="shared" si="4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6" t="str">
        <f t="shared" si="5"/>
        <v>film &amp; video</v>
      </c>
      <c r="R43" t="str">
        <f t="shared" si="2"/>
        <v>television</v>
      </c>
      <c r="S43" s="11">
        <f t="shared" si="3"/>
        <v>41887.360578703701</v>
      </c>
      <c r="T43" s="11">
        <f t="shared" si="4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6" t="str">
        <f t="shared" si="5"/>
        <v>film &amp; video</v>
      </c>
      <c r="R44" t="str">
        <f t="shared" si="2"/>
        <v>television</v>
      </c>
      <c r="S44" s="11">
        <f t="shared" si="3"/>
        <v>41971.430856481478</v>
      </c>
      <c r="T44" s="11">
        <f t="shared" si="4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6" t="str">
        <f t="shared" si="5"/>
        <v>film &amp; video</v>
      </c>
      <c r="R45" t="str">
        <f t="shared" si="2"/>
        <v>television</v>
      </c>
      <c r="S45" s="11">
        <f t="shared" si="3"/>
        <v>41802.582013888888</v>
      </c>
      <c r="T45" s="11">
        <f t="shared" si="4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6" t="str">
        <f t="shared" si="5"/>
        <v>film &amp; video</v>
      </c>
      <c r="R46" t="str">
        <f t="shared" si="2"/>
        <v>television</v>
      </c>
      <c r="S46" s="11">
        <f t="shared" si="3"/>
        <v>41873.890474537031</v>
      </c>
      <c r="T46" s="11">
        <f t="shared" si="4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6" t="str">
        <f t="shared" si="5"/>
        <v>film &amp; video</v>
      </c>
      <c r="R47" t="str">
        <f t="shared" si="2"/>
        <v>television</v>
      </c>
      <c r="S47" s="11">
        <f t="shared" si="3"/>
        <v>42457.415590277778</v>
      </c>
      <c r="T47" s="11">
        <f t="shared" si="4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6" t="str">
        <f t="shared" si="5"/>
        <v>film &amp; video</v>
      </c>
      <c r="R48" t="str">
        <f t="shared" si="2"/>
        <v>television</v>
      </c>
      <c r="S48" s="11">
        <f t="shared" si="3"/>
        <v>42323.756643518514</v>
      </c>
      <c r="T48" s="11">
        <f t="shared" si="4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6" t="str">
        <f t="shared" si="5"/>
        <v>film &amp; video</v>
      </c>
      <c r="R49" t="str">
        <f t="shared" si="2"/>
        <v>television</v>
      </c>
      <c r="S49" s="11">
        <f t="shared" si="3"/>
        <v>41932.611192129625</v>
      </c>
      <c r="T49" s="11">
        <f t="shared" si="4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6" t="str">
        <f t="shared" si="5"/>
        <v>film &amp; video</v>
      </c>
      <c r="R50" t="str">
        <f t="shared" si="2"/>
        <v>television</v>
      </c>
      <c r="S50" s="11">
        <f t="shared" si="3"/>
        <v>42033.308564814812</v>
      </c>
      <c r="T50" s="11">
        <f t="shared" si="4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6" t="str">
        <f t="shared" si="5"/>
        <v>film &amp; video</v>
      </c>
      <c r="R51" t="str">
        <f t="shared" si="2"/>
        <v>television</v>
      </c>
      <c r="S51" s="11">
        <f t="shared" si="3"/>
        <v>42270.968113425923</v>
      </c>
      <c r="T51" s="11">
        <f t="shared" si="4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6" t="str">
        <f t="shared" si="5"/>
        <v>film &amp; video</v>
      </c>
      <c r="R52" t="str">
        <f t="shared" si="2"/>
        <v>television</v>
      </c>
      <c r="S52" s="11">
        <f t="shared" si="3"/>
        <v>41995.544652777775</v>
      </c>
      <c r="T52" s="11">
        <f t="shared" si="4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6" t="str">
        <f t="shared" si="5"/>
        <v>film &amp; video</v>
      </c>
      <c r="R53" t="str">
        <f t="shared" si="2"/>
        <v>television</v>
      </c>
      <c r="S53" s="11">
        <f t="shared" si="3"/>
        <v>42196.72033564814</v>
      </c>
      <c r="T53" s="11">
        <f t="shared" si="4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6" t="str">
        <f t="shared" si="5"/>
        <v>film &amp; video</v>
      </c>
      <c r="R54" t="str">
        <f t="shared" si="2"/>
        <v>television</v>
      </c>
      <c r="S54" s="11">
        <f t="shared" si="3"/>
        <v>41807.493587962963</v>
      </c>
      <c r="T54" s="11">
        <f t="shared" si="4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6" t="str">
        <f t="shared" si="5"/>
        <v>film &amp; video</v>
      </c>
      <c r="R55" t="str">
        <f t="shared" si="2"/>
        <v>television</v>
      </c>
      <c r="S55" s="11">
        <f t="shared" si="3"/>
        <v>41719.340798611105</v>
      </c>
      <c r="T55" s="11">
        <f t="shared" si="4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6" t="str">
        <f t="shared" si="5"/>
        <v>film &amp; video</v>
      </c>
      <c r="R56" t="str">
        <f t="shared" si="2"/>
        <v>television</v>
      </c>
      <c r="S56" s="11">
        <f t="shared" si="3"/>
        <v>42333.504872685182</v>
      </c>
      <c r="T56" s="11">
        <f t="shared" si="4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6" t="str">
        <f t="shared" si="5"/>
        <v>film &amp; video</v>
      </c>
      <c r="R57" t="str">
        <f t="shared" si="2"/>
        <v>television</v>
      </c>
      <c r="S57" s="11">
        <f t="shared" si="3"/>
        <v>42496.760601851849</v>
      </c>
      <c r="T57" s="11">
        <f t="shared" si="4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6" t="str">
        <f t="shared" si="5"/>
        <v>film &amp; video</v>
      </c>
      <c r="R58" t="str">
        <f t="shared" si="2"/>
        <v>television</v>
      </c>
      <c r="S58" s="11">
        <f t="shared" si="3"/>
        <v>42149.340555555558</v>
      </c>
      <c r="T58" s="11">
        <f t="shared" si="4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6" t="str">
        <f t="shared" si="5"/>
        <v>film &amp; video</v>
      </c>
      <c r="R59" t="str">
        <f t="shared" si="2"/>
        <v>television</v>
      </c>
      <c r="S59" s="11">
        <f t="shared" si="3"/>
        <v>42089.624560185184</v>
      </c>
      <c r="T59" s="11">
        <f t="shared" si="4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6" t="str">
        <f t="shared" si="5"/>
        <v>film &amp; video</v>
      </c>
      <c r="R60" t="str">
        <f t="shared" si="2"/>
        <v>television</v>
      </c>
      <c r="S60" s="11">
        <f t="shared" si="3"/>
        <v>41932.536712962959</v>
      </c>
      <c r="T60" s="11">
        <f t="shared" si="4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6" t="str">
        <f t="shared" si="5"/>
        <v>film &amp; video</v>
      </c>
      <c r="R61" t="str">
        <f t="shared" si="2"/>
        <v>television</v>
      </c>
      <c r="S61" s="11">
        <f t="shared" si="3"/>
        <v>42230.027499999997</v>
      </c>
      <c r="T61" s="11">
        <f t="shared" si="4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6" t="str">
        <f t="shared" si="5"/>
        <v>film &amp; video</v>
      </c>
      <c r="R62" t="str">
        <f t="shared" si="2"/>
        <v>shorts</v>
      </c>
      <c r="S62" s="11">
        <f t="shared" si="3"/>
        <v>41701.693483796298</v>
      </c>
      <c r="T62" s="11">
        <f t="shared" si="4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6" t="str">
        <f t="shared" si="5"/>
        <v>film &amp; video</v>
      </c>
      <c r="R63" t="str">
        <f t="shared" si="2"/>
        <v>shorts</v>
      </c>
      <c r="S63" s="11">
        <f t="shared" si="3"/>
        <v>41409.605983796289</v>
      </c>
      <c r="T63" s="11">
        <f t="shared" si="4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6" t="str">
        <f t="shared" si="5"/>
        <v>film &amp; video</v>
      </c>
      <c r="R64" t="str">
        <f t="shared" si="2"/>
        <v>shorts</v>
      </c>
      <c r="S64" s="11">
        <f t="shared" si="3"/>
        <v>41311.591180555552</v>
      </c>
      <c r="T64" s="11">
        <f t="shared" si="4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6" t="str">
        <f t="shared" si="5"/>
        <v>film &amp; video</v>
      </c>
      <c r="R65" t="str">
        <f t="shared" si="2"/>
        <v>shorts</v>
      </c>
      <c r="S65" s="11">
        <f t="shared" si="3"/>
        <v>41612.703854166662</v>
      </c>
      <c r="T65" s="11">
        <f t="shared" si="4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6" t="str">
        <f t="shared" si="5"/>
        <v>film &amp; video</v>
      </c>
      <c r="R66" t="str">
        <f t="shared" si="2"/>
        <v>shorts</v>
      </c>
      <c r="S66" s="11">
        <f t="shared" si="3"/>
        <v>41432.809965277775</v>
      </c>
      <c r="T66" s="11">
        <f t="shared" si="4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s="6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s="6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s="6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s="6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s="6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s="6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s="6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s="6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6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s="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s="6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s="6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s="6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s="6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s="6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s="6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s="6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s="6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s="6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s="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s="6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s="6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s="6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s="6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s="6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s="6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s="6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s="6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s="6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s="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s="6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s="6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s="6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s="6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s="6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s="6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6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s="6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s="6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s="6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s="6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s="6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s="6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s="6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s="6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s="6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s="6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s="6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s="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s="6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s="6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s="6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s="6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s="6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s="6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s="6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6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s="6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s="6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s="6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s="6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s="6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s="6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6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6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s="6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6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s="6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6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6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s="6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6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6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s="6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s="6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6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s="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s="6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s="6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6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s="6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s="6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s="6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s="6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s="6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s="6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s="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s="6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s="6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s="6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6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s="6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6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s="6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s="6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6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s="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6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6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s="6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s="6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s="6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s="6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s="6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6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6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s="6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6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s="6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6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6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s="6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s="6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6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s="6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s="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s="6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6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6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6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s="6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s="6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s="6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s="6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s="6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s="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6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s="6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s="6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s="6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6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s="6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s="6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6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s="6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s="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s="6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6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s="6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6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6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s="6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s="6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s="6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s="6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s="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s="6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s="6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s="6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6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s="6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s="6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6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6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6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6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s="6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6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6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6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s="6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6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s="6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6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s="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6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6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s="6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6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6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s="6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s="6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s="6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s="6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s="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s="6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s="6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s="6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s="6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s="6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s="6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s="6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s="6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s="6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s="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s="6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s="6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s="6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s="6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s="6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s="6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s="6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s="6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s="6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s="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s="6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s="6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s="6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s="6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s="6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s="6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s="6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s="6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s="6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s="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s="6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s="6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s="6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s="6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s="6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s="6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s="6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s="6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s="6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s="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s="6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s="6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s="6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s="6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s="6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s="6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s="6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s="6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s="6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s="6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s="6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s="6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s="6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s="6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s="6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s="6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s="6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s="6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s="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s="6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s="6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s="6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s="6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s="6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s="6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s="6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s="6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s="6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s="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s="6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s="6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s="6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s="6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s="6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s="6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s="6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s="6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s="6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s="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s="6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s="6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s="6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s="6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s="6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s="6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s="6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s="6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s="6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s="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s="6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s="6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s="6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s="6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s="6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s="6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s="6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s="6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s="6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s="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s="6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s="6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s="6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s="6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s="6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s="6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s="6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s="6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s="6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s="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s="6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s="6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s="6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s="6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s="6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s="6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s="6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s="6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s="6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s="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s="6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s="6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s="6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s="6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s="6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s="6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s="6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s="6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s="6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s="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s="6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s="6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s="6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s="6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s="6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s="6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s="6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s="6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s="6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s="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s="6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s="6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s="6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s="6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s="6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s="6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s="6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s="6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s="6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s="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s="6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s="6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s="6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s="6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s="6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s="6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s="6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s="6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s="6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s="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s="6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s="6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s="6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s="6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s="6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s="6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s="6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s="6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s="6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s="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s="6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s="6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s="6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s="6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s="6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s="6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s="6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s="6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s="6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s="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s="6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s="6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6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s="6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6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s="6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s="6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s="6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6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s="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s="6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6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6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s="6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6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s="6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6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s="6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s="6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s="6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s="6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s="6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s="6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s="6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s="6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6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6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s="6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s="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s="6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s="6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6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s="6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s="6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s="6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6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6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s="6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s="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s="6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s="6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s="6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6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6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s="6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s="6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s="6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s="6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s="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6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s="6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6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6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s="6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s="6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s="6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s="6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s="6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s="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s="6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s="6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6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6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s="6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6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6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6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6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s="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6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s="6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s="6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s="6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s="6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s="6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6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s="6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s="6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s="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s="6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s="6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s="6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s="6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s="6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6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6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s="6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s="6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s="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s="6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6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s="6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6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s="6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s="6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s="6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s="6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s="6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s="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6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s="6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s="6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s="6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s="6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s="6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s="6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s="6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s="6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s="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s="6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s="6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s="6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s="6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s="6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s="6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s="6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s="6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s="6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s="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s="6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s="6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6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s="6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s="6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s="6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s="6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6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s="6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s="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6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s="6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s="6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6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s="6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s="6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s="6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6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s="6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s="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6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s="6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6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6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s="6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s="6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s="6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6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s="6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s="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s="6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s="6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s="6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s="6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s="6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s="6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6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6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s="6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6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s="6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s="6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s="6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s="6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s="6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s="6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s="6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s="6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s="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s="6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s="6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s="6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s="6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s="6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6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s="6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6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s="6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s="6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s="6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6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s="6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s="6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6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6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6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s="6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6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6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6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6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s="6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6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s="6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s="6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6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6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s="6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s="6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6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s="6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s="6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s="6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6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s="6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s="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s="6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s="6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6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s="6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s="6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s="6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s="6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s="6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s="6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s="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s="6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s="6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s="6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s="6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s="6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s="6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s="6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s="6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s="6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s="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s="6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s="6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s="6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s="6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s="6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s="6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s="6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s="6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s="6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s="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s="6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s="6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s="6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s="6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s="6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s="6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s="6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s="6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s="6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s="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s="6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s="6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s="6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s="6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s="6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s="6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s="6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s="6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s="6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s="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s="6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6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s="6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s="6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s="6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s="6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s="6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s="6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s="6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s="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s="6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s="6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s="6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s="6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s="6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s="6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s="6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s="6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s="6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s="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s="6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6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s="6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s="6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s="6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6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s="6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s="6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s="6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s="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s="6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s="6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s="6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s="6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s="6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s="6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s="6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s="6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s="6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s="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s="6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s="6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s="6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s="6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s="6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s="6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s="6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s="6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s="6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s="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s="6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s="6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s="6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s="6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s="6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s="6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s="6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s="6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s="6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s="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s="6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s="6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s="6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s="6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s="6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s="6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s="6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s="6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s="6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s="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s="6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s="6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s="6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s="6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s="6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6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s="6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6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s="6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s="6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6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s="6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6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s="6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6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s="6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s="6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s="6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s="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s="6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s="6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s="6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s="6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s="6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s="6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s="6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6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s="6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s="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s="6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s="6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s="6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s="6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s="6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s="6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s="6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s="6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s="6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s="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s="6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s="6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s="6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s="6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s="6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s="6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s="6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s="6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s="6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s="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s="6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s="6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s="6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s="6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s="6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s="6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s="6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s="6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s="6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s="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s="6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s="6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s="6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s="6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s="6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s="6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s="6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s="6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s="6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s="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s="6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s="6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s="6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s="6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s="6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s="6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s="6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s="6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s="6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s="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s="6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s="6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s="6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s="6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s="6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s="6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s="6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s="6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s="6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s="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s="6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s="6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6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s="6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s="6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s="6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s="6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s="6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6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s="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s="6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s="6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6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s="6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s="6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s="6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s="6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s="6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s="6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s="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s="6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s="6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s="6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s="6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s="6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s="6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s="6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s="6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s="6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s="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6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s="6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s="6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s="6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s="6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s="6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s="6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s="6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s="6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s="6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s="6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6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s="6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s="6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s="6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s="6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s="6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6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s="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s="6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s="6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s="6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s="6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s="6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s="6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6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s="6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s="6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s="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s="6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6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6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6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s="6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s="6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6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s="6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s="6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s="6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6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s="6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s="6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s="6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6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s="6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s="6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s="6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s="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s="6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6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6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s="6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6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s="6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s="6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s="6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6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s="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s="6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6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s="6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s="6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s="6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s="6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s="6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s="6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s="6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s="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s="6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s="6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6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6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s="6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s="6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s="6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s="6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s="6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s="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s="6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s="6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s="6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s="6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s="6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s="6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s="6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s="6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s="6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s="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s="6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s="6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s="6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s="6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s="6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s="6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s="6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s="6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s="6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s="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s="6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s="6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s="6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s="6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s="6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s="6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s="6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s="6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s="6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s="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s="6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s="6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s="6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6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s="6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s="6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s="6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s="6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s="6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s="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s="6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s="6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s="6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s="6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s="6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s="6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6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s="6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s="6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s="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s="6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s="6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s="6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s="6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s="6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s="6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s="6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s="6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s="6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s="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s="6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s="6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s="6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s="6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s="6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s="6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s="6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s="6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s="6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s="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s="6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s="6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s="6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s="6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s="6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s="6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s="6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s="6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s="6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s="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s="6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s="6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s="6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s="6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s="6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s="6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6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s="6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s="6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s="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s="6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6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s="6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s="6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6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6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6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6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6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6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6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6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6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6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6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6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s="6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6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s="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s="6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s="6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6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s="6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s="6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s="6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6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s="6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s="6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s="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s="6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s="6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s="6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s="6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s="6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s="6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s="6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s="6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s="6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s="6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s="6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6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s="6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s="6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s="6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s="6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s="6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s="6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s="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s="6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s="6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s="6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s="6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s="6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s="6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s="6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s="6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s="6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s="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s="6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s="6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6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s="6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s="6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s="6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s="6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s="6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s="6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s="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s="6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s="6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s="6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s="6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s="6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6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s="6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6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s="6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s="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6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s="6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s="6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s="6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s="6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s="6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6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s="6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s="6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s="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6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s="6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s="6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s="6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s="6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6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6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6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s="6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s="6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s="6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6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s="6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s="6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s="6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6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s="6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s="6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s="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s="6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6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s="6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s="6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6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s="6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6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s="6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6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s="6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s="6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s="6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s="6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s="6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s="6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s="6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6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s="6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s="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s="6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s="6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6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s="6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s="6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s="6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s="6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s="6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s="6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s="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s="6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s="6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s="6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s="6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s="6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s="6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s="6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s="6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s="6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s="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s="6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s="6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s="6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s="6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s="6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s="6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s="6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s="6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s="6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s="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s="6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s="6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s="6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s="6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s="6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s="6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s="6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s="6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s="6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s="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s="6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s="6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s="6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s="6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s="6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s="6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s="6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s="6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s="6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s="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s="6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s="6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6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s="6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s="6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6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6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s="6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s="6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s="6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6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6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s="6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6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s="6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s="6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s="6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s="6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s="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s="6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s="6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s="6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s="6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s="6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s="6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s="6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s="6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s="6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s="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s="6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s="6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s="6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s="6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s="6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s="6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s="6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s="6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s="6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s="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s="6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s="6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s="6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s="6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s="6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s="6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s="6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s="6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s="6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s="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s="6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s="6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s="6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s="6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s="6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s="6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s="6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s="6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s="6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s="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s="6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s="6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s="6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s="6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s="6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s="6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s="6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s="6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s="6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s="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s="6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s="6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s="6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s="6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s="6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s="6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s="6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6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s="6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s="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s="6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s="6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s="6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s="6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s="6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s="6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s="6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s="6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s="6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s="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s="6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s="6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s="6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s="6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s="6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s="6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s="6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s="6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s="6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s="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s="6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s="6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s="6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s="6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s="6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s="6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s="6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6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6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s="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s="6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s="6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s="6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s="6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s="6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6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s="6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s="6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s="6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s="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s="6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s="6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s="6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s="6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s="6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s="6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s="6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s="6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s="6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s="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s="6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s="6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s="6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s="6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s="6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s="6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s="6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s="6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6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s="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s="6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s="6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s="6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s="6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s="6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s="6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s="6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s="6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s="6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s="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s="6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s="6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s="6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s="6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s="6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s="6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s="6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s="6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s="6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s="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s="6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s="6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s="6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s="6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s="6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s="6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s="6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s="6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s="6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s="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s="6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s="6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s="6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s="6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s="6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s="6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s="6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s="6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s="6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s="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s="6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s="6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s="6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s="6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s="6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s="6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s="6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s="6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6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s="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s="6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6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s="6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s="6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s="6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s="6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s="6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s="6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s="6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s="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6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6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s="6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s="6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6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s="6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s="6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6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s="6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s="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s="6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s="6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s="6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6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s="6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s="6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s="6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6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6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6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6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s="6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6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6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s="6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s="6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6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6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s="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s="6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s="6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6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6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6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6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s="6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s="6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s="6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s="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s="6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s="6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s="6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s="6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s="6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s="6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s="6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s="6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s="6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s="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s="6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s="6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s="6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s="6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s="6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s="6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s="6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s="6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s="6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s="6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s="6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6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s="6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6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s="6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s="6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s="6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6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s="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6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6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s="6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s="6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s="6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s="6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s="6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s="6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s="6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s="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s="6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s="6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s="6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s="6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s="6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s="6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s="6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s="6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s="6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s="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s="6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s="6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s="6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s="6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s="6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s="6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s="6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s="6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s="6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s="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s="6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s="6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s="6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s="6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s="6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s="6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s="6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s="6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s="6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s="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s="6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s="6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s="6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s="6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s="6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s="6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s="6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6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s="6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s="6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s="6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6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s="6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s="6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s="6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6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s="6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6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6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s="6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6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s="6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s="6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s="6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s="6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6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s="6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s="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s="6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s="6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s="6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s="6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6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s="6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s="6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s="6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s="6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s="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s="6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6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s="6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s="6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s="6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6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s="6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s="6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s="6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s="6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6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s="6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6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6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s="6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s="6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6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s="6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s="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s="6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s="6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6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s="6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6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s="6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s="6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s="6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s="6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s="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s="6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s="6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s="6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s="6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s="6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s="6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s="6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s="6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s="6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s="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s="6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s="6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s="6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s="6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s="6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s="6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s="6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s="6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s="6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s="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s="6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s="6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s="6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s="6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s="6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s="6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s="6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s="6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s="6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s="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s="6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s="6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s="6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s="6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s="6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s="6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s="6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s="6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s="6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s="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s="6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s="6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s="6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s="6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s="6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s="6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s="6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s="6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s="6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s="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s="6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s="6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s="6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s="6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s="6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s="6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s="6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s="6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s="6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s="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s="6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s="6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s="6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s="6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s="6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s="6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s="6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s="6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s="6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s="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s="6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s="6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s="6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s="6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s="6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s="6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s="6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6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s="6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s="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s="6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s="6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s="6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s="6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s="6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s="6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s="6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s="6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s="6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s="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s="6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6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s="6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6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s="6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s="6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s="6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s="6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s="6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s="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6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6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s="6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6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s="6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s="6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s="6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6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s="6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s="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s="6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s="6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s="6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s="6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s="6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s="6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6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s="6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s="6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s="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s="6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s="6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s="6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s="6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s="6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6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6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6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6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s="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6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s="6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s="6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s="6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s="6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6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s="6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s="6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s="6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s="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s="6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s="6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s="6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s="6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s="6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s="6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s="6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s="6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s="6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s="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s="6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s="6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s="6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s="6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s="6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s="6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s="6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s="6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s="6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s="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s="6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6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s="6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s="6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s="6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s="6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s="6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s="6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s="6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s="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s="6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s="6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s="6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s="6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s="6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s="6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s="6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s="6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s="6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s="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s="6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s="6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s="6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s="6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s="6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s="6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s="6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s="6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s="6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s="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s="6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s="6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s="6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s="6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s="6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s="6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s="6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s="6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s="6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s="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s="6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s="6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s="6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s="6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s="6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s="6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s="6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s="6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6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s="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6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s="6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s="6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6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s="6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s="6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s="6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s="6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s="6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s="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s="6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s="6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s="6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s="6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s="6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s="6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s="6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s="6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s="6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s="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s="6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s="6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s="6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s="6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s="6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s="6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s="6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s="6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s="6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s="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s="6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s="6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s="6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s="6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s="6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s="6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s="6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s="6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s="6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s="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s="6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s="6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s="6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s="6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s="6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s="6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6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s="6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s="6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s="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s="6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s="6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s="6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s="6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6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s="6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s="6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s="6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s="6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s="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s="6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6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6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6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s="6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s="6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s="6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s="6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s="6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s="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s="6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s="6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s="6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s="6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s="6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s="6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s="6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s="6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s="6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s="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s="6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s="6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s="6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s="6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s="6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s="6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s="6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s="6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s="6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s="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s="6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s="6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s="6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s="6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s="6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s="6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s="6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s="6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s="6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s="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s="6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s="6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s="6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s="6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s="6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s="6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s="6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s="6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s="6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s="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s="6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s="6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s="6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s="6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s="6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s="6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s="6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s="6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s="6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s="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s="6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s="6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s="6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s="6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s="6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s="6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s="6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s="6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s="6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s="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s="6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s="6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s="6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s="6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s="6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s="6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s="6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s="6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s="6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s="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s="6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s="6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s="6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s="6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s="6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s="6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s="6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s="6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s="6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s="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s="6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s="6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s="6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s="6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s="6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s="6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s="6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s="6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s="6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s="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s="6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s="6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s="6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s="6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s="6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s="6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s="6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6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s="6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s="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s="6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s="6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s="6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s="6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6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s="6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s="6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s="6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6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s="6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6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6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s="6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s="6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s="6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s="6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s="6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s="6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s="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s="6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s="6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s="6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s="6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s="6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s="6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s="6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s="6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s="6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s="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s="6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s="6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s="6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s="6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s="6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s="6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s="6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s="6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s="6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s="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s="6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s="6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s="6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s="6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s="6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s="6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s="6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s="6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s="6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s="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s="6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s="6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s="6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s="6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s="6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s="6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s="6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s="6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s="6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s="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s="6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s="6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s="6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s="6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s="6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s="6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s="6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s="6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s="6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s="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s="6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s="6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s="6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s="6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s="6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s="6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s="6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s="6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s="6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s="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s="6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s="6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s="6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s="6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s="6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s="6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s="6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s="6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s="6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s="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s="6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s="6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s="6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s="6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s="6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s="6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s="6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s="6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s="6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s="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s="6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s="6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s="6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s="6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s="6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s="6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s="6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s="6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s="6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s="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s="6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s="6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s="6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s="6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s="6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s="6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s="6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s="6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s="6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s="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s="6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s="6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s="6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s="6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s="6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s="6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s="6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s="6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s="6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s="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s="6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s="6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s="6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s="6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s="6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s="6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s="6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s="6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6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s="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s="6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s="6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s="6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s="6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s="6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s="6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s="6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s="6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s="6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s="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s="6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s="6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s="6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s="6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s="6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s="6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6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s="6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s="6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s="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s="6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s="6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s="6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6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6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s="6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s="6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s="6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s="6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s="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s="6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s="6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s="6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s="6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s="6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s="6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s="6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s="6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s="6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s="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s="6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s="6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s="6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s="6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s="6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s="6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s="6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s="6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s="6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s="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s="6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s="6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s="6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s="6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s="6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s="6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s="6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s="6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s="6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s="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s="6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s="6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s="6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s="6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s="6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s="6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s="6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s="6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s="6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s="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s="6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s="6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s="6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s="6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s="6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s="6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s="6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s="6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s="6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s="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s="6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s="6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s="6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s="6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s="6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s="6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s="6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s="6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6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s="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s="6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s="6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s="6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s="6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s="6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s="6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s="6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s="6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s="6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s="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s="6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s="6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s="6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s="6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s="6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s="6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s="6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s="6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s="6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s="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s="6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s="6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s="6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s="6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s="6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s="6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s="6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s="6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s="6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s="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s="6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s="6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s="6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s="6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s="6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s="6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s="6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s="6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s="6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s="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s="6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s="6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s="6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s="6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s="6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s="6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s="6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s="6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s="6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s="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s="6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s="6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s="6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s="6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s="6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s="6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s="6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s="6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s="6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s="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s="6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s="6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s="6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s="6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s="6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s="6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s="6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s="6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s="6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s="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s="6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s="6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s="6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s="6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s="6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s="6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s="6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s="6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s="6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s="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s="6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s="6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s="6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s="6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s="6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s="6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s="6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s="6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s="6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s="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s="6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s="6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s="6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s="6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s="6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s="6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s="6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s="6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s="6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s="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s="6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s="6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s="6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s="6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s="6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s="6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s="6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s="6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6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s="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s="6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s="6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s="6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s="6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s="6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s="6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s="6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s="6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s="6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s="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s="6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s="6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s="6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s="6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s="6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s="6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6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6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6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s="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6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s="6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s="6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s="6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6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6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s="6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6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6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s="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s="6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6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6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6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s="6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s="6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6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s="6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6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6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s="6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s="6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s="6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s="6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s="6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6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s="6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s="6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s="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6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s="6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6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6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6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s="6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s="6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s="6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s="6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s="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s="6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6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s="6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s="6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s="6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6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s="6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6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s="6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s="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6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s="6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6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6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6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6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s="6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s="6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s="6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s="6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s="6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s="6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s="6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s="6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6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s="6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6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s="6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s="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s="6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s="6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6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s="6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6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s="6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s="6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s="6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s="6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s="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s="6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6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s="6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s="6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s="6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s="6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s="6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s="6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s="6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s="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s="6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s="6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6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s="6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6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s="6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s="6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s="6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s="6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s="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s="6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s="6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s="6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s="6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6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s="6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s="6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s="6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s="6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s="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s="6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s="6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s="6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s="6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s="6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s="6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s="6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s="6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s="6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s="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s="6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s="6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s="6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s="6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s="6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s="6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s="6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s="6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s="6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s="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s="6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s="6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s="6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s="6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s="6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6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s="6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s="6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s="6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s="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s="6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s="6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s="6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s="6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s="6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s="6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s="6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s="6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s="6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s="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s="6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6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s="6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s="6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s="6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s="6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s="6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s="6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6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6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s="6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6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6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s="6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s="6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6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6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6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s="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s="6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6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s="6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6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s="6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6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s="6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s="6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s="6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s="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s="6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s="6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s="6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s="6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s="6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s="6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s="6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s="6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s="6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s="6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s="6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s="6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s="6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s="6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s="6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s="6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s="6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s="6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s="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s="6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s="6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s="6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s="6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s="6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s="6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s="6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s="6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s="6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s="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s="6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s="6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s="6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s="6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s="6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s="6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s="6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s="6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6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6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6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s="6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s="6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s="6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s="6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s="6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6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6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6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6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6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6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s="6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s="6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s="6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s="6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s="6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s="6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s="6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s="6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s="6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s="6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6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s="6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s="6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6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s="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s="6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s="6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s="6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s="6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s="6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s="6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s="6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s="6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s="6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s="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s="6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s="6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s="6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s="6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s="6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s="6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s="6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s="6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s="6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s="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s="6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s="6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s="6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s="6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s="6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s="6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s="6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s="6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s="6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s="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s="6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s="6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s="6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s="6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s="6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s="6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s="6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s="6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s="6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s="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s="6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s="6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s="6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s="6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s="6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s="6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6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6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s="6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s="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s="6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s="6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s="6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s="6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s="6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s="6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s="6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s="6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s="6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s="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s="6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s="6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s="6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s="6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s="6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s="6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s="6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s="6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s="6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s="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s="6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s="6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s="6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s="6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s="6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s="6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s="6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s="6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s="6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s="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s="6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s="6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s="6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s="6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s="6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s="6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s="6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s="6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s="6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s="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s="6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6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6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s="6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s="6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s="6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s="6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s="6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s="6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s="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s="6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s="6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s="6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s="6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6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s="6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s="6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s="6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s="6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s="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s="6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s="6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s="6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s="6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s="6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s="6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s="6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s="6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s="6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s="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s="6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s="6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s="6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s="6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s="6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s="6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s="6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s="6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s="6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s="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s="6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s="6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s="6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s="6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s="6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s="6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s="6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s="6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s="6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s="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s="6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s="6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s="6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s="6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s="6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s="6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s="6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s="6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6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s="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s="6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s="6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s="6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s="6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s="6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6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6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s="6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s="6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s="6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s="6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s="6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s="6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s="6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6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s="6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s="6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s="6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s="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6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6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s="6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s="6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s="6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s="6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6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6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s="6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s="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6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s="6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s="6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s="6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s="6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6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s="6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s="6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s="6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s="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s="6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s="6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s="6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s="6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s="6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s="6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s="6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s="6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s="6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s="6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s="6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s="6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s="6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s="6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s="6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s="6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s="6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s="6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s="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s="6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s="6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s="6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s="6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s="6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s="6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s="6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s="6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s="6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s="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s="6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s="6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s="6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s="6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s="6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s="6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s="6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s="6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s="6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s="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s="6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s="6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s="6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s="6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s="6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s="6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s="6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s="6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s="6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s="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s="6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s="6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s="6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s="6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s="6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s="6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6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6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6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s="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s="6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6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6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s="6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6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s="6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6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s="6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6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s="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6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s="6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s="6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6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s="6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s="6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s="6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s="6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s="6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s="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6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s="6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s="6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s="6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s="6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s="6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s="6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6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s="6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s="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s="6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6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s="6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s="6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s="6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s="6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s="6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s="6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s="6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s="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s="6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6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s="6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6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s="6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s="6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s="6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s="6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s="6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s="6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s="6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s="6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s="6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6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s="6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s="6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s="6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s="6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s="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s="6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s="6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s="6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s="6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s="6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s="6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s="6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s="6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s="6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s="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s="6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s="6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s="6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s="6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s="6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s="6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6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s="6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6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s="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s="6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6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s="6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s="6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s="6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s="6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s="6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s="6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s="6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s="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s="6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s="6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s="6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s="6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s="6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s="6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s="6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s="6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6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s="6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s="6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s="6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s="6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s="6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6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s="6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s="6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s="6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s="6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s="6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s="6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6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6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6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s="6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s="6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s="6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s="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s="6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s="6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s="6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s="6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s="6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s="6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s="6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s="6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s="6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s="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s="6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s="6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s="6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s="6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s="6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s="6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s="6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s="6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s="6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s="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s="6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s="6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s="6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s="6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s="6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s="6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s="6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s="6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s="6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s="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s="6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s="6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s="6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s="6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s="6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s="6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s="6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s="6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s="6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s="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s="6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s="6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6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s="6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s="6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6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s="6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s="6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s="6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s="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s="6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s="6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s="6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s="6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s="6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s="6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s="6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s="6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s="6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s="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s="6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s="6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s="6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s="6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s="6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s="6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s="6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s="6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s="6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s="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s="6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s="6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s="6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s="6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s="6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s="6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s="6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s="6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s="6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s="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s="6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s="6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s="6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s="6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s="6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s="6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s="6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s="6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s="6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s="6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6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6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s="6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s="6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s="6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6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s="6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s="6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s="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s="6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s="6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s="6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s="6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s="6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s="6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s="6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s="6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s="6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s="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s="6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s="6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s="6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s="6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s="6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s="6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s="6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6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s="6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s="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s="6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s="6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s="6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s="6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s="6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s="6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s="6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s="6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s="6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s="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s="6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s="6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s="6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s="6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s="6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s="6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6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s="6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s="6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s="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s="6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s="6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s="6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s="6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s="6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s="6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s="6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s="6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s="6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6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s="6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s="6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s="6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s="6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s="6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s="6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s="6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s="6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s="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6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s="6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6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s="6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s="6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s="6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s="6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s="6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s="6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s="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s="6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s="6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s="6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6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s="6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s="6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s="6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s="6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6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s="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6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s="6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s="6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s="6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6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s="6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s="6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s="6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s="6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s="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s="6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s="6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s="6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s="6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s="6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s="6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s="6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s="6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s="6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s="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s="6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s="6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s="6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s="6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s="6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s="6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s="6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s="6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s="6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s="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s="6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s="6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s="6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s="6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s="6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s="6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s="6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s="6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s="6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s="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s="6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s="6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s="6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s="6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s="6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6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s="6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s="6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s="6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s="6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s="6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s="6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s="6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s="6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s="6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s="6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s="6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s="6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s="6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6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s="6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s="6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s="6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s="6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s="6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s="6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s="6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s="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s="6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s="6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s="6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s="6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s="6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s="6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s="6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s="6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s="6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s="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s="6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s="6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6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s="6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s="6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s="6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s="6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s="6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s="6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s="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s="6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s="6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s="6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s="6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s="6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s="6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s="6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s="6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s="6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s="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s="6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s="6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s="6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s="6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s="6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s="6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s="6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s="6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s="6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s="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s="6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s="6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s="6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s="6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s="6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s="6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s="6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s="6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s="6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s="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s="6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s="6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s="6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s="6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s="6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s="6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s="6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s="6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s="6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s="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s="6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s="6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s="6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s="6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s="6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s="6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s="6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s="6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s="6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s="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s="6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s="6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s="6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s="6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s="6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s="6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s="6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s="6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s="6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s="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s="6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s="6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s="6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s="6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s="6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s="6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s="6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s="6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s="6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s="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s="6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s="6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s="6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s="6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s="6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s="6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s="6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s="6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s="6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s="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s="6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s="6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s="6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s="6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s="6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s="6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s="6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s="6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s="6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s="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s="6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s="6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s="6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s="6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s="6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s="6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s="6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s="6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s="6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s="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s="6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s="6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s="6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s="6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s="6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s="6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s="6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s="6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s="6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s="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6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s="6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s="6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s="6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s="6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s="6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s="6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s="6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s="6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s="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s="6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s="6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s="6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s="6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s="6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s="6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s="6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s="6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s="6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s="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s="6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s="6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s="6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s="6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s="6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s="6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s="6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s="6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s="6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s="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s="6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s="6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s="6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s="6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s="6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s="6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s="6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s="6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s="6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s="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s="6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s="6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s="6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s="6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s="6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s="6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s="6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s="6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s="6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s="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s="6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s="6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s="6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s="6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s="6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s="6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s="6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s="6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s="6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s="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s="6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s="6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s="6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s="6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s="6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s="6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s="6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s="6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s="6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s="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s="6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s="6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s="6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s="6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s="6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s="6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s="6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s="6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6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s="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s="6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s="6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s="6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s="6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s="6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s="6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s="6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s="6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s="6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s="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s="6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s="6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s="6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s="6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s="6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s="6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s="6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s="6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s="6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s="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s="6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s="6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s="6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s="6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s="6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s="6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s="6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s="6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s="6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s="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s="6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s="6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s="6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s="6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s="6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6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s="6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s="6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s="6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s="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s="6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s="6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s="6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s="6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s="6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s="6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s="6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s="6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s="6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s="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s="6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6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s="6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s="6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s="6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s="6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s="6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s="6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s="6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s="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s="6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s="6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s="6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s="6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s="6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s="6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s="6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s="6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s="6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s="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s="6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s="6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s="6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s="6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s="6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s="6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s="6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s="6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s="6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s="6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s="6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s="6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6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s="6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s="6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s="6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s="6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s="6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s="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s="6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s="6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s="6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s="6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s="6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s="6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s="6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s="6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s="6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s="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s="6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6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s="6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s="6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s="6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6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s="6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s="6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s="6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s="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s="6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s="6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s="6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s="6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s="6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s="6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s="6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s="6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s="6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s="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s="6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s="6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s="6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s="6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s="6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s="6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s="6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s="6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s="6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s="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s="6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s="6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s="6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s="6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s="6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s="6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s="6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s="6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s="6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s="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s="6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s="6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s="6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s="6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s="6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s="6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s="6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s="6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s="6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s="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s="6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6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s="6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s="6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s="6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s="6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s="6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s="6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s="6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s="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s="6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s="6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s="6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s="6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s="6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s="6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s="6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s="6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s="6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s="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s="6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s="6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s="6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s="6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s="6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s="6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s="6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s="6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s="6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s="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s="6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s="6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s="6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s="6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s="6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s="6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s="6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s="6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s="6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s="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s="6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s="6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s="6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s="6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s="6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s="6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s="6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s="6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s="6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s="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s="6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s="6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s="6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6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s="6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s="6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s="6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6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s="6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s="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s="6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6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s="6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s="6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s="6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s="6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6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s="6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6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s="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s="6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s="6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6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s="6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s="6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s="6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s="6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s="6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s="6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s="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s="6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s="6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s="6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s="6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s="6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s="6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s="6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s="6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6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s="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s="6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s="6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s="6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s="6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s="6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s="6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s="6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s="6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s="6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s="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s="6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s="6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s="6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s="6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s="6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s="6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s="6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s="6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s="6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s="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s="6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s="6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s="6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s="6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s="6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s="6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s="6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s="6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s="6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s="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s="6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s="6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6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s="6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s="6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s="6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s="6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s="6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s="6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s="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s="6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s="6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s="6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s="6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s="6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s="6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s="6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s="6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s="6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s="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s="6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s="6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s="6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s="6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6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s="6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s="6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s="6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s="6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s="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s="6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s="6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s="6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s="6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s="6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6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s="6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s="6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6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s="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s="6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s="6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s="6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6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s="6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s="6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6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6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6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6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s="6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6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s="6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6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s="6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s="6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s="6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s="6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s="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s="6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s="6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s="6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s="6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s="6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s="6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s="6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s="6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s="6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s="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s="6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s="6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s="6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s="6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s="6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6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s="6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s="6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s="6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s="6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s="6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s="6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s="6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s="6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6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s="6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s="6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s="6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s="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s="6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s="6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s="6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s="6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s="6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6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6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s="6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s="6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s="6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s="6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s="6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s="6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s="6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s="6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s="6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6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s="6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s="6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s="6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s="6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s="6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s="6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s="6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s="6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s="6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s="6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s="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s="6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s="6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s="6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s="6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s="6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s="6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s="6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s="6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s="6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s="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s="6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s="6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s="6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s="6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s="6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6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s="6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s="6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s="6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s="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6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s="6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s="6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s="6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s="6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s="6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s="6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s="6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s="6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s="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s="6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s="6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s="6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s="6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s="6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s="6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s="6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s="6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s="6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s="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s="6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s="6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s="6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6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s="6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s="6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6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s="6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6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s="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s="6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s="6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s="6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s="6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s="6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6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s="6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6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6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6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s="6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s="6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s="6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6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s="6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6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6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6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6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6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s="6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s="6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s="6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s="6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s="6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6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s="6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s="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6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s="6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s="6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s="6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s="6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s="6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s="6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s="6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6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s="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s="6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s="6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s="6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s="6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s="6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s="6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s="6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s="6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s="6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s="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s="6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6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s="6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s="6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s="6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s="6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6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s="6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s="6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s="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6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s="6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s="6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s="6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s="6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6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6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s="6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s="6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s="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s="6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6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s="6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s="6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s="6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s="6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s="6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6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s="6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s="6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s="6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s="6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6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s="6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s="6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s="6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s="6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6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s="6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6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s="6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s="6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s="6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s="6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s="6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s="6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6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s="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s="6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s="6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s="6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s="6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s="6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s="6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s="6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s="6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s="6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s="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6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s="6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s="6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s="6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s="6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s="6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s="6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6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s="6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s="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s="6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s="6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s="6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s="6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6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s="6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6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s="6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s="6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s="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s="6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s="6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6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s="6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s="6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s="6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s="6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s="6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s="6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s="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s="6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s="6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s="6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6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s="6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s="6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s="6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6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s="6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s="6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s="6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s="6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s="6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s="6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s="6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s="6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s="6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6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s="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s="6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6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s="6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s="6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6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s="6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6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s="6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s="6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s="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s="6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s="6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s="6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s="6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6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s="6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s="6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s="6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6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s="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s="6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s="6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s="6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s="6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s="6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s="6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6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s="6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6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s="6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s="6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s="6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s="6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s="6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s="6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6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s="6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s="6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s="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s="6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s="6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s="6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s="6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s="6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s="6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6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s="6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s="6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s="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s="6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6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s="6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6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s="6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6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s="6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s="6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s="6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s="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s="6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s="6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6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s="6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s="6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s="6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s="6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s="6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s="6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s="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s="6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s="6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s="6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6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s="6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6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6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s="6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s="6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s="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s="6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s="6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s="6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s="6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6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s="6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s="6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s="6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s="6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919FA-B282-47A6-B21D-BD91506E893A}">
  <dimension ref="A1:F14"/>
  <sheetViews>
    <sheetView topLeftCell="A4" workbookViewId="0">
      <selection activeCell="F26" sqref="F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8314</v>
      </c>
    </row>
    <row r="4" spans="1:6" x14ac:dyDescent="0.3">
      <c r="A4" s="7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3">
      <c r="A5" s="8" t="s">
        <v>8322</v>
      </c>
      <c r="B5" s="9">
        <v>839</v>
      </c>
      <c r="C5" s="9">
        <v>493</v>
      </c>
      <c r="D5" s="9">
        <v>37</v>
      </c>
      <c r="E5" s="9">
        <v>24</v>
      </c>
      <c r="F5" s="9">
        <v>1393</v>
      </c>
    </row>
    <row r="6" spans="1:6" x14ac:dyDescent="0.3">
      <c r="A6" s="8" t="s">
        <v>8318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</row>
    <row r="7" spans="1:6" x14ac:dyDescent="0.3">
      <c r="A7" s="8" t="s">
        <v>8321</v>
      </c>
      <c r="B7" s="9">
        <v>209</v>
      </c>
      <c r="C7" s="9">
        <v>213</v>
      </c>
      <c r="D7" s="9">
        <v>178</v>
      </c>
      <c r="E7" s="9"/>
      <c r="F7" s="9">
        <v>600</v>
      </c>
    </row>
    <row r="8" spans="1:6" x14ac:dyDescent="0.3">
      <c r="A8" s="8" t="s">
        <v>8310</v>
      </c>
      <c r="B8" s="9">
        <v>300</v>
      </c>
      <c r="C8" s="9">
        <v>180</v>
      </c>
      <c r="D8" s="9">
        <v>40</v>
      </c>
      <c r="E8" s="9"/>
      <c r="F8" s="9">
        <v>520</v>
      </c>
    </row>
    <row r="9" spans="1:6" x14ac:dyDescent="0.3">
      <c r="A9" s="8" t="s">
        <v>8320</v>
      </c>
      <c r="B9" s="9">
        <v>80</v>
      </c>
      <c r="C9" s="9">
        <v>127</v>
      </c>
      <c r="D9" s="9">
        <v>30</v>
      </c>
      <c r="E9" s="9"/>
      <c r="F9" s="9">
        <v>237</v>
      </c>
    </row>
    <row r="10" spans="1:6" x14ac:dyDescent="0.3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8316</v>
      </c>
      <c r="B11" s="9">
        <v>80</v>
      </c>
      <c r="C11" s="9">
        <v>140</v>
      </c>
      <c r="D11" s="9"/>
      <c r="E11" s="9"/>
      <c r="F11" s="9">
        <v>220</v>
      </c>
    </row>
    <row r="12" spans="1:6" x14ac:dyDescent="0.3">
      <c r="A12" s="8" t="s">
        <v>8315</v>
      </c>
      <c r="B12" s="9">
        <v>34</v>
      </c>
      <c r="C12" s="9">
        <v>140</v>
      </c>
      <c r="D12" s="9">
        <v>20</v>
      </c>
      <c r="E12" s="9">
        <v>6</v>
      </c>
      <c r="F12" s="9">
        <v>200</v>
      </c>
    </row>
    <row r="13" spans="1:6" x14ac:dyDescent="0.3">
      <c r="A13" s="8" t="s">
        <v>8317</v>
      </c>
      <c r="B13" s="9"/>
      <c r="C13" s="9"/>
      <c r="D13" s="9">
        <v>24</v>
      </c>
      <c r="E13" s="9"/>
      <c r="F13" s="9">
        <v>24</v>
      </c>
    </row>
    <row r="14" spans="1:6" x14ac:dyDescent="0.3">
      <c r="A14" s="8" t="s">
        <v>8313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FDD6A-4C1A-451E-83D8-456175D26A5B}">
  <dimension ref="A1:F47"/>
  <sheetViews>
    <sheetView topLeftCell="C13" workbookViewId="0">
      <selection activeCell="V11" sqref="V1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8363</v>
      </c>
      <c r="B4" s="7" t="s">
        <v>8314</v>
      </c>
    </row>
    <row r="5" spans="1:6" x14ac:dyDescent="0.3">
      <c r="A5" s="7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3">
      <c r="A6" s="8" t="s">
        <v>8361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3">
      <c r="A7" s="8" t="s">
        <v>8342</v>
      </c>
      <c r="B7" s="9">
        <v>260</v>
      </c>
      <c r="C7" s="9"/>
      <c r="D7" s="9"/>
      <c r="E7" s="9"/>
      <c r="F7" s="9">
        <v>260</v>
      </c>
    </row>
    <row r="8" spans="1:6" x14ac:dyDescent="0.3">
      <c r="A8" s="8" t="s">
        <v>8358</v>
      </c>
      <c r="B8" s="9">
        <v>20</v>
      </c>
      <c r="C8" s="9">
        <v>120</v>
      </c>
      <c r="D8" s="9">
        <v>60</v>
      </c>
      <c r="E8" s="9"/>
      <c r="F8" s="9">
        <v>200</v>
      </c>
    </row>
    <row r="9" spans="1:6" x14ac:dyDescent="0.3">
      <c r="A9" s="8" t="s">
        <v>8362</v>
      </c>
      <c r="B9" s="9">
        <v>85</v>
      </c>
      <c r="C9" s="9">
        <v>80</v>
      </c>
      <c r="D9" s="9">
        <v>17</v>
      </c>
      <c r="E9" s="9">
        <v>5</v>
      </c>
      <c r="F9" s="9">
        <v>187</v>
      </c>
    </row>
    <row r="10" spans="1:6" x14ac:dyDescent="0.3">
      <c r="A10" s="8" t="s">
        <v>8324</v>
      </c>
      <c r="B10" s="9">
        <v>180</v>
      </c>
      <c r="C10" s="9"/>
      <c r="D10" s="9"/>
      <c r="E10" s="9"/>
      <c r="F10" s="9">
        <v>180</v>
      </c>
    </row>
    <row r="11" spans="1:6" x14ac:dyDescent="0.3">
      <c r="A11" s="8" t="s">
        <v>8346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3">
      <c r="A12" s="8" t="s">
        <v>8359</v>
      </c>
      <c r="B12" s="9"/>
      <c r="C12" s="9">
        <v>60</v>
      </c>
      <c r="D12" s="9">
        <v>100</v>
      </c>
      <c r="E12" s="9"/>
      <c r="F12" s="9">
        <v>160</v>
      </c>
    </row>
    <row r="13" spans="1:6" x14ac:dyDescent="0.3">
      <c r="A13" s="8" t="s">
        <v>8338</v>
      </c>
      <c r="B13" s="9">
        <v>140</v>
      </c>
      <c r="C13" s="9">
        <v>20</v>
      </c>
      <c r="D13" s="9"/>
      <c r="E13" s="9"/>
      <c r="F13" s="9">
        <v>160</v>
      </c>
    </row>
    <row r="14" spans="1:6" x14ac:dyDescent="0.3">
      <c r="A14" s="8" t="s">
        <v>8355</v>
      </c>
      <c r="B14" s="9">
        <v>140</v>
      </c>
      <c r="C14" s="9"/>
      <c r="D14" s="9"/>
      <c r="E14" s="9"/>
      <c r="F14" s="9">
        <v>140</v>
      </c>
    </row>
    <row r="15" spans="1:6" x14ac:dyDescent="0.3">
      <c r="A15" s="8" t="s">
        <v>8328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3">
      <c r="A16" s="8" t="s">
        <v>8360</v>
      </c>
      <c r="B16" s="9">
        <v>60</v>
      </c>
      <c r="C16" s="9">
        <v>60</v>
      </c>
      <c r="D16" s="9">
        <v>20</v>
      </c>
      <c r="E16" s="9"/>
      <c r="F16" s="9">
        <v>140</v>
      </c>
    </row>
    <row r="17" spans="1:6" x14ac:dyDescent="0.3">
      <c r="A17" s="8" t="s">
        <v>8333</v>
      </c>
      <c r="B17" s="9"/>
      <c r="C17" s="9">
        <v>100</v>
      </c>
      <c r="D17" s="9"/>
      <c r="E17" s="9"/>
      <c r="F17" s="9">
        <v>100</v>
      </c>
    </row>
    <row r="18" spans="1:6" x14ac:dyDescent="0.3">
      <c r="A18" s="8" t="s">
        <v>8323</v>
      </c>
      <c r="B18" s="9"/>
      <c r="C18" s="9">
        <v>100</v>
      </c>
      <c r="D18" s="9"/>
      <c r="E18" s="9"/>
      <c r="F18" s="9">
        <v>100</v>
      </c>
    </row>
    <row r="19" spans="1:6" x14ac:dyDescent="0.3">
      <c r="A19" s="8" t="s">
        <v>8325</v>
      </c>
      <c r="B19" s="9"/>
      <c r="C19" s="9">
        <v>80</v>
      </c>
      <c r="D19" s="9"/>
      <c r="E19" s="9"/>
      <c r="F19" s="9">
        <v>80</v>
      </c>
    </row>
    <row r="20" spans="1:6" x14ac:dyDescent="0.3">
      <c r="A20" s="8" t="s">
        <v>8332</v>
      </c>
      <c r="B20" s="9">
        <v>80</v>
      </c>
      <c r="C20" s="9"/>
      <c r="D20" s="9"/>
      <c r="E20" s="9"/>
      <c r="F20" s="9">
        <v>80</v>
      </c>
    </row>
    <row r="21" spans="1:6" x14ac:dyDescent="0.3">
      <c r="A21" s="8" t="s">
        <v>8337</v>
      </c>
      <c r="B21" s="9"/>
      <c r="C21" s="9">
        <v>40</v>
      </c>
      <c r="D21" s="9"/>
      <c r="E21" s="9">
        <v>20</v>
      </c>
      <c r="F21" s="9">
        <v>60</v>
      </c>
    </row>
    <row r="22" spans="1:6" x14ac:dyDescent="0.3">
      <c r="A22" s="8" t="s">
        <v>8339</v>
      </c>
      <c r="B22" s="9"/>
      <c r="C22" s="9">
        <v>60</v>
      </c>
      <c r="D22" s="9"/>
      <c r="E22" s="9"/>
      <c r="F22" s="9">
        <v>60</v>
      </c>
    </row>
    <row r="23" spans="1:6" x14ac:dyDescent="0.3">
      <c r="A23" s="8" t="s">
        <v>8357</v>
      </c>
      <c r="B23" s="9">
        <v>40</v>
      </c>
      <c r="C23" s="9">
        <v>2</v>
      </c>
      <c r="D23" s="9">
        <v>18</v>
      </c>
      <c r="E23" s="9"/>
      <c r="F23" s="9">
        <v>60</v>
      </c>
    </row>
    <row r="24" spans="1:6" x14ac:dyDescent="0.3">
      <c r="A24" s="8" t="s">
        <v>8327</v>
      </c>
      <c r="B24" s="9">
        <v>60</v>
      </c>
      <c r="C24" s="9"/>
      <c r="D24" s="9"/>
      <c r="E24" s="9"/>
      <c r="F24" s="9">
        <v>60</v>
      </c>
    </row>
    <row r="25" spans="1:6" x14ac:dyDescent="0.3">
      <c r="A25" s="8" t="s">
        <v>8311</v>
      </c>
      <c r="B25" s="9">
        <v>60</v>
      </c>
      <c r="C25" s="9"/>
      <c r="D25" s="9"/>
      <c r="E25" s="9"/>
      <c r="F25" s="9">
        <v>60</v>
      </c>
    </row>
    <row r="26" spans="1:6" x14ac:dyDescent="0.3">
      <c r="A26" s="8" t="s">
        <v>8351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8353</v>
      </c>
      <c r="B27" s="9"/>
      <c r="C27" s="9">
        <v>47</v>
      </c>
      <c r="D27" s="9">
        <v>10</v>
      </c>
      <c r="E27" s="9"/>
      <c r="F27" s="9">
        <v>57</v>
      </c>
    </row>
    <row r="28" spans="1:6" x14ac:dyDescent="0.3">
      <c r="A28" s="8" t="s">
        <v>8336</v>
      </c>
      <c r="B28" s="9">
        <v>40</v>
      </c>
      <c r="C28" s="9"/>
      <c r="D28" s="9"/>
      <c r="E28" s="9"/>
      <c r="F28" s="9">
        <v>40</v>
      </c>
    </row>
    <row r="29" spans="1:6" x14ac:dyDescent="0.3">
      <c r="A29" s="8" t="s">
        <v>8350</v>
      </c>
      <c r="B29" s="9"/>
      <c r="C29" s="9">
        <v>40</v>
      </c>
      <c r="D29" s="9"/>
      <c r="E29" s="9"/>
      <c r="F29" s="9">
        <v>40</v>
      </c>
    </row>
    <row r="30" spans="1:6" x14ac:dyDescent="0.3">
      <c r="A30" s="8" t="s">
        <v>8335</v>
      </c>
      <c r="B30" s="9">
        <v>40</v>
      </c>
      <c r="C30" s="9"/>
      <c r="D30" s="9"/>
      <c r="E30" s="9"/>
      <c r="F30" s="9">
        <v>40</v>
      </c>
    </row>
    <row r="31" spans="1:6" x14ac:dyDescent="0.3">
      <c r="A31" s="8" t="s">
        <v>8331</v>
      </c>
      <c r="B31" s="9"/>
      <c r="C31" s="9">
        <v>40</v>
      </c>
      <c r="D31" s="9"/>
      <c r="E31" s="9"/>
      <c r="F31" s="9">
        <v>40</v>
      </c>
    </row>
    <row r="32" spans="1:6" x14ac:dyDescent="0.3">
      <c r="A32" s="8" t="s">
        <v>8341</v>
      </c>
      <c r="B32" s="9">
        <v>40</v>
      </c>
      <c r="C32" s="9"/>
      <c r="D32" s="9"/>
      <c r="E32" s="9"/>
      <c r="F32" s="9">
        <v>40</v>
      </c>
    </row>
    <row r="33" spans="1:6" x14ac:dyDescent="0.3">
      <c r="A33" s="8" t="s">
        <v>8349</v>
      </c>
      <c r="B33" s="9"/>
      <c r="C33" s="9">
        <v>40</v>
      </c>
      <c r="D33" s="9"/>
      <c r="E33" s="9"/>
      <c r="F33" s="9">
        <v>40</v>
      </c>
    </row>
    <row r="34" spans="1:6" x14ac:dyDescent="0.3">
      <c r="A34" s="8" t="s">
        <v>8326</v>
      </c>
      <c r="B34" s="9"/>
      <c r="C34" s="9"/>
      <c r="D34" s="9">
        <v>40</v>
      </c>
      <c r="E34" s="9"/>
      <c r="F34" s="9">
        <v>40</v>
      </c>
    </row>
    <row r="35" spans="1:6" x14ac:dyDescent="0.3">
      <c r="A35" s="8" t="s">
        <v>8330</v>
      </c>
      <c r="B35" s="9">
        <v>34</v>
      </c>
      <c r="C35" s="9"/>
      <c r="D35" s="9"/>
      <c r="E35" s="9">
        <v>6</v>
      </c>
      <c r="F35" s="9">
        <v>40</v>
      </c>
    </row>
    <row r="36" spans="1:6" x14ac:dyDescent="0.3">
      <c r="A36" s="8" t="s">
        <v>8334</v>
      </c>
      <c r="B36" s="9"/>
      <c r="C36" s="9"/>
      <c r="D36" s="9">
        <v>24</v>
      </c>
      <c r="E36" s="9"/>
      <c r="F36" s="9">
        <v>24</v>
      </c>
    </row>
    <row r="37" spans="1:6" x14ac:dyDescent="0.3">
      <c r="A37" s="8" t="s">
        <v>8344</v>
      </c>
      <c r="B37" s="9"/>
      <c r="C37" s="9">
        <v>20</v>
      </c>
      <c r="D37" s="9"/>
      <c r="E37" s="9"/>
      <c r="F37" s="9">
        <v>20</v>
      </c>
    </row>
    <row r="38" spans="1:6" x14ac:dyDescent="0.3">
      <c r="A38" s="8" t="s">
        <v>8348</v>
      </c>
      <c r="B38" s="9"/>
      <c r="C38" s="9"/>
      <c r="D38" s="9">
        <v>20</v>
      </c>
      <c r="E38" s="9"/>
      <c r="F38" s="9">
        <v>20</v>
      </c>
    </row>
    <row r="39" spans="1:6" x14ac:dyDescent="0.3">
      <c r="A39" s="8" t="s">
        <v>8343</v>
      </c>
      <c r="B39" s="9"/>
      <c r="C39" s="9"/>
      <c r="D39" s="9">
        <v>20</v>
      </c>
      <c r="E39" s="9"/>
      <c r="F39" s="9">
        <v>20</v>
      </c>
    </row>
    <row r="40" spans="1:6" x14ac:dyDescent="0.3">
      <c r="A40" s="8" t="s">
        <v>8352</v>
      </c>
      <c r="B40" s="9">
        <v>20</v>
      </c>
      <c r="C40" s="9"/>
      <c r="D40" s="9"/>
      <c r="E40" s="9"/>
      <c r="F40" s="9">
        <v>20</v>
      </c>
    </row>
    <row r="41" spans="1:6" x14ac:dyDescent="0.3">
      <c r="A41" s="8" t="s">
        <v>8354</v>
      </c>
      <c r="B41" s="9"/>
      <c r="C41" s="9">
        <v>20</v>
      </c>
      <c r="D41" s="9"/>
      <c r="E41" s="9"/>
      <c r="F41" s="9">
        <v>20</v>
      </c>
    </row>
    <row r="42" spans="1:6" x14ac:dyDescent="0.3">
      <c r="A42" s="8" t="s">
        <v>8356</v>
      </c>
      <c r="B42" s="9">
        <v>9</v>
      </c>
      <c r="C42" s="9">
        <v>11</v>
      </c>
      <c r="D42" s="9"/>
      <c r="E42" s="9"/>
      <c r="F42" s="9">
        <v>20</v>
      </c>
    </row>
    <row r="43" spans="1:6" x14ac:dyDescent="0.3">
      <c r="A43" s="8" t="s">
        <v>8345</v>
      </c>
      <c r="B43" s="9"/>
      <c r="C43" s="9">
        <v>20</v>
      </c>
      <c r="D43" s="9"/>
      <c r="E43" s="9"/>
      <c r="F43" s="9">
        <v>20</v>
      </c>
    </row>
    <row r="44" spans="1:6" x14ac:dyDescent="0.3">
      <c r="A44" s="8" t="s">
        <v>8340</v>
      </c>
      <c r="B44" s="9">
        <v>20</v>
      </c>
      <c r="C44" s="9"/>
      <c r="D44" s="9"/>
      <c r="E44" s="9"/>
      <c r="F44" s="9">
        <v>20</v>
      </c>
    </row>
    <row r="45" spans="1:6" x14ac:dyDescent="0.3">
      <c r="A45" s="8" t="s">
        <v>8347</v>
      </c>
      <c r="B45" s="9"/>
      <c r="C45" s="9">
        <v>20</v>
      </c>
      <c r="D45" s="9"/>
      <c r="E45" s="9"/>
      <c r="F45" s="9">
        <v>20</v>
      </c>
    </row>
    <row r="46" spans="1:6" x14ac:dyDescent="0.3">
      <c r="A46" s="8" t="s">
        <v>8329</v>
      </c>
      <c r="B46" s="9"/>
      <c r="C46" s="9">
        <v>20</v>
      </c>
      <c r="D46" s="9"/>
      <c r="E46" s="9"/>
      <c r="F46" s="9">
        <v>20</v>
      </c>
    </row>
    <row r="47" spans="1:6" x14ac:dyDescent="0.3">
      <c r="A47" s="8" t="s">
        <v>8313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6E22-D5FE-4DDA-900A-6F4E3278BCDC}">
  <dimension ref="A1:E18"/>
  <sheetViews>
    <sheetView workbookViewId="0">
      <selection activeCell="H26" sqref="H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8399</v>
      </c>
      <c r="B2" t="s">
        <v>8364</v>
      </c>
    </row>
    <row r="4" spans="1:5" x14ac:dyDescent="0.3">
      <c r="A4" s="7" t="s">
        <v>8363</v>
      </c>
      <c r="B4" s="7" t="s">
        <v>8314</v>
      </c>
    </row>
    <row r="5" spans="1:5" x14ac:dyDescent="0.3">
      <c r="A5" s="7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3">
      <c r="A6" s="12" t="s">
        <v>8367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12" t="s">
        <v>8368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12" t="s">
        <v>8369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2" t="s">
        <v>8370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12" t="s">
        <v>8371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12" t="s">
        <v>8372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2" t="s">
        <v>8373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2" t="s">
        <v>8374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2" t="s">
        <v>8375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2" t="s">
        <v>8376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2" t="s">
        <v>8377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2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2" t="s">
        <v>8313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408E5-B03E-40B1-92D9-B9F96AED3E7F}">
  <dimension ref="A1:I13"/>
  <sheetViews>
    <sheetView topLeftCell="A13" workbookViewId="0">
      <selection activeCell="E43" sqref="E43"/>
    </sheetView>
  </sheetViews>
  <sheetFormatPr defaultRowHeight="14.4" x14ac:dyDescent="0.3"/>
  <cols>
    <col min="1" max="1" width="26.5546875" bestFit="1" customWidth="1"/>
    <col min="2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x14ac:dyDescent="0.3">
      <c r="A1" s="5" t="s">
        <v>8390</v>
      </c>
      <c r="B1" t="s">
        <v>8400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  <c r="I1" t="s">
        <v>8397</v>
      </c>
    </row>
    <row r="2" spans="1:9" x14ac:dyDescent="0.3">
      <c r="A2" s="10" t="s">
        <v>8398</v>
      </c>
      <c r="B2">
        <v>1000</v>
      </c>
      <c r="C2">
        <f>COUNTIFS(Data!$F$2:$F$4115,"successful",Data!$D$2:$D$4115,"&lt;"&amp;RIGHT(A2,LEN(A2)-SEARCH("than",A2)-4))</f>
        <v>322</v>
      </c>
      <c r="D2">
        <f>COUNTIFS(Data!$F$2:$F$4115,"failed",Data!$D$2:$D$4115,"&lt;"&amp;$B2)</f>
        <v>113</v>
      </c>
      <c r="E2">
        <f>COUNTIFS(Data!$F$2:$F$4115,"canceled",Data!$D$2:$D$4115,"&lt;"&amp;$B2)</f>
        <v>18</v>
      </c>
      <c r="F2">
        <f>SUM(C2:E2)</f>
        <v>453</v>
      </c>
      <c r="G2" s="13">
        <f>C2/F2</f>
        <v>0.71081677704194257</v>
      </c>
      <c r="H2" s="13">
        <f>D2/F2</f>
        <v>0.24944812362030905</v>
      </c>
      <c r="I2" s="13">
        <f>E2/F2</f>
        <v>3.9735099337748346E-2</v>
      </c>
    </row>
    <row r="3" spans="1:9" x14ac:dyDescent="0.3">
      <c r="A3" t="s">
        <v>8379</v>
      </c>
      <c r="B3">
        <v>5000</v>
      </c>
      <c r="C3">
        <f>COUNTIFS(Data!$F$2:$F$4115,"successful",Data!$D$2:$D$4115,"&gt;="&amp;$B2,Data!$D$2:$D$4115,"&lt;"&amp;$B3)</f>
        <v>932</v>
      </c>
      <c r="D3">
        <f>COUNTIFS(Data!$F$2:$F$4115,"failed",Data!$D$2:$D$4115,"&gt;="&amp;$B2,Data!$D$2:$D$4115,"&lt;"&amp;$B3)</f>
        <v>420</v>
      </c>
      <c r="E3">
        <f>COUNTIFS(Data!$F$2:$F$4115,"canceled",Data!$D$2:$D$4115,"&gt;="&amp;$B2,Data!$D$2:$D$4115,"&lt;"&amp;$B3)</f>
        <v>60</v>
      </c>
      <c r="F3">
        <f t="shared" ref="F3:F13" si="0">SUM(C3:E3)</f>
        <v>1412</v>
      </c>
      <c r="G3" s="13">
        <f t="shared" ref="G3:G13" si="1">C3/F3</f>
        <v>0.66005665722379603</v>
      </c>
      <c r="H3" s="13">
        <f t="shared" ref="H3:H13" si="2">D3/F3</f>
        <v>0.29745042492917845</v>
      </c>
      <c r="I3" s="13">
        <f t="shared" ref="I3:I13" si="3">E3/F3</f>
        <v>4.2492917847025496E-2</v>
      </c>
    </row>
    <row r="4" spans="1:9" x14ac:dyDescent="0.3">
      <c r="A4" t="s">
        <v>8380</v>
      </c>
      <c r="B4">
        <v>10000</v>
      </c>
      <c r="C4">
        <f>COUNTIFS(Data!$F$2:$F$4115,"successful",Data!$D$2:$D$4115,"&gt;="&amp;$B3,Data!$D$2:$D$4115,"&lt;"&amp;$B4)</f>
        <v>381</v>
      </c>
      <c r="D4">
        <f>COUNTIFS(Data!$F$2:$F$4115,"failed",Data!$D$2:$D$4115,"&gt;="&amp;$B3,Data!$D$2:$D$4115,"&lt;"&amp;$B4)</f>
        <v>283</v>
      </c>
      <c r="E4">
        <f>COUNTIFS(Data!$F$2:$F$4115,"canceled",Data!$D$2:$D$4115,"&gt;="&amp;$B3,Data!$D$2:$D$4115,"&lt;"&amp;$B4)</f>
        <v>52</v>
      </c>
      <c r="F4">
        <f t="shared" si="0"/>
        <v>716</v>
      </c>
      <c r="G4" s="13">
        <f t="shared" si="1"/>
        <v>0.53212290502793291</v>
      </c>
      <c r="H4" s="13">
        <f t="shared" si="2"/>
        <v>0.39525139664804471</v>
      </c>
      <c r="I4" s="13">
        <f t="shared" si="3"/>
        <v>7.2625698324022353E-2</v>
      </c>
    </row>
    <row r="5" spans="1:9" x14ac:dyDescent="0.3">
      <c r="A5" t="s">
        <v>8381</v>
      </c>
      <c r="B5">
        <v>15000</v>
      </c>
      <c r="C5">
        <f>COUNTIFS(Data!$F$2:$F$4115,"successful",Data!$D$2:$D$4115,"&gt;="&amp;$B4,Data!$D$2:$D$4115,"&lt;"&amp;$B5)</f>
        <v>168</v>
      </c>
      <c r="D5">
        <f>COUNTIFS(Data!$F$2:$F$4115,"failed",Data!$D$2:$D$4115,"&gt;="&amp;$B4,Data!$D$2:$D$4115,"&lt;"&amp;$B5)</f>
        <v>144</v>
      </c>
      <c r="E5">
        <f>COUNTIFS(Data!$F$2:$F$4115,"canceled",Data!$D$2:$D$4115,"&gt;="&amp;$B4,Data!$D$2:$D$4115,"&lt;"&amp;$B5)</f>
        <v>40</v>
      </c>
      <c r="F5">
        <f t="shared" si="0"/>
        <v>352</v>
      </c>
      <c r="G5" s="13">
        <f t="shared" si="1"/>
        <v>0.47727272727272729</v>
      </c>
      <c r="H5" s="13">
        <f t="shared" si="2"/>
        <v>0.40909090909090912</v>
      </c>
      <c r="I5" s="13">
        <f t="shared" si="3"/>
        <v>0.11363636363636363</v>
      </c>
    </row>
    <row r="6" spans="1:9" x14ac:dyDescent="0.3">
      <c r="A6" t="s">
        <v>8382</v>
      </c>
      <c r="B6">
        <v>20000</v>
      </c>
      <c r="C6">
        <f>COUNTIFS(Data!$F$2:$F$4115,"successful",Data!$D$2:$D$4115,"&gt;="&amp;$B5,Data!$D$2:$D$4115,"&lt;"&amp;$B6)</f>
        <v>94</v>
      </c>
      <c r="D6">
        <f>COUNTIFS(Data!$F$2:$F$4115,"failed",Data!$D$2:$D$4115,"&gt;="&amp;$B5,Data!$D$2:$D$4115,"&lt;"&amp;$B6)</f>
        <v>90</v>
      </c>
      <c r="E6">
        <f>COUNTIFS(Data!$F$2:$F$4115,"canceled",Data!$D$2:$D$4115,"&gt;="&amp;$B5,Data!$D$2:$D$4115,"&lt;"&amp;$B6)</f>
        <v>17</v>
      </c>
      <c r="F6">
        <f t="shared" si="0"/>
        <v>201</v>
      </c>
      <c r="G6" s="13">
        <f t="shared" si="1"/>
        <v>0.46766169154228854</v>
      </c>
      <c r="H6" s="13">
        <f t="shared" si="2"/>
        <v>0.44776119402985076</v>
      </c>
      <c r="I6" s="13">
        <f t="shared" si="3"/>
        <v>8.45771144278607E-2</v>
      </c>
    </row>
    <row r="7" spans="1:9" x14ac:dyDescent="0.3">
      <c r="A7" t="s">
        <v>8383</v>
      </c>
      <c r="B7">
        <v>25000</v>
      </c>
      <c r="C7">
        <f>COUNTIFS(Data!$F$2:$F$4115,"successful",Data!$D$2:$D$4115,"&gt;="&amp;$B6,Data!$D$2:$D$4115,"&lt;"&amp;$B7)</f>
        <v>62</v>
      </c>
      <c r="D7">
        <f>COUNTIFS(Data!$F$2:$F$4115,"failed",Data!$D$2:$D$4115,"&gt;="&amp;$B6,Data!$D$2:$D$4115,"&lt;"&amp;$B7)</f>
        <v>72</v>
      </c>
      <c r="E7">
        <f>COUNTIFS(Data!$F$2:$F$4115,"canceled",Data!$D$2:$D$4115,"&gt;="&amp;$B6,Data!$D$2:$D$4115,"&lt;"&amp;$B7)</f>
        <v>14</v>
      </c>
      <c r="F7">
        <f t="shared" si="0"/>
        <v>148</v>
      </c>
      <c r="G7" s="13">
        <f t="shared" si="1"/>
        <v>0.41891891891891891</v>
      </c>
      <c r="H7" s="13">
        <f t="shared" si="2"/>
        <v>0.48648648648648651</v>
      </c>
      <c r="I7" s="13">
        <f t="shared" si="3"/>
        <v>9.45945945945946E-2</v>
      </c>
    </row>
    <row r="8" spans="1:9" x14ac:dyDescent="0.3">
      <c r="A8" t="s">
        <v>8384</v>
      </c>
      <c r="B8">
        <v>30000</v>
      </c>
      <c r="C8">
        <f>COUNTIFS(Data!$F$2:$F$4115,"successful",Data!$D$2:$D$4115,"&gt;="&amp;$B7,Data!$D$2:$D$4115,"&lt;"&amp;$B8)</f>
        <v>55</v>
      </c>
      <c r="D8">
        <f>COUNTIFS(Data!$F$2:$F$4115,"failed",Data!$D$2:$D$4115,"&gt;="&amp;$B7,Data!$D$2:$D$4115,"&lt;"&amp;$B8)</f>
        <v>64</v>
      </c>
      <c r="E8">
        <f>COUNTIFS(Data!$F$2:$F$4115,"canceled",Data!$D$2:$D$4115,"&gt;="&amp;$B7,Data!$D$2:$D$4115,"&lt;"&amp;$B8)</f>
        <v>18</v>
      </c>
      <c r="F8">
        <f t="shared" si="0"/>
        <v>137</v>
      </c>
      <c r="G8" s="13">
        <f t="shared" si="1"/>
        <v>0.40145985401459855</v>
      </c>
      <c r="H8" s="13">
        <f t="shared" si="2"/>
        <v>0.46715328467153283</v>
      </c>
      <c r="I8" s="13">
        <f t="shared" si="3"/>
        <v>0.13138686131386862</v>
      </c>
    </row>
    <row r="9" spans="1:9" x14ac:dyDescent="0.3">
      <c r="A9" t="s">
        <v>8385</v>
      </c>
      <c r="B9">
        <v>35000</v>
      </c>
      <c r="C9">
        <f>COUNTIFS(Data!$F$2:$F$4115,"successful",Data!$D$2:$D$4115,"&gt;="&amp;$B8,Data!$D$2:$D$4115,"&lt;"&amp;$B9)</f>
        <v>32</v>
      </c>
      <c r="D9">
        <f>COUNTIFS(Data!$F$2:$F$4115,"failed",Data!$D$2:$D$4115,"&gt;="&amp;$B8,Data!$D$2:$D$4115,"&lt;"&amp;$B9)</f>
        <v>37</v>
      </c>
      <c r="E9">
        <f>COUNTIFS(Data!$F$2:$F$4115,"canceled",Data!$D$2:$D$4115,"&gt;="&amp;$B8,Data!$D$2:$D$4115,"&lt;"&amp;$B9)</f>
        <v>13</v>
      </c>
      <c r="F9">
        <f t="shared" si="0"/>
        <v>82</v>
      </c>
      <c r="G9" s="13">
        <f t="shared" si="1"/>
        <v>0.3902439024390244</v>
      </c>
      <c r="H9" s="13">
        <f t="shared" si="2"/>
        <v>0.45121951219512196</v>
      </c>
      <c r="I9" s="13">
        <f t="shared" si="3"/>
        <v>0.15853658536585366</v>
      </c>
    </row>
    <row r="10" spans="1:9" x14ac:dyDescent="0.3">
      <c r="A10" t="s">
        <v>8386</v>
      </c>
      <c r="B10">
        <v>40000</v>
      </c>
      <c r="C10">
        <f>COUNTIFS(Data!$F$2:$F$4115,"successful",Data!$D$2:$D$4115,"&gt;="&amp;$B9,Data!$D$2:$D$4115,"&lt;"&amp;$B10)</f>
        <v>26</v>
      </c>
      <c r="D10">
        <f>COUNTIFS(Data!$F$2:$F$4115,"failed",Data!$D$2:$D$4115,"&gt;="&amp;$B9,Data!$D$2:$D$4115,"&lt;"&amp;$B10)</f>
        <v>22</v>
      </c>
      <c r="E10">
        <f>COUNTIFS(Data!$F$2:$F$4115,"canceled",Data!$D$2:$D$4115,"&gt;="&amp;$B9,Data!$D$2:$D$4115,"&lt;"&amp;$B10)</f>
        <v>7</v>
      </c>
      <c r="F10">
        <f t="shared" si="0"/>
        <v>55</v>
      </c>
      <c r="G10" s="13">
        <f t="shared" si="1"/>
        <v>0.47272727272727272</v>
      </c>
      <c r="H10" s="13">
        <f t="shared" si="2"/>
        <v>0.4</v>
      </c>
      <c r="I10" s="13">
        <f t="shared" si="3"/>
        <v>0.12727272727272726</v>
      </c>
    </row>
    <row r="11" spans="1:9" x14ac:dyDescent="0.3">
      <c r="A11" t="s">
        <v>8387</v>
      </c>
      <c r="B11">
        <v>45000</v>
      </c>
      <c r="C11">
        <f>COUNTIFS(Data!$F$2:$F$4115,"successful",Data!$D$2:$D$4115,"&gt;="&amp;$B10,Data!$D$2:$D$4115,"&lt;"&amp;$B11)</f>
        <v>21</v>
      </c>
      <c r="D11">
        <f>COUNTIFS(Data!$F$2:$F$4115,"failed",Data!$D$2:$D$4115,"&gt;="&amp;$B10,Data!$D$2:$D$4115,"&lt;"&amp;$B11)</f>
        <v>16</v>
      </c>
      <c r="E11">
        <f>COUNTIFS(Data!$F$2:$F$4115,"canceled",Data!$D$2:$D$4115,"&gt;="&amp;$B10,Data!$D$2:$D$4115,"&lt;"&amp;$B11)</f>
        <v>6</v>
      </c>
      <c r="F11">
        <f t="shared" si="0"/>
        <v>43</v>
      </c>
      <c r="G11" s="13">
        <f t="shared" si="1"/>
        <v>0.48837209302325579</v>
      </c>
      <c r="H11" s="13">
        <f t="shared" si="2"/>
        <v>0.37209302325581395</v>
      </c>
      <c r="I11" s="13">
        <f t="shared" si="3"/>
        <v>0.13953488372093023</v>
      </c>
    </row>
    <row r="12" spans="1:9" x14ac:dyDescent="0.3">
      <c r="A12" t="s">
        <v>8388</v>
      </c>
      <c r="B12">
        <v>50000</v>
      </c>
      <c r="C12">
        <f>COUNTIFS(Data!$F$2:$F$4115,"successful",Data!$D$2:$D$4115,"&gt;="&amp;$B11,Data!$D$2:$D$4115,"&lt;"&amp;$B12)</f>
        <v>6</v>
      </c>
      <c r="D12">
        <f>COUNTIFS(Data!$F$2:$F$4115,"failed",Data!$D$2:$D$4115,"&gt;="&amp;$B11,Data!$D$2:$D$4115,"&lt;"&amp;$B12)</f>
        <v>11</v>
      </c>
      <c r="E12">
        <f>COUNTIFS(Data!$F$2:$F$4115,"canceled",Data!$D$2:$D$4115,"&gt;="&amp;$B11,Data!$D$2:$D$4115,"&lt;"&amp;$B12)</f>
        <v>4</v>
      </c>
      <c r="F12">
        <f t="shared" si="0"/>
        <v>21</v>
      </c>
      <c r="G12" s="13">
        <f t="shared" si="1"/>
        <v>0.2857142857142857</v>
      </c>
      <c r="H12" s="13">
        <f t="shared" si="2"/>
        <v>0.52380952380952384</v>
      </c>
      <c r="I12" s="13">
        <f t="shared" si="3"/>
        <v>0.19047619047619047</v>
      </c>
    </row>
    <row r="13" spans="1:9" x14ac:dyDescent="0.3">
      <c r="A13" t="s">
        <v>8389</v>
      </c>
      <c r="C13">
        <f>COUNTIFS(Data!$F$2:$F$4115,"successful",Data!$D$2:$D$4115,"&gt;="&amp;$B12)</f>
        <v>86</v>
      </c>
      <c r="D13">
        <f>COUNTIFS(Data!$F$2:$F$4115,"failed",Data!$D$2:$D$4115,"&gt;="&amp;$B12)</f>
        <v>258</v>
      </c>
      <c r="E13">
        <f>COUNTIFS(Data!$F$2:$F$4115,"canceled",Data!$D$2:$D$4115,"&gt;="&amp;$B12)</f>
        <v>100</v>
      </c>
      <c r="F13">
        <f t="shared" si="0"/>
        <v>444</v>
      </c>
      <c r="G13" s="13">
        <f t="shared" si="1"/>
        <v>0.19369369369369369</v>
      </c>
      <c r="H13" s="13">
        <f t="shared" si="2"/>
        <v>0.58108108108108103</v>
      </c>
      <c r="I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 Pivot</vt:lpstr>
      <vt:lpstr>SubCat Pivot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Andrade</cp:lastModifiedBy>
  <dcterms:created xsi:type="dcterms:W3CDTF">2017-04-20T15:17:24Z</dcterms:created>
  <dcterms:modified xsi:type="dcterms:W3CDTF">2019-01-12T17:19:23Z</dcterms:modified>
</cp:coreProperties>
</file>