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updateLinks="never"/>
  <mc:AlternateContent xmlns:mc="http://schemas.openxmlformats.org/markup-compatibility/2006">
    <mc:Choice Requires="x15">
      <x15ac:absPath xmlns:x15ac="http://schemas.microsoft.com/office/spreadsheetml/2010/11/ac" url="/Users/tobiaszeier/Library/CloudStorage/OneDrive-Personal(2)/Documents/Education/UoEO-MSC-EITM/Modules/Security and Risk Management/"/>
    </mc:Choice>
  </mc:AlternateContent>
  <xr:revisionPtr revIDLastSave="0" documentId="8_{CB64E1E6-D8C7-DF4C-AE48-B61035C937C2}" xr6:coauthVersionLast="47" xr6:coauthVersionMax="47" xr10:uidLastSave="{00000000-0000-0000-0000-000000000000}"/>
  <bookViews>
    <workbookView xWindow="1680" yWindow="880" windowWidth="32520" windowHeight="19540" xr2:uid="{D3293532-40BA-234C-BFF0-FE33D7E50F65}"/>
  </bookViews>
  <sheets>
    <sheet name="Solution" sheetId="14" r:id="rId1"/>
    <sheet name="Basic Model" sheetId="1" r:id="rId2"/>
    <sheet name="Simulation Output 1" sheetId="16" r:id="rId3"/>
  </sheets>
  <externalReferences>
    <externalReference r:id="rId4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4" l="1"/>
  <c r="F12" i="14"/>
  <c r="F13" i="14"/>
  <c r="E11" i="14"/>
  <c r="E12" i="14"/>
  <c r="E13" i="14"/>
  <c r="D11" i="14"/>
  <c r="D12" i="14"/>
  <c r="D13" i="14"/>
  <c r="C11" i="14"/>
  <c r="C12" i="14"/>
  <c r="C13" i="14"/>
  <c r="B11" i="14"/>
  <c r="B12" i="14"/>
  <c r="B13" i="14"/>
  <c r="F10" i="14"/>
  <c r="E10" i="14"/>
  <c r="D10" i="14"/>
  <c r="C10" i="14"/>
  <c r="B10" i="14"/>
  <c r="F3" i="14"/>
  <c r="F4" i="14"/>
  <c r="F5" i="14"/>
  <c r="E3" i="14"/>
  <c r="E4" i="14"/>
  <c r="E5" i="14"/>
  <c r="D3" i="14"/>
  <c r="D4" i="14"/>
  <c r="D5" i="14"/>
  <c r="C3" i="14"/>
  <c r="C4" i="14"/>
  <c r="C5" i="14"/>
  <c r="B3" i="14"/>
  <c r="B4" i="14"/>
  <c r="B5" i="14"/>
  <c r="F2" i="14"/>
  <c r="E2" i="14"/>
  <c r="D2" i="14"/>
  <c r="C2" i="14"/>
  <c r="B2" i="14"/>
  <c r="C30" i="1" a="1"/>
  <c r="C28" i="1" a="1"/>
  <c r="C11" i="1" a="1"/>
  <c r="E1" i="1" a="1"/>
  <c r="C17" i="1" a="1"/>
  <c r="C8" i="1" a="1"/>
  <c r="C7" i="1" a="1"/>
  <c r="C25" i="1" a="1"/>
  <c r="C23" i="1" a="1"/>
  <c r="C32" i="1" a="1"/>
  <c r="C14" i="1" a="1"/>
  <c r="C31" i="1" a="1"/>
  <c r="C15" i="1" a="1"/>
  <c r="C35" i="1" a="1"/>
  <c r="C36" i="1" a="1"/>
  <c r="C26" i="1" a="1"/>
  <c r="C29" i="1" a="1"/>
  <c r="C19" i="1" a="1"/>
  <c r="C9" i="1" a="1"/>
  <c r="C16" i="1" a="1"/>
  <c r="C21" i="1" a="1"/>
  <c r="C33" i="1" a="1"/>
  <c r="C10" i="1" a="1"/>
  <c r="C24" i="1" a="1"/>
  <c r="C18" i="1" a="1"/>
  <c r="C12" i="1" a="1"/>
  <c r="C13" i="1" a="1"/>
  <c r="C22" i="1" a="1"/>
  <c r="E2" i="1" a="1"/>
  <c r="C27" i="1" a="1"/>
  <c r="C34" i="1" a="1"/>
  <c r="C20" i="1" a="1"/>
  <c r="C20" i="1" l="1"/>
  <c r="C34" i="1"/>
  <c r="C27" i="1"/>
  <c r="E2" i="1"/>
  <c r="C22" i="1"/>
  <c r="C13" i="1"/>
  <c r="C12" i="1"/>
  <c r="C18" i="1"/>
  <c r="C24" i="1"/>
  <c r="C10" i="1"/>
  <c r="C33" i="1"/>
  <c r="C21" i="1"/>
  <c r="C16" i="1"/>
  <c r="C9" i="1"/>
  <c r="C19" i="1"/>
  <c r="C29" i="1"/>
  <c r="C26" i="1"/>
  <c r="C36" i="1"/>
  <c r="C35" i="1"/>
  <c r="C15" i="1"/>
  <c r="C31" i="1"/>
  <c r="C14" i="1"/>
  <c r="C32" i="1"/>
  <c r="C23" i="1"/>
  <c r="C25" i="1"/>
  <c r="C7" i="1"/>
  <c r="D7" i="1" s="1"/>
  <c r="J7" i="1" s="1"/>
  <c r="C8" i="1"/>
  <c r="C17" i="1"/>
  <c r="E1" i="1"/>
  <c r="C11" i="1"/>
  <c r="C28" i="1"/>
  <c r="C30" i="1"/>
  <c r="E7" i="1" l="1"/>
  <c r="G7" i="1" s="1"/>
  <c r="K7" i="1"/>
  <c r="F7" i="1"/>
  <c r="H7" i="1" l="1"/>
  <c r="I7" i="1"/>
  <c r="B8" i="1"/>
  <c r="D8" i="1" l="1"/>
  <c r="E8" i="1"/>
  <c r="G8" i="1" l="1"/>
  <c r="F8" i="1"/>
  <c r="B9" i="1" s="1"/>
  <c r="J8" i="1"/>
  <c r="K8" i="1"/>
  <c r="D9" i="1" l="1"/>
  <c r="E9" i="1"/>
  <c r="I8" i="1"/>
  <c r="H8" i="1"/>
  <c r="F9" i="1" l="1"/>
  <c r="B10" i="1" s="1"/>
  <c r="G9" i="1"/>
  <c r="K9" i="1"/>
  <c r="J9" i="1"/>
  <c r="D10" i="1" l="1"/>
  <c r="E10" i="1"/>
  <c r="H9" i="1"/>
  <c r="I9" i="1"/>
  <c r="G10" i="1" l="1"/>
  <c r="F10" i="1"/>
  <c r="J10" i="1"/>
  <c r="K10" i="1"/>
  <c r="B11" i="1" l="1"/>
  <c r="H10" i="1"/>
  <c r="I10" i="1"/>
  <c r="E11" i="1" l="1"/>
  <c r="D11" i="1"/>
  <c r="J11" i="1" l="1"/>
  <c r="K11" i="1"/>
  <c r="G11" i="1"/>
  <c r="F11" i="1"/>
  <c r="H11" i="1" l="1"/>
  <c r="I11" i="1"/>
  <c r="B12" i="1"/>
  <c r="E12" i="1" l="1"/>
  <c r="D12" i="1"/>
  <c r="K12" i="1" l="1"/>
  <c r="J12" i="1"/>
  <c r="G12" i="1"/>
  <c r="F12" i="1"/>
  <c r="B13" i="1" l="1"/>
  <c r="H12" i="1"/>
  <c r="I12" i="1"/>
  <c r="E13" i="1" l="1"/>
  <c r="D13" i="1"/>
  <c r="J13" i="1" l="1"/>
  <c r="K13" i="1"/>
  <c r="G13" i="1"/>
  <c r="F13" i="1"/>
  <c r="H13" i="1" l="1"/>
  <c r="I13" i="1"/>
  <c r="B14" i="1"/>
  <c r="D14" i="1" l="1"/>
  <c r="E14" i="1"/>
  <c r="G14" i="1" l="1"/>
  <c r="F14" i="1"/>
  <c r="B15" i="1" s="1"/>
  <c r="J14" i="1"/>
  <c r="K14" i="1"/>
  <c r="E15" i="1" l="1"/>
  <c r="D15" i="1"/>
  <c r="H14" i="1"/>
  <c r="I14" i="1"/>
  <c r="J15" i="1" l="1"/>
  <c r="K15" i="1"/>
  <c r="F15" i="1"/>
  <c r="B16" i="1" s="1"/>
  <c r="G15" i="1"/>
  <c r="E16" i="1" l="1"/>
  <c r="D16" i="1"/>
  <c r="H15" i="1"/>
  <c r="I15" i="1"/>
  <c r="J16" i="1" l="1"/>
  <c r="K16" i="1"/>
  <c r="F16" i="1"/>
  <c r="G16" i="1"/>
  <c r="I16" i="1" l="1"/>
  <c r="H16" i="1"/>
  <c r="B17" i="1"/>
  <c r="E17" i="1" l="1"/>
  <c r="D17" i="1"/>
  <c r="K17" i="1" l="1"/>
  <c r="J17" i="1"/>
  <c r="F17" i="1"/>
  <c r="G17" i="1"/>
  <c r="I17" i="1" l="1"/>
  <c r="H17" i="1"/>
  <c r="B18" i="1"/>
  <c r="D18" i="1" l="1"/>
  <c r="E18" i="1"/>
  <c r="F18" i="1" l="1"/>
  <c r="B19" i="1" s="1"/>
  <c r="G18" i="1"/>
  <c r="K18" i="1"/>
  <c r="J18" i="1"/>
  <c r="D19" i="1" l="1"/>
  <c r="E19" i="1"/>
  <c r="H18" i="1"/>
  <c r="I18" i="1"/>
  <c r="J19" i="1" l="1"/>
  <c r="K19" i="1"/>
  <c r="F19" i="1"/>
  <c r="B20" i="1" s="1"/>
  <c r="G19" i="1"/>
  <c r="E20" i="1" l="1"/>
  <c r="D20" i="1"/>
  <c r="I19" i="1"/>
  <c r="H19" i="1"/>
  <c r="J20" i="1" l="1"/>
  <c r="K20" i="1"/>
  <c r="G20" i="1"/>
  <c r="F20" i="1"/>
  <c r="B21" i="1" l="1"/>
  <c r="H20" i="1"/>
  <c r="I20" i="1"/>
  <c r="D21" i="1" l="1"/>
  <c r="E21" i="1"/>
  <c r="G21" i="1" l="1"/>
  <c r="F21" i="1"/>
  <c r="B22" i="1" s="1"/>
  <c r="J21" i="1"/>
  <c r="K21" i="1"/>
  <c r="E22" i="1" l="1"/>
  <c r="D22" i="1"/>
  <c r="H21" i="1"/>
  <c r="I21" i="1"/>
  <c r="J22" i="1" l="1"/>
  <c r="K22" i="1"/>
  <c r="G22" i="1"/>
  <c r="F22" i="1"/>
  <c r="B23" i="1" s="1"/>
  <c r="E23" i="1" l="1"/>
  <c r="D23" i="1"/>
  <c r="I22" i="1"/>
  <c r="H22" i="1"/>
  <c r="J23" i="1" l="1"/>
  <c r="K23" i="1"/>
  <c r="G23" i="1"/>
  <c r="F23" i="1"/>
  <c r="B24" i="1" s="1"/>
  <c r="E24" i="1" l="1"/>
  <c r="D24" i="1"/>
  <c r="H23" i="1"/>
  <c r="I23" i="1"/>
  <c r="J24" i="1" l="1"/>
  <c r="K24" i="1"/>
  <c r="G24" i="1"/>
  <c r="F24" i="1"/>
  <c r="B25" i="1" s="1"/>
  <c r="E25" i="1" l="1"/>
  <c r="D25" i="1"/>
  <c r="I24" i="1"/>
  <c r="H24" i="1"/>
  <c r="J25" i="1" l="1"/>
  <c r="K25" i="1"/>
  <c r="F25" i="1"/>
  <c r="G25" i="1"/>
  <c r="I25" i="1" l="1"/>
  <c r="H25" i="1"/>
  <c r="B26" i="1"/>
  <c r="E26" i="1" l="1"/>
  <c r="D26" i="1"/>
  <c r="J26" i="1" l="1"/>
  <c r="K26" i="1"/>
  <c r="F26" i="1"/>
  <c r="G26" i="1"/>
  <c r="B27" i="1" l="1"/>
  <c r="I26" i="1"/>
  <c r="H26" i="1"/>
  <c r="E27" i="1" l="1"/>
  <c r="D27" i="1"/>
  <c r="J27" i="1" l="1"/>
  <c r="K27" i="1"/>
  <c r="F27" i="1"/>
  <c r="G27" i="1"/>
  <c r="B28" i="1" l="1"/>
  <c r="H27" i="1"/>
  <c r="I27" i="1"/>
  <c r="E28" i="1" l="1"/>
  <c r="D28" i="1"/>
  <c r="J28" i="1" l="1"/>
  <c r="K28" i="1"/>
  <c r="G28" i="1"/>
  <c r="F28" i="1"/>
  <c r="I28" i="1" l="1"/>
  <c r="H28" i="1"/>
  <c r="B29" i="1"/>
  <c r="E29" i="1" l="1"/>
  <c r="D29" i="1"/>
  <c r="J29" i="1" l="1"/>
  <c r="K29" i="1"/>
  <c r="G29" i="1"/>
  <c r="F29" i="1"/>
  <c r="B30" i="1" s="1"/>
  <c r="E30" i="1" l="1"/>
  <c r="D30" i="1"/>
  <c r="I29" i="1"/>
  <c r="H29" i="1"/>
  <c r="J30" i="1" l="1"/>
  <c r="K30" i="1"/>
  <c r="G30" i="1"/>
  <c r="F30" i="1"/>
  <c r="I30" i="1" l="1"/>
  <c r="H30" i="1"/>
  <c r="B31" i="1"/>
  <c r="E31" i="1" l="1"/>
  <c r="D31" i="1"/>
  <c r="J31" i="1" l="1"/>
  <c r="K31" i="1"/>
  <c r="G31" i="1"/>
  <c r="F31" i="1"/>
  <c r="B32" i="1" s="1"/>
  <c r="E32" i="1" l="1"/>
  <c r="D32" i="1"/>
  <c r="H31" i="1"/>
  <c r="I31" i="1"/>
  <c r="J32" i="1" l="1"/>
  <c r="K32" i="1"/>
  <c r="G32" i="1"/>
  <c r="F32" i="1"/>
  <c r="B33" i="1" s="1"/>
  <c r="D33" i="1" l="1"/>
  <c r="E33" i="1"/>
  <c r="I32" i="1"/>
  <c r="H32" i="1"/>
  <c r="G33" i="1" l="1"/>
  <c r="F33" i="1"/>
  <c r="J33" i="1"/>
  <c r="K33" i="1"/>
  <c r="H33" i="1" l="1"/>
  <c r="I33" i="1"/>
  <c r="B34" i="1"/>
  <c r="E34" i="1" l="1"/>
  <c r="D34" i="1"/>
  <c r="J34" i="1" l="1"/>
  <c r="K34" i="1"/>
  <c r="G34" i="1"/>
  <c r="F34" i="1"/>
  <c r="I34" i="1" l="1"/>
  <c r="H34" i="1"/>
  <c r="B35" i="1"/>
  <c r="D35" i="1" l="1"/>
  <c r="E35" i="1"/>
  <c r="F35" i="1" l="1"/>
  <c r="B36" i="1" s="1"/>
  <c r="G35" i="1"/>
  <c r="K35" i="1"/>
  <c r="J35" i="1"/>
  <c r="E36" i="1" l="1"/>
  <c r="D36" i="1"/>
  <c r="I35" i="1"/>
  <c r="H35" i="1"/>
  <c r="J36" i="1" l="1"/>
  <c r="J5" i="1" s="1"/>
  <c r="K36" i="1"/>
  <c r="F36" i="1"/>
  <c r="G36" i="1"/>
  <c r="G5" i="1" s="1"/>
  <c r="K3" i="1" a="1"/>
  <c r="K3" i="1" l="1"/>
  <c r="K5" i="1"/>
  <c r="H36" i="1"/>
  <c r="H5" i="1" s="1"/>
  <c r="I36" i="1"/>
  <c r="I5" i="1" s="1"/>
  <c r="H3" i="1" a="1"/>
  <c r="H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<sst xmlns="http://schemas.openxmlformats.org/spreadsheetml/2006/main" count="124" uniqueCount="70">
  <si>
    <t>Holdrate</t>
  </si>
  <si>
    <t>ROP</t>
  </si>
  <si>
    <t>Orderrate</t>
  </si>
  <si>
    <t>Q</t>
  </si>
  <si>
    <t>Purchase</t>
  </si>
  <si>
    <t>Net</t>
  </si>
  <si>
    <t>Short</t>
  </si>
  <si>
    <t xml:space="preserve">Sell </t>
  </si>
  <si>
    <t>Day</t>
  </si>
  <si>
    <t>Start</t>
  </si>
  <si>
    <t>Demand</t>
  </si>
  <si>
    <t>Sales</t>
  </si>
  <si>
    <t>End</t>
  </si>
  <si>
    <t>Order</t>
  </si>
  <si>
    <t>Holdcost</t>
  </si>
  <si>
    <t>Ordercost</t>
  </si>
  <si>
    <t>Revenue</t>
  </si>
  <si>
    <t>SHORT</t>
  </si>
  <si>
    <t>YASAI Simulation Output</t>
  </si>
  <si>
    <t>Workbook</t>
  </si>
  <si>
    <t>YASAI Version:</t>
  </si>
  <si>
    <t>Sheet</t>
  </si>
  <si>
    <t>Use Same Seed?</t>
  </si>
  <si>
    <t>Yes</t>
  </si>
  <si>
    <t>Start Date</t>
  </si>
  <si>
    <t>Random Number Seed:</t>
  </si>
  <si>
    <t>Start Time</t>
  </si>
  <si>
    <t>Run Time (h:mm:ss)</t>
  </si>
  <si>
    <t>Scenarios:</t>
  </si>
  <si>
    <t>Sample Size:</t>
  </si>
  <si>
    <t>Output Name</t>
  </si>
  <si>
    <t>Scenario</t>
  </si>
  <si>
    <t>Observations</t>
  </si>
  <si>
    <t>Mean</t>
  </si>
  <si>
    <t>Standard
Deviation</t>
  </si>
  <si>
    <t>Minimum</t>
  </si>
  <si>
    <t>5th
Percentile</t>
  </si>
  <si>
    <t>10th
Percentile</t>
  </si>
  <si>
    <t>15th
Percentile</t>
  </si>
  <si>
    <t>20th
Percentile</t>
  </si>
  <si>
    <t>25th
Percentile</t>
  </si>
  <si>
    <t>30th
Percentile</t>
  </si>
  <si>
    <t>35th
Percentile</t>
  </si>
  <si>
    <t>40th
Percentile</t>
  </si>
  <si>
    <t>45th
Percentile</t>
  </si>
  <si>
    <t>50th
Percentile</t>
  </si>
  <si>
    <t>55th
Percentile</t>
  </si>
  <si>
    <t>60th
Percentile</t>
  </si>
  <si>
    <t>65th
Percentile</t>
  </si>
  <si>
    <t>70th
Percentile</t>
  </si>
  <si>
    <t>75th
Percentile</t>
  </si>
  <si>
    <t>80th
Percentile</t>
  </si>
  <si>
    <t>85th
Percentile</t>
  </si>
  <si>
    <t>90th
Percentile</t>
  </si>
  <si>
    <t>95th
Percentile</t>
  </si>
  <si>
    <t>Maximum</t>
  </si>
  <si>
    <t>Unit8-SeminarActivityPartB.xlsx</t>
  </si>
  <si>
    <t>Parameter</t>
  </si>
  <si>
    <t>Basic Model</t>
  </si>
  <si>
    <t>NET</t>
  </si>
  <si>
    <t>ROP (80)</t>
  </si>
  <si>
    <t>ROP (100)</t>
  </si>
  <si>
    <t>ROP (120)</t>
  </si>
  <si>
    <t>ROP (140)</t>
  </si>
  <si>
    <t>Q (100)</t>
  </si>
  <si>
    <t>Q (110)</t>
  </si>
  <si>
    <t>Q (130)</t>
  </si>
  <si>
    <t>Q (120)</t>
  </si>
  <si>
    <t>Q (140)</t>
  </si>
  <si>
    <t>Scenario 14 from the YASAI simulation with an ROP of 100 and a Q of 130 would be the best choiche. This would yield in expected profit of $104,156 for the month. The shortage of this combination has a mean of 8.315 items per day, with a probability of 58.2875%.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</si>
</sst>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9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49" fontId="0" fillId="0" borderId="0" xfId="0" applyNumberFormat="1"/>
    <xf numFmtId="164" fontId="0" fillId="0" borderId="0" xfId="0" applyNumberFormat="1"/>
    <xf numFmtId="49" fontId="0" fillId="2" borderId="0" xfId="0" applyNumberFormat="1" applyFill="1"/>
    <xf numFmtId="0" fontId="0" fillId="2" borderId="0" xfId="0" applyFill="1"/>
    <xf numFmtId="164" fontId="0" fillId="2" borderId="0" xfId="0" applyNumberFormat="1" applyFill="1"/>
    <xf numFmtId="164" fontId="0" fillId="3" borderId="0" xfId="0" applyNumberFormat="1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obiaszeier/Downloads/yasai.xla" TargetMode="External"/><Relationship Id="rId1" Type="http://schemas.openxmlformats.org/officeDocument/2006/relationships/externalLinkPath" Target="/Users/tobiaszeier/Downloads/yasai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YASAI Blank Sheet"/>
    </sheetNames>
    <definedNames>
      <definedName name="genNormal"/>
      <definedName name="simOutput"/>
      <definedName name="simParamet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36DA-C90B-B24D-B6CA-90E5A4642EB3}">
  <dimension ref="A1:F16"/>
  <sheetViews>
    <sheetView tabSelected="1" workbookViewId="0">
      <selection activeCell="A17" sqref="A17"/>
    </sheetView>
  </sheetViews>
  <sheetFormatPr baseColWidth="10" defaultRowHeight="16" x14ac:dyDescent="0.2"/>
  <cols>
    <col min="1" max="1" width="9.33203125" bestFit="1" customWidth="1"/>
  </cols>
  <sheetData>
    <row r="1" spans="1:6" x14ac:dyDescent="0.2">
      <c r="A1" s="27" t="s">
        <v>59</v>
      </c>
      <c r="B1" s="20" t="s">
        <v>64</v>
      </c>
      <c r="C1" s="19" t="s">
        <v>65</v>
      </c>
      <c r="D1" s="19" t="s">
        <v>67</v>
      </c>
      <c r="E1" s="19" t="s">
        <v>66</v>
      </c>
      <c r="F1" s="19" t="s">
        <v>68</v>
      </c>
    </row>
    <row r="2" spans="1:6" x14ac:dyDescent="0.2">
      <c r="A2" s="19" t="s">
        <v>60</v>
      </c>
      <c r="B2">
        <f>'Simulation Output 1'!D35</f>
        <v>60190.662799999984</v>
      </c>
      <c r="C2">
        <f>'Simulation Output 1'!D39</f>
        <v>98880.366800000047</v>
      </c>
      <c r="D2">
        <f>'Simulation Output 1'!D43</f>
        <v>100155.56680000004</v>
      </c>
      <c r="E2">
        <f>'Simulation Output 1'!D47</f>
        <v>100616.10479999996</v>
      </c>
      <c r="F2" s="23">
        <f>'Simulation Output 1'!D51</f>
        <v>100334.67479999995</v>
      </c>
    </row>
    <row r="3" spans="1:6" x14ac:dyDescent="0.2">
      <c r="A3" s="19" t="s">
        <v>61</v>
      </c>
      <c r="B3">
        <f>'Simulation Output 1'!D36</f>
        <v>61740.102799999979</v>
      </c>
      <c r="C3">
        <f>'Simulation Output 1'!D40</f>
        <v>103288.47480000008</v>
      </c>
      <c r="D3">
        <f>'Simulation Output 1'!D44</f>
        <v>104079.26080000006</v>
      </c>
      <c r="E3" s="26">
        <f>'Simulation Output 1'!D48</f>
        <v>104156.58480000004</v>
      </c>
      <c r="F3" s="24">
        <f>'Simulation Output 1'!D52</f>
        <v>103497.64880000005</v>
      </c>
    </row>
    <row r="4" spans="1:6" x14ac:dyDescent="0.2">
      <c r="A4" s="19" t="s">
        <v>62</v>
      </c>
      <c r="B4">
        <f>'Simulation Output 1'!D37</f>
        <v>61803.902799999982</v>
      </c>
      <c r="C4">
        <f>'Simulation Output 1'!D41</f>
        <v>101729.69279999992</v>
      </c>
      <c r="D4">
        <f>'Simulation Output 1'!D45</f>
        <v>102203.21680000002</v>
      </c>
      <c r="E4">
        <f>'Simulation Output 1'!D49</f>
        <v>102091.9108</v>
      </c>
      <c r="F4" s="24">
        <f>'Simulation Output 1'!D53</f>
        <v>101896.92679999996</v>
      </c>
    </row>
    <row r="5" spans="1:6" x14ac:dyDescent="0.2">
      <c r="A5" s="19" t="s">
        <v>63</v>
      </c>
      <c r="B5" s="21">
        <f>'Simulation Output 1'!D38</f>
        <v>61702.76279999996</v>
      </c>
      <c r="C5" s="22">
        <f>'Simulation Output 1'!D42</f>
        <v>99627.248799999914</v>
      </c>
      <c r="D5" s="22">
        <f>'Simulation Output 1'!D46</f>
        <v>99785.530800000008</v>
      </c>
      <c r="E5" s="22">
        <f>'Simulation Output 1'!D50</f>
        <v>99753.440800000069</v>
      </c>
      <c r="F5" s="25">
        <f>'Simulation Output 1'!D54</f>
        <v>100020.24080000001</v>
      </c>
    </row>
    <row r="9" spans="1:6" x14ac:dyDescent="0.2">
      <c r="A9" s="27" t="s">
        <v>17</v>
      </c>
      <c r="B9" s="20" t="s">
        <v>64</v>
      </c>
      <c r="C9" s="19" t="s">
        <v>65</v>
      </c>
      <c r="D9" s="19" t="s">
        <v>67</v>
      </c>
      <c r="E9" s="19" t="s">
        <v>66</v>
      </c>
      <c r="F9" s="19" t="s">
        <v>68</v>
      </c>
    </row>
    <row r="10" spans="1:6" x14ac:dyDescent="0.2">
      <c r="A10" s="19" t="s">
        <v>60</v>
      </c>
      <c r="B10">
        <f>'Simulation Output 1'!D55</f>
        <v>389.00400000000002</v>
      </c>
      <c r="C10">
        <f>'Simulation Output 1'!D59</f>
        <v>66.203999999999994</v>
      </c>
      <c r="D10">
        <f>'Simulation Output 1'!D63</f>
        <v>56.781999999999996</v>
      </c>
      <c r="E10">
        <f>'Simulation Output 1'!D67</f>
        <v>53.823</v>
      </c>
      <c r="F10" s="23">
        <f>'Simulation Output 1'!D71</f>
        <v>50.444000000000003</v>
      </c>
    </row>
    <row r="11" spans="1:6" x14ac:dyDescent="0.2">
      <c r="A11" s="19" t="s">
        <v>61</v>
      </c>
      <c r="B11">
        <f>'Simulation Output 1'!D56</f>
        <v>371.46800000000002</v>
      </c>
      <c r="C11">
        <f>'Simulation Output 1'!D60</f>
        <v>13.442</v>
      </c>
      <c r="D11">
        <f>'Simulation Output 1'!D64</f>
        <v>9.6549999999999994</v>
      </c>
      <c r="E11" s="26">
        <f>'Simulation Output 1'!D68</f>
        <v>8.3149999999999995</v>
      </c>
      <c r="F11" s="24">
        <f>'Simulation Output 1'!D72</f>
        <v>8.3970000000000002</v>
      </c>
    </row>
    <row r="12" spans="1:6" x14ac:dyDescent="0.2">
      <c r="A12" s="19" t="s">
        <v>62</v>
      </c>
      <c r="B12">
        <f>'Simulation Output 1'!D57</f>
        <v>367.28</v>
      </c>
      <c r="C12">
        <f>'Simulation Output 1'!D61</f>
        <v>7.6609999999999996</v>
      </c>
      <c r="D12">
        <f>'Simulation Output 1'!D65</f>
        <v>4.4770000000000003</v>
      </c>
      <c r="E12">
        <f>'Simulation Output 1'!D69</f>
        <v>4.0359999999999996</v>
      </c>
      <c r="F12" s="24">
        <f>'Simulation Output 1'!D73</f>
        <v>3.9620000000000002</v>
      </c>
    </row>
    <row r="13" spans="1:6" x14ac:dyDescent="0.2">
      <c r="A13" s="19" t="s">
        <v>63</v>
      </c>
      <c r="B13" s="21">
        <f>'Simulation Output 1'!D58</f>
        <v>366.58</v>
      </c>
      <c r="C13" s="22">
        <f>'Simulation Output 1'!D62</f>
        <v>7.4669999999999996</v>
      </c>
      <c r="D13" s="22">
        <f>'Simulation Output 1'!D66</f>
        <v>4.4059999999999997</v>
      </c>
      <c r="E13" s="22">
        <f>'Simulation Output 1'!D70</f>
        <v>4.0030000000000001</v>
      </c>
      <c r="F13" s="25">
        <f>'Simulation Output 1'!D74</f>
        <v>3.9430000000000001</v>
      </c>
    </row>
    <row r="16" spans="1:6" x14ac:dyDescent="0.2">
      <c r="A1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003C-7105-0746-BAE5-FC3E796A8CD1}">
  <dimension ref="A1:K36"/>
  <sheetViews>
    <sheetView workbookViewId="0">
      <selection activeCell="F1" sqref="F1"/>
    </sheetView>
  </sheetViews>
  <sheetFormatPr baseColWidth="10" defaultColWidth="11" defaultRowHeight="16" x14ac:dyDescent="0.2"/>
  <cols>
    <col min="3" max="3" width="12.1640625" bestFit="1" customWidth="1"/>
    <col min="8" max="8" width="9.6640625" bestFit="1" customWidth="1"/>
  </cols>
  <sheetData>
    <row r="1" spans="1:11" x14ac:dyDescent="0.2">
      <c r="A1" t="s">
        <v>0</v>
      </c>
      <c r="B1">
        <v>0.8</v>
      </c>
      <c r="D1" t="s">
        <v>1</v>
      </c>
      <c r="E1" cm="1">
        <f t="array" aca="1" ref="E1" ca="1">[1]!simParameter({80,100,120,140},"ROP",1)</f>
        <v>140</v>
      </c>
    </row>
    <row r="2" spans="1:11" x14ac:dyDescent="0.2">
      <c r="A2" t="s">
        <v>2</v>
      </c>
      <c r="B2">
        <v>300</v>
      </c>
      <c r="D2" t="s">
        <v>3</v>
      </c>
      <c r="E2" cm="1">
        <f t="array" aca="1" ref="E2" ca="1">[1]!simParameter({100,110,120,130,140},"Q",2)</f>
        <v>100</v>
      </c>
    </row>
    <row r="3" spans="1:11" x14ac:dyDescent="0.2">
      <c r="A3" t="s">
        <v>4</v>
      </c>
      <c r="B3">
        <v>90</v>
      </c>
      <c r="G3" t="s">
        <v>5</v>
      </c>
      <c r="H3" s="1" cm="1">
        <f t="array" aca="1" ref="H3" ca="1">[1]!simOutput(J5-I5-H5-G5,"Net")</f>
        <v>103274.4</v>
      </c>
      <c r="J3" t="s">
        <v>6</v>
      </c>
      <c r="K3" cm="1">
        <f t="array" aca="1" ref="K3" ca="1">[1]!simOutput(SUM(K7:K36),"Short")</f>
        <v>5</v>
      </c>
    </row>
    <row r="4" spans="1:11" x14ac:dyDescent="0.2">
      <c r="A4" t="s">
        <v>7</v>
      </c>
      <c r="B4">
        <v>130</v>
      </c>
    </row>
    <row r="5" spans="1:11" x14ac:dyDescent="0.2">
      <c r="G5" s="3">
        <f ca="1">SUM(G7:G36)</f>
        <v>705.60000000000014</v>
      </c>
      <c r="H5">
        <f ca="1">SUM(H7:H36)</f>
        <v>9000</v>
      </c>
      <c r="I5">
        <f ca="1">SUM(I7:I36)</f>
        <v>270000</v>
      </c>
      <c r="J5" s="2">
        <f ca="1">SUM(J7:J36)</f>
        <v>382980</v>
      </c>
      <c r="K5" s="2">
        <f ca="1">SUM(K7:K36)</f>
        <v>5</v>
      </c>
    </row>
    <row r="6" spans="1:11" x14ac:dyDescent="0.2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4</v>
      </c>
      <c r="J6" t="s">
        <v>16</v>
      </c>
      <c r="K6" t="s">
        <v>17</v>
      </c>
    </row>
    <row r="7" spans="1:11" x14ac:dyDescent="0.2">
      <c r="A7">
        <v>1</v>
      </c>
      <c r="B7" s="2">
        <v>100</v>
      </c>
      <c r="C7" s="2" cm="1">
        <f t="array" aca="1" ref="C7" ca="1">INT([1]!genNormal(100,10))</f>
        <v>105</v>
      </c>
      <c r="D7" s="2">
        <f ca="1">IF(C7&gt;B7,B7,C7)</f>
        <v>100</v>
      </c>
      <c r="E7" s="2">
        <f ca="1">B7-C7</f>
        <v>-5</v>
      </c>
      <c r="F7" s="2">
        <f ca="1">IF(E7&gt;$E$1,0,$E$2)</f>
        <v>100</v>
      </c>
      <c r="G7" s="3">
        <f ca="1">$B$1*E7</f>
        <v>-4</v>
      </c>
      <c r="H7">
        <f ca="1">IF(F7&gt;0,$B$2,0)</f>
        <v>300</v>
      </c>
      <c r="I7">
        <f ca="1">(F7*$B$3)</f>
        <v>9000</v>
      </c>
      <c r="J7" s="2">
        <f ca="1">(D7*$B$4)</f>
        <v>13000</v>
      </c>
      <c r="K7" s="2">
        <f ca="1">C7-D7</f>
        <v>5</v>
      </c>
    </row>
    <row r="8" spans="1:11" x14ac:dyDescent="0.2">
      <c r="A8">
        <v>2</v>
      </c>
      <c r="B8" s="2">
        <f ca="1">E7+F7</f>
        <v>95</v>
      </c>
      <c r="C8" s="2" cm="1">
        <f t="array" aca="1" ref="C8" ca="1">INT([1]!genNormal(100,10))</f>
        <v>91</v>
      </c>
      <c r="D8" s="2">
        <f ca="1">IF(C8&gt;B8,B8,C8)</f>
        <v>91</v>
      </c>
      <c r="E8" s="2">
        <f t="shared" ref="E8:E36" ca="1" si="0">B8-C8</f>
        <v>4</v>
      </c>
      <c r="F8" s="2">
        <f t="shared" ref="F8:F36" ca="1" si="1">IF(E8&gt;$E$1,0,$E$2)</f>
        <v>100</v>
      </c>
      <c r="G8" s="3">
        <f t="shared" ref="G8:G36" ca="1" si="2">$B$1*E8</f>
        <v>3.2</v>
      </c>
      <c r="H8">
        <f t="shared" ref="H8:H36" ca="1" si="3">IF(F8&gt;0,$B$2,0)</f>
        <v>300</v>
      </c>
      <c r="I8">
        <f t="shared" ref="I8:I36" ca="1" si="4">(F8*$B$3)</f>
        <v>9000</v>
      </c>
      <c r="J8" s="2">
        <f t="shared" ref="J8:J36" ca="1" si="5">(D8*$B$4)</f>
        <v>11830</v>
      </c>
      <c r="K8" s="2">
        <f t="shared" ref="K8:K36" ca="1" si="6">C8-D8</f>
        <v>0</v>
      </c>
    </row>
    <row r="9" spans="1:11" x14ac:dyDescent="0.2">
      <c r="A9">
        <v>3</v>
      </c>
      <c r="B9" s="2">
        <f t="shared" ref="B9:B36" ca="1" si="7">E8+F8</f>
        <v>104</v>
      </c>
      <c r="C9" s="2" cm="1">
        <f t="array" aca="1" ref="C9" ca="1">INT([1]!genNormal(100,10))</f>
        <v>87</v>
      </c>
      <c r="D9" s="2">
        <f t="shared" ref="D9:D36" ca="1" si="8">IF(C9&gt;B9,B9,C9)</f>
        <v>87</v>
      </c>
      <c r="E9" s="2">
        <f t="shared" ca="1" si="0"/>
        <v>17</v>
      </c>
      <c r="F9" s="2">
        <f t="shared" ca="1" si="1"/>
        <v>100</v>
      </c>
      <c r="G9" s="3">
        <f t="shared" ca="1" si="2"/>
        <v>13.600000000000001</v>
      </c>
      <c r="H9">
        <f t="shared" ca="1" si="3"/>
        <v>300</v>
      </c>
      <c r="I9">
        <f t="shared" ca="1" si="4"/>
        <v>9000</v>
      </c>
      <c r="J9" s="2">
        <f t="shared" ca="1" si="5"/>
        <v>11310</v>
      </c>
      <c r="K9" s="2">
        <f t="shared" ca="1" si="6"/>
        <v>0</v>
      </c>
    </row>
    <row r="10" spans="1:11" x14ac:dyDescent="0.2">
      <c r="A10">
        <v>4</v>
      </c>
      <c r="B10" s="2">
        <f t="shared" ca="1" si="7"/>
        <v>117</v>
      </c>
      <c r="C10" s="2" cm="1">
        <f t="array" aca="1" ref="C10" ca="1">INT([1]!genNormal(100,10))</f>
        <v>113</v>
      </c>
      <c r="D10" s="2">
        <f t="shared" ca="1" si="8"/>
        <v>113</v>
      </c>
      <c r="E10" s="2">
        <f t="shared" ca="1" si="0"/>
        <v>4</v>
      </c>
      <c r="F10" s="2">
        <f t="shared" ca="1" si="1"/>
        <v>100</v>
      </c>
      <c r="G10" s="3">
        <f t="shared" ca="1" si="2"/>
        <v>3.2</v>
      </c>
      <c r="H10">
        <f t="shared" ca="1" si="3"/>
        <v>300</v>
      </c>
      <c r="I10">
        <f t="shared" ca="1" si="4"/>
        <v>9000</v>
      </c>
      <c r="J10" s="2">
        <f t="shared" ca="1" si="5"/>
        <v>14690</v>
      </c>
      <c r="K10" s="2">
        <f t="shared" ca="1" si="6"/>
        <v>0</v>
      </c>
    </row>
    <row r="11" spans="1:11" x14ac:dyDescent="0.2">
      <c r="A11">
        <v>5</v>
      </c>
      <c r="B11" s="2">
        <f t="shared" ca="1" si="7"/>
        <v>104</v>
      </c>
      <c r="C11" s="2" cm="1">
        <f t="array" aca="1" ref="C11" ca="1">INT([1]!genNormal(100,10))</f>
        <v>84</v>
      </c>
      <c r="D11" s="2">
        <f t="shared" ca="1" si="8"/>
        <v>84</v>
      </c>
      <c r="E11" s="2">
        <f t="shared" ca="1" si="0"/>
        <v>20</v>
      </c>
      <c r="F11" s="2">
        <f t="shared" ca="1" si="1"/>
        <v>100</v>
      </c>
      <c r="G11" s="3">
        <f t="shared" ca="1" si="2"/>
        <v>16</v>
      </c>
      <c r="H11">
        <f t="shared" ca="1" si="3"/>
        <v>300</v>
      </c>
      <c r="I11">
        <f t="shared" ca="1" si="4"/>
        <v>9000</v>
      </c>
      <c r="J11" s="2">
        <f t="shared" ca="1" si="5"/>
        <v>10920</v>
      </c>
      <c r="K11" s="2">
        <f t="shared" ca="1" si="6"/>
        <v>0</v>
      </c>
    </row>
    <row r="12" spans="1:11" x14ac:dyDescent="0.2">
      <c r="A12">
        <v>6</v>
      </c>
      <c r="B12" s="2">
        <f t="shared" ca="1" si="7"/>
        <v>120</v>
      </c>
      <c r="C12" s="2" cm="1">
        <f t="array" aca="1" ref="C12" ca="1">INT([1]!genNormal(100,10))</f>
        <v>103</v>
      </c>
      <c r="D12" s="2">
        <f t="shared" ca="1" si="8"/>
        <v>103</v>
      </c>
      <c r="E12" s="2">
        <f t="shared" ca="1" si="0"/>
        <v>17</v>
      </c>
      <c r="F12" s="2">
        <f t="shared" ca="1" si="1"/>
        <v>100</v>
      </c>
      <c r="G12" s="3">
        <f t="shared" ca="1" si="2"/>
        <v>13.600000000000001</v>
      </c>
      <c r="H12">
        <f t="shared" ca="1" si="3"/>
        <v>300</v>
      </c>
      <c r="I12">
        <f t="shared" ca="1" si="4"/>
        <v>9000</v>
      </c>
      <c r="J12" s="2">
        <f t="shared" ca="1" si="5"/>
        <v>13390</v>
      </c>
      <c r="K12" s="2">
        <f t="shared" ca="1" si="6"/>
        <v>0</v>
      </c>
    </row>
    <row r="13" spans="1:11" x14ac:dyDescent="0.2">
      <c r="A13">
        <v>7</v>
      </c>
      <c r="B13" s="2">
        <f t="shared" ca="1" si="7"/>
        <v>117</v>
      </c>
      <c r="C13" s="2" cm="1">
        <f t="array" aca="1" ref="C13" ca="1">INT([1]!genNormal(100,10))</f>
        <v>115</v>
      </c>
      <c r="D13" s="2">
        <f t="shared" ca="1" si="8"/>
        <v>115</v>
      </c>
      <c r="E13" s="2">
        <f t="shared" ca="1" si="0"/>
        <v>2</v>
      </c>
      <c r="F13" s="2">
        <f t="shared" ca="1" si="1"/>
        <v>100</v>
      </c>
      <c r="G13" s="3">
        <f t="shared" ca="1" si="2"/>
        <v>1.6</v>
      </c>
      <c r="H13">
        <f t="shared" ca="1" si="3"/>
        <v>300</v>
      </c>
      <c r="I13">
        <f t="shared" ca="1" si="4"/>
        <v>9000</v>
      </c>
      <c r="J13" s="2">
        <f t="shared" ca="1" si="5"/>
        <v>14950</v>
      </c>
      <c r="K13" s="2">
        <f t="shared" ca="1" si="6"/>
        <v>0</v>
      </c>
    </row>
    <row r="14" spans="1:11" x14ac:dyDescent="0.2">
      <c r="A14">
        <v>8</v>
      </c>
      <c r="B14" s="2">
        <f t="shared" ca="1" si="7"/>
        <v>102</v>
      </c>
      <c r="C14" s="2" cm="1">
        <f t="array" aca="1" ref="C14" ca="1">INT([1]!genNormal(100,10))</f>
        <v>86</v>
      </c>
      <c r="D14" s="2">
        <f t="shared" ca="1" si="8"/>
        <v>86</v>
      </c>
      <c r="E14" s="2">
        <f t="shared" ca="1" si="0"/>
        <v>16</v>
      </c>
      <c r="F14" s="2">
        <f t="shared" ca="1" si="1"/>
        <v>100</v>
      </c>
      <c r="G14" s="3">
        <f t="shared" ca="1" si="2"/>
        <v>12.8</v>
      </c>
      <c r="H14">
        <f t="shared" ca="1" si="3"/>
        <v>300</v>
      </c>
      <c r="I14">
        <f t="shared" ca="1" si="4"/>
        <v>9000</v>
      </c>
      <c r="J14" s="2">
        <f t="shared" ca="1" si="5"/>
        <v>11180</v>
      </c>
      <c r="K14" s="2">
        <f t="shared" ca="1" si="6"/>
        <v>0</v>
      </c>
    </row>
    <row r="15" spans="1:11" x14ac:dyDescent="0.2">
      <c r="A15">
        <v>9</v>
      </c>
      <c r="B15" s="2">
        <f t="shared" ca="1" si="7"/>
        <v>116</v>
      </c>
      <c r="C15" s="2" cm="1">
        <f t="array" aca="1" ref="C15" ca="1">INT([1]!genNormal(100,10))</f>
        <v>102</v>
      </c>
      <c r="D15" s="2">
        <f t="shared" ca="1" si="8"/>
        <v>102</v>
      </c>
      <c r="E15" s="2">
        <f t="shared" ca="1" si="0"/>
        <v>14</v>
      </c>
      <c r="F15" s="2">
        <f t="shared" ca="1" si="1"/>
        <v>100</v>
      </c>
      <c r="G15" s="3">
        <f t="shared" ca="1" si="2"/>
        <v>11.200000000000001</v>
      </c>
      <c r="H15">
        <f t="shared" ca="1" si="3"/>
        <v>300</v>
      </c>
      <c r="I15">
        <f t="shared" ca="1" si="4"/>
        <v>9000</v>
      </c>
      <c r="J15" s="2">
        <f t="shared" ca="1" si="5"/>
        <v>13260</v>
      </c>
      <c r="K15" s="2">
        <f t="shared" ca="1" si="6"/>
        <v>0</v>
      </c>
    </row>
    <row r="16" spans="1:11" x14ac:dyDescent="0.2">
      <c r="A16">
        <v>10</v>
      </c>
      <c r="B16" s="2">
        <f t="shared" ca="1" si="7"/>
        <v>114</v>
      </c>
      <c r="C16" s="2" cm="1">
        <f t="array" aca="1" ref="C16" ca="1">INT([1]!genNormal(100,10))</f>
        <v>95</v>
      </c>
      <c r="D16" s="2">
        <f t="shared" ca="1" si="8"/>
        <v>95</v>
      </c>
      <c r="E16" s="2">
        <f t="shared" ca="1" si="0"/>
        <v>19</v>
      </c>
      <c r="F16" s="2">
        <f t="shared" ca="1" si="1"/>
        <v>100</v>
      </c>
      <c r="G16" s="3">
        <f t="shared" ca="1" si="2"/>
        <v>15.200000000000001</v>
      </c>
      <c r="H16">
        <f t="shared" ca="1" si="3"/>
        <v>300</v>
      </c>
      <c r="I16">
        <f t="shared" ca="1" si="4"/>
        <v>9000</v>
      </c>
      <c r="J16" s="2">
        <f t="shared" ca="1" si="5"/>
        <v>12350</v>
      </c>
      <c r="K16" s="2">
        <f t="shared" ca="1" si="6"/>
        <v>0</v>
      </c>
    </row>
    <row r="17" spans="1:11" x14ac:dyDescent="0.2">
      <c r="A17">
        <v>11</v>
      </c>
      <c r="B17" s="2">
        <f t="shared" ca="1" si="7"/>
        <v>119</v>
      </c>
      <c r="C17" s="2" cm="1">
        <f t="array" aca="1" ref="C17" ca="1">INT([1]!genNormal(100,10))</f>
        <v>98</v>
      </c>
      <c r="D17" s="2">
        <f t="shared" ca="1" si="8"/>
        <v>98</v>
      </c>
      <c r="E17" s="2">
        <f t="shared" ca="1" si="0"/>
        <v>21</v>
      </c>
      <c r="F17" s="2">
        <f t="shared" ca="1" si="1"/>
        <v>100</v>
      </c>
      <c r="G17" s="3">
        <f t="shared" ca="1" si="2"/>
        <v>16.8</v>
      </c>
      <c r="H17">
        <f t="shared" ca="1" si="3"/>
        <v>300</v>
      </c>
      <c r="I17">
        <f t="shared" ca="1" si="4"/>
        <v>9000</v>
      </c>
      <c r="J17" s="2">
        <f t="shared" ca="1" si="5"/>
        <v>12740</v>
      </c>
      <c r="K17" s="2">
        <f t="shared" ca="1" si="6"/>
        <v>0</v>
      </c>
    </row>
    <row r="18" spans="1:11" x14ac:dyDescent="0.2">
      <c r="A18">
        <v>12</v>
      </c>
      <c r="B18" s="2">
        <f t="shared" ca="1" si="7"/>
        <v>121</v>
      </c>
      <c r="C18" s="2" cm="1">
        <f t="array" aca="1" ref="C18" ca="1">INT([1]!genNormal(100,10))</f>
        <v>95</v>
      </c>
      <c r="D18" s="2">
        <f t="shared" ca="1" si="8"/>
        <v>95</v>
      </c>
      <c r="E18" s="2">
        <f t="shared" ca="1" si="0"/>
        <v>26</v>
      </c>
      <c r="F18" s="2">
        <f t="shared" ca="1" si="1"/>
        <v>100</v>
      </c>
      <c r="G18" s="3">
        <f t="shared" ca="1" si="2"/>
        <v>20.8</v>
      </c>
      <c r="H18">
        <f t="shared" ca="1" si="3"/>
        <v>300</v>
      </c>
      <c r="I18">
        <f t="shared" ca="1" si="4"/>
        <v>9000</v>
      </c>
      <c r="J18" s="2">
        <f t="shared" ca="1" si="5"/>
        <v>12350</v>
      </c>
      <c r="K18" s="2">
        <f t="shared" ca="1" si="6"/>
        <v>0</v>
      </c>
    </row>
    <row r="19" spans="1:11" x14ac:dyDescent="0.2">
      <c r="A19">
        <v>13</v>
      </c>
      <c r="B19" s="2">
        <f t="shared" ca="1" si="7"/>
        <v>126</v>
      </c>
      <c r="C19" s="2" cm="1">
        <f t="array" aca="1" ref="C19" ca="1">INT([1]!genNormal(100,10))</f>
        <v>93</v>
      </c>
      <c r="D19" s="2">
        <f t="shared" ca="1" si="8"/>
        <v>93</v>
      </c>
      <c r="E19" s="2">
        <f t="shared" ca="1" si="0"/>
        <v>33</v>
      </c>
      <c r="F19" s="2">
        <f t="shared" ca="1" si="1"/>
        <v>100</v>
      </c>
      <c r="G19" s="3">
        <f t="shared" ca="1" si="2"/>
        <v>26.400000000000002</v>
      </c>
      <c r="H19">
        <f t="shared" ca="1" si="3"/>
        <v>300</v>
      </c>
      <c r="I19">
        <f t="shared" ca="1" si="4"/>
        <v>9000</v>
      </c>
      <c r="J19" s="2">
        <f t="shared" ca="1" si="5"/>
        <v>12090</v>
      </c>
      <c r="K19" s="2">
        <f t="shared" ca="1" si="6"/>
        <v>0</v>
      </c>
    </row>
    <row r="20" spans="1:11" x14ac:dyDescent="0.2">
      <c r="A20">
        <v>14</v>
      </c>
      <c r="B20" s="2">
        <f t="shared" ca="1" si="7"/>
        <v>133</v>
      </c>
      <c r="C20" s="2" cm="1">
        <f t="array" aca="1" ref="C20" ca="1">INT([1]!genNormal(100,10))</f>
        <v>109</v>
      </c>
      <c r="D20" s="2">
        <f t="shared" ca="1" si="8"/>
        <v>109</v>
      </c>
      <c r="E20" s="2">
        <f t="shared" ca="1" si="0"/>
        <v>24</v>
      </c>
      <c r="F20" s="2">
        <f t="shared" ca="1" si="1"/>
        <v>100</v>
      </c>
      <c r="G20" s="3">
        <f t="shared" ca="1" si="2"/>
        <v>19.200000000000003</v>
      </c>
      <c r="H20">
        <f t="shared" ca="1" si="3"/>
        <v>300</v>
      </c>
      <c r="I20">
        <f t="shared" ca="1" si="4"/>
        <v>9000</v>
      </c>
      <c r="J20" s="2">
        <f t="shared" ca="1" si="5"/>
        <v>14170</v>
      </c>
      <c r="K20" s="2">
        <f t="shared" ca="1" si="6"/>
        <v>0</v>
      </c>
    </row>
    <row r="21" spans="1:11" x14ac:dyDescent="0.2">
      <c r="A21">
        <v>15</v>
      </c>
      <c r="B21" s="2">
        <f t="shared" ca="1" si="7"/>
        <v>124</v>
      </c>
      <c r="C21" s="2" cm="1">
        <f t="array" aca="1" ref="C21" ca="1">INT([1]!genNormal(100,10))</f>
        <v>111</v>
      </c>
      <c r="D21" s="2">
        <f t="shared" ca="1" si="8"/>
        <v>111</v>
      </c>
      <c r="E21" s="2">
        <f t="shared" ca="1" si="0"/>
        <v>13</v>
      </c>
      <c r="F21" s="2">
        <f t="shared" ca="1" si="1"/>
        <v>100</v>
      </c>
      <c r="G21" s="3">
        <f t="shared" ca="1" si="2"/>
        <v>10.4</v>
      </c>
      <c r="H21">
        <f t="shared" ca="1" si="3"/>
        <v>300</v>
      </c>
      <c r="I21">
        <f t="shared" ca="1" si="4"/>
        <v>9000</v>
      </c>
      <c r="J21" s="2">
        <f t="shared" ca="1" si="5"/>
        <v>14430</v>
      </c>
      <c r="K21" s="2">
        <f t="shared" ca="1" si="6"/>
        <v>0</v>
      </c>
    </row>
    <row r="22" spans="1:11" x14ac:dyDescent="0.2">
      <c r="A22">
        <v>16</v>
      </c>
      <c r="B22" s="2">
        <f t="shared" ca="1" si="7"/>
        <v>113</v>
      </c>
      <c r="C22" s="2" cm="1">
        <f t="array" aca="1" ref="C22" ca="1">INT([1]!genNormal(100,10))</f>
        <v>112</v>
      </c>
      <c r="D22" s="2">
        <f t="shared" ca="1" si="8"/>
        <v>112</v>
      </c>
      <c r="E22" s="2">
        <f t="shared" ca="1" si="0"/>
        <v>1</v>
      </c>
      <c r="F22" s="2">
        <f t="shared" ca="1" si="1"/>
        <v>100</v>
      </c>
      <c r="G22" s="3">
        <f t="shared" ca="1" si="2"/>
        <v>0.8</v>
      </c>
      <c r="H22">
        <f t="shared" ca="1" si="3"/>
        <v>300</v>
      </c>
      <c r="I22">
        <f t="shared" ca="1" si="4"/>
        <v>9000</v>
      </c>
      <c r="J22" s="2">
        <f t="shared" ca="1" si="5"/>
        <v>14560</v>
      </c>
      <c r="K22" s="2">
        <f t="shared" ca="1" si="6"/>
        <v>0</v>
      </c>
    </row>
    <row r="23" spans="1:11" x14ac:dyDescent="0.2">
      <c r="A23">
        <v>17</v>
      </c>
      <c r="B23" s="2">
        <f t="shared" ca="1" si="7"/>
        <v>101</v>
      </c>
      <c r="C23" s="2" cm="1">
        <f t="array" aca="1" ref="C23" ca="1">INT([1]!genNormal(100,10))</f>
        <v>83</v>
      </c>
      <c r="D23" s="2">
        <f t="shared" ca="1" si="8"/>
        <v>83</v>
      </c>
      <c r="E23" s="2">
        <f t="shared" ca="1" si="0"/>
        <v>18</v>
      </c>
      <c r="F23" s="2">
        <f t="shared" ca="1" si="1"/>
        <v>100</v>
      </c>
      <c r="G23" s="3">
        <f t="shared" ca="1" si="2"/>
        <v>14.4</v>
      </c>
      <c r="H23">
        <f t="shared" ca="1" si="3"/>
        <v>300</v>
      </c>
      <c r="I23">
        <f t="shared" ca="1" si="4"/>
        <v>9000</v>
      </c>
      <c r="J23" s="2">
        <f t="shared" ca="1" si="5"/>
        <v>10790</v>
      </c>
      <c r="K23" s="2">
        <f t="shared" ca="1" si="6"/>
        <v>0</v>
      </c>
    </row>
    <row r="24" spans="1:11" x14ac:dyDescent="0.2">
      <c r="A24">
        <v>18</v>
      </c>
      <c r="B24" s="2">
        <f t="shared" ca="1" si="7"/>
        <v>118</v>
      </c>
      <c r="C24" s="2" cm="1">
        <f t="array" aca="1" ref="C24" ca="1">INT([1]!genNormal(100,10))</f>
        <v>97</v>
      </c>
      <c r="D24" s="2">
        <f t="shared" ca="1" si="8"/>
        <v>97</v>
      </c>
      <c r="E24" s="2">
        <f t="shared" ca="1" si="0"/>
        <v>21</v>
      </c>
      <c r="F24" s="2">
        <f t="shared" ca="1" si="1"/>
        <v>100</v>
      </c>
      <c r="G24" s="3">
        <f t="shared" ca="1" si="2"/>
        <v>16.8</v>
      </c>
      <c r="H24">
        <f t="shared" ca="1" si="3"/>
        <v>300</v>
      </c>
      <c r="I24">
        <f t="shared" ca="1" si="4"/>
        <v>9000</v>
      </c>
      <c r="J24" s="2">
        <f t="shared" ca="1" si="5"/>
        <v>12610</v>
      </c>
      <c r="K24" s="2">
        <f t="shared" ca="1" si="6"/>
        <v>0</v>
      </c>
    </row>
    <row r="25" spans="1:11" x14ac:dyDescent="0.2">
      <c r="A25">
        <v>19</v>
      </c>
      <c r="B25" s="2">
        <f t="shared" ca="1" si="7"/>
        <v>121</v>
      </c>
      <c r="C25" s="2" cm="1">
        <f t="array" aca="1" ref="C25" ca="1">INT([1]!genNormal(100,10))</f>
        <v>90</v>
      </c>
      <c r="D25" s="2">
        <f t="shared" ca="1" si="8"/>
        <v>90</v>
      </c>
      <c r="E25" s="2">
        <f t="shared" ca="1" si="0"/>
        <v>31</v>
      </c>
      <c r="F25" s="2">
        <f t="shared" ca="1" si="1"/>
        <v>100</v>
      </c>
      <c r="G25" s="3">
        <f t="shared" ca="1" si="2"/>
        <v>24.8</v>
      </c>
      <c r="H25">
        <f t="shared" ca="1" si="3"/>
        <v>300</v>
      </c>
      <c r="I25">
        <f t="shared" ca="1" si="4"/>
        <v>9000</v>
      </c>
      <c r="J25" s="2">
        <f t="shared" ca="1" si="5"/>
        <v>11700</v>
      </c>
      <c r="K25" s="2">
        <f t="shared" ca="1" si="6"/>
        <v>0</v>
      </c>
    </row>
    <row r="26" spans="1:11" x14ac:dyDescent="0.2">
      <c r="A26">
        <v>20</v>
      </c>
      <c r="B26" s="2">
        <f t="shared" ca="1" si="7"/>
        <v>131</v>
      </c>
      <c r="C26" s="2" cm="1">
        <f t="array" aca="1" ref="C26" ca="1">INT([1]!genNormal(100,10))</f>
        <v>96</v>
      </c>
      <c r="D26" s="2">
        <f t="shared" ca="1" si="8"/>
        <v>96</v>
      </c>
      <c r="E26" s="2">
        <f t="shared" ca="1" si="0"/>
        <v>35</v>
      </c>
      <c r="F26" s="2">
        <f t="shared" ca="1" si="1"/>
        <v>100</v>
      </c>
      <c r="G26" s="3">
        <f t="shared" ca="1" si="2"/>
        <v>28</v>
      </c>
      <c r="H26">
        <f t="shared" ca="1" si="3"/>
        <v>300</v>
      </c>
      <c r="I26">
        <f t="shared" ca="1" si="4"/>
        <v>9000</v>
      </c>
      <c r="J26" s="2">
        <f t="shared" ca="1" si="5"/>
        <v>12480</v>
      </c>
      <c r="K26" s="2">
        <f t="shared" ca="1" si="6"/>
        <v>0</v>
      </c>
    </row>
    <row r="27" spans="1:11" x14ac:dyDescent="0.2">
      <c r="A27">
        <v>21</v>
      </c>
      <c r="B27" s="2">
        <f t="shared" ca="1" si="7"/>
        <v>135</v>
      </c>
      <c r="C27" s="2" cm="1">
        <f t="array" aca="1" ref="C27" ca="1">INT([1]!genNormal(100,10))</f>
        <v>89</v>
      </c>
      <c r="D27" s="2">
        <f t="shared" ca="1" si="8"/>
        <v>89</v>
      </c>
      <c r="E27" s="2">
        <f t="shared" ca="1" si="0"/>
        <v>46</v>
      </c>
      <c r="F27" s="2">
        <f t="shared" ca="1" si="1"/>
        <v>100</v>
      </c>
      <c r="G27" s="3">
        <f t="shared" ca="1" si="2"/>
        <v>36.800000000000004</v>
      </c>
      <c r="H27">
        <f t="shared" ca="1" si="3"/>
        <v>300</v>
      </c>
      <c r="I27">
        <f t="shared" ca="1" si="4"/>
        <v>9000</v>
      </c>
      <c r="J27" s="2">
        <f t="shared" ca="1" si="5"/>
        <v>11570</v>
      </c>
      <c r="K27" s="2">
        <f t="shared" ca="1" si="6"/>
        <v>0</v>
      </c>
    </row>
    <row r="28" spans="1:11" x14ac:dyDescent="0.2">
      <c r="A28">
        <v>22</v>
      </c>
      <c r="B28" s="2">
        <f t="shared" ca="1" si="7"/>
        <v>146</v>
      </c>
      <c r="C28" s="2" cm="1">
        <f t="array" aca="1" ref="C28" ca="1">INT([1]!genNormal(100,10))</f>
        <v>83</v>
      </c>
      <c r="D28" s="2">
        <f t="shared" ca="1" si="8"/>
        <v>83</v>
      </c>
      <c r="E28" s="2">
        <f t="shared" ca="1" si="0"/>
        <v>63</v>
      </c>
      <c r="F28" s="2">
        <f t="shared" ca="1" si="1"/>
        <v>100</v>
      </c>
      <c r="G28" s="3">
        <f t="shared" ca="1" si="2"/>
        <v>50.400000000000006</v>
      </c>
      <c r="H28">
        <f t="shared" ca="1" si="3"/>
        <v>300</v>
      </c>
      <c r="I28">
        <f t="shared" ca="1" si="4"/>
        <v>9000</v>
      </c>
      <c r="J28" s="2">
        <f t="shared" ca="1" si="5"/>
        <v>10790</v>
      </c>
      <c r="K28" s="2">
        <f t="shared" ca="1" si="6"/>
        <v>0</v>
      </c>
    </row>
    <row r="29" spans="1:11" x14ac:dyDescent="0.2">
      <c r="A29">
        <v>23</v>
      </c>
      <c r="B29" s="2">
        <f t="shared" ca="1" si="7"/>
        <v>163</v>
      </c>
      <c r="C29" s="2" cm="1">
        <f t="array" aca="1" ref="C29" ca="1">INT([1]!genNormal(100,10))</f>
        <v>89</v>
      </c>
      <c r="D29" s="2">
        <f t="shared" ca="1" si="8"/>
        <v>89</v>
      </c>
      <c r="E29" s="2">
        <f t="shared" ca="1" si="0"/>
        <v>74</v>
      </c>
      <c r="F29" s="2">
        <f t="shared" ca="1" si="1"/>
        <v>100</v>
      </c>
      <c r="G29" s="3">
        <f t="shared" ca="1" si="2"/>
        <v>59.2</v>
      </c>
      <c r="H29">
        <f t="shared" ca="1" si="3"/>
        <v>300</v>
      </c>
      <c r="I29">
        <f t="shared" ca="1" si="4"/>
        <v>9000</v>
      </c>
      <c r="J29" s="2">
        <f t="shared" ca="1" si="5"/>
        <v>11570</v>
      </c>
      <c r="K29" s="2">
        <f t="shared" ca="1" si="6"/>
        <v>0</v>
      </c>
    </row>
    <row r="30" spans="1:11" x14ac:dyDescent="0.2">
      <c r="A30">
        <v>24</v>
      </c>
      <c r="B30" s="2">
        <f t="shared" ca="1" si="7"/>
        <v>174</v>
      </c>
      <c r="C30" s="2" cm="1">
        <f t="array" aca="1" ref="C30" ca="1">INT([1]!genNormal(100,10))</f>
        <v>110</v>
      </c>
      <c r="D30" s="2">
        <f t="shared" ca="1" si="8"/>
        <v>110</v>
      </c>
      <c r="E30" s="2">
        <f t="shared" ca="1" si="0"/>
        <v>64</v>
      </c>
      <c r="F30" s="2">
        <f t="shared" ca="1" si="1"/>
        <v>100</v>
      </c>
      <c r="G30" s="3">
        <f t="shared" ca="1" si="2"/>
        <v>51.2</v>
      </c>
      <c r="H30">
        <f t="shared" ca="1" si="3"/>
        <v>300</v>
      </c>
      <c r="I30">
        <f t="shared" ca="1" si="4"/>
        <v>9000</v>
      </c>
      <c r="J30" s="2">
        <f t="shared" ca="1" si="5"/>
        <v>14300</v>
      </c>
      <c r="K30" s="2">
        <f t="shared" ca="1" si="6"/>
        <v>0</v>
      </c>
    </row>
    <row r="31" spans="1:11" x14ac:dyDescent="0.2">
      <c r="A31">
        <v>25</v>
      </c>
      <c r="B31" s="2">
        <f t="shared" ca="1" si="7"/>
        <v>164</v>
      </c>
      <c r="C31" s="2" cm="1">
        <f t="array" aca="1" ref="C31" ca="1">INT([1]!genNormal(100,10))</f>
        <v>106</v>
      </c>
      <c r="D31" s="2">
        <f t="shared" ca="1" si="8"/>
        <v>106</v>
      </c>
      <c r="E31" s="2">
        <f t="shared" ca="1" si="0"/>
        <v>58</v>
      </c>
      <c r="F31" s="2">
        <f t="shared" ca="1" si="1"/>
        <v>100</v>
      </c>
      <c r="G31" s="3">
        <f t="shared" ca="1" si="2"/>
        <v>46.400000000000006</v>
      </c>
      <c r="H31">
        <f t="shared" ca="1" si="3"/>
        <v>300</v>
      </c>
      <c r="I31">
        <f t="shared" ca="1" si="4"/>
        <v>9000</v>
      </c>
      <c r="J31" s="2">
        <f t="shared" ca="1" si="5"/>
        <v>13780</v>
      </c>
      <c r="K31" s="2">
        <f t="shared" ca="1" si="6"/>
        <v>0</v>
      </c>
    </row>
    <row r="32" spans="1:11" x14ac:dyDescent="0.2">
      <c r="A32">
        <v>26</v>
      </c>
      <c r="B32" s="2">
        <f t="shared" ca="1" si="7"/>
        <v>158</v>
      </c>
      <c r="C32" s="2" cm="1">
        <f t="array" aca="1" ref="C32" ca="1">INT([1]!genNormal(100,10))</f>
        <v>104</v>
      </c>
      <c r="D32" s="2">
        <f t="shared" ca="1" si="8"/>
        <v>104</v>
      </c>
      <c r="E32" s="2">
        <f t="shared" ca="1" si="0"/>
        <v>54</v>
      </c>
      <c r="F32" s="2">
        <f t="shared" ca="1" si="1"/>
        <v>100</v>
      </c>
      <c r="G32" s="3">
        <f t="shared" ca="1" si="2"/>
        <v>43.2</v>
      </c>
      <c r="H32">
        <f t="shared" ca="1" si="3"/>
        <v>300</v>
      </c>
      <c r="I32">
        <f t="shared" ca="1" si="4"/>
        <v>9000</v>
      </c>
      <c r="J32" s="2">
        <f t="shared" ca="1" si="5"/>
        <v>13520</v>
      </c>
      <c r="K32" s="2">
        <f t="shared" ca="1" si="6"/>
        <v>0</v>
      </c>
    </row>
    <row r="33" spans="1:11" x14ac:dyDescent="0.2">
      <c r="A33">
        <v>27</v>
      </c>
      <c r="B33" s="2">
        <f t="shared" ca="1" si="7"/>
        <v>154</v>
      </c>
      <c r="C33" s="2" cm="1">
        <f t="array" aca="1" ref="C33" ca="1">INT([1]!genNormal(100,10))</f>
        <v>104</v>
      </c>
      <c r="D33" s="2">
        <f t="shared" ca="1" si="8"/>
        <v>104</v>
      </c>
      <c r="E33" s="2">
        <f t="shared" ca="1" si="0"/>
        <v>50</v>
      </c>
      <c r="F33" s="2">
        <f t="shared" ca="1" si="1"/>
        <v>100</v>
      </c>
      <c r="G33" s="3">
        <f t="shared" ca="1" si="2"/>
        <v>40</v>
      </c>
      <c r="H33">
        <f t="shared" ca="1" si="3"/>
        <v>300</v>
      </c>
      <c r="I33">
        <f t="shared" ca="1" si="4"/>
        <v>9000</v>
      </c>
      <c r="J33" s="2">
        <f t="shared" ca="1" si="5"/>
        <v>13520</v>
      </c>
      <c r="K33" s="2">
        <f t="shared" ca="1" si="6"/>
        <v>0</v>
      </c>
    </row>
    <row r="34" spans="1:11" x14ac:dyDescent="0.2">
      <c r="A34">
        <v>28</v>
      </c>
      <c r="B34" s="2">
        <f t="shared" ca="1" si="7"/>
        <v>150</v>
      </c>
      <c r="C34" s="2" cm="1">
        <f t="array" aca="1" ref="C34" ca="1">INT([1]!genNormal(100,10))</f>
        <v>107</v>
      </c>
      <c r="D34" s="2">
        <f t="shared" ca="1" si="8"/>
        <v>107</v>
      </c>
      <c r="E34" s="2">
        <f t="shared" ca="1" si="0"/>
        <v>43</v>
      </c>
      <c r="F34" s="2">
        <f t="shared" ca="1" si="1"/>
        <v>100</v>
      </c>
      <c r="G34" s="3">
        <f t="shared" ca="1" si="2"/>
        <v>34.4</v>
      </c>
      <c r="H34">
        <f t="shared" ca="1" si="3"/>
        <v>300</v>
      </c>
      <c r="I34">
        <f t="shared" ca="1" si="4"/>
        <v>9000</v>
      </c>
      <c r="J34" s="2">
        <f t="shared" ca="1" si="5"/>
        <v>13910</v>
      </c>
      <c r="K34" s="2">
        <f t="shared" ca="1" si="6"/>
        <v>0</v>
      </c>
    </row>
    <row r="35" spans="1:11" x14ac:dyDescent="0.2">
      <c r="A35">
        <v>29</v>
      </c>
      <c r="B35" s="2">
        <f t="shared" ca="1" si="7"/>
        <v>143</v>
      </c>
      <c r="C35" s="2" cm="1">
        <f t="array" aca="1" ref="C35" ca="1">INT([1]!genNormal(100,10))</f>
        <v>93</v>
      </c>
      <c r="D35" s="2">
        <f t="shared" ca="1" si="8"/>
        <v>93</v>
      </c>
      <c r="E35" s="2">
        <f t="shared" ca="1" si="0"/>
        <v>50</v>
      </c>
      <c r="F35" s="2">
        <f t="shared" ca="1" si="1"/>
        <v>100</v>
      </c>
      <c r="G35" s="3">
        <f t="shared" ca="1" si="2"/>
        <v>40</v>
      </c>
      <c r="H35">
        <f t="shared" ca="1" si="3"/>
        <v>300</v>
      </c>
      <c r="I35">
        <f t="shared" ca="1" si="4"/>
        <v>9000</v>
      </c>
      <c r="J35" s="2">
        <f t="shared" ca="1" si="5"/>
        <v>12090</v>
      </c>
      <c r="K35" s="2">
        <f t="shared" ca="1" si="6"/>
        <v>0</v>
      </c>
    </row>
    <row r="36" spans="1:11" x14ac:dyDescent="0.2">
      <c r="A36">
        <v>30</v>
      </c>
      <c r="B36" s="2">
        <f t="shared" ca="1" si="7"/>
        <v>150</v>
      </c>
      <c r="C36" s="2" cm="1">
        <f t="array" aca="1" ref="C36" ca="1">INT([1]!genNormal(100,10))</f>
        <v>101</v>
      </c>
      <c r="D36" s="2">
        <f t="shared" ca="1" si="8"/>
        <v>101</v>
      </c>
      <c r="E36" s="2">
        <f t="shared" ca="1" si="0"/>
        <v>49</v>
      </c>
      <c r="F36" s="2">
        <f t="shared" ca="1" si="1"/>
        <v>100</v>
      </c>
      <c r="G36" s="3">
        <f t="shared" ca="1" si="2"/>
        <v>39.200000000000003</v>
      </c>
      <c r="H36">
        <f t="shared" ca="1" si="3"/>
        <v>300</v>
      </c>
      <c r="I36">
        <f t="shared" ca="1" si="4"/>
        <v>9000</v>
      </c>
      <c r="J36" s="2">
        <f t="shared" ca="1" si="5"/>
        <v>13130</v>
      </c>
      <c r="K36" s="2">
        <f t="shared" ca="1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627F-8DFD-BF49-9CB4-740CF49636D5}">
  <dimension ref="A1:Z74"/>
  <sheetViews>
    <sheetView topLeftCell="A30" workbookViewId="0">
      <selection activeCell="Q68" sqref="Q68:R68"/>
    </sheetView>
  </sheetViews>
  <sheetFormatPr baseColWidth="10" defaultRowHeight="16" x14ac:dyDescent="0.2"/>
  <cols>
    <col min="1" max="1" width="17.83203125" bestFit="1" customWidth="1"/>
    <col min="2" max="2" width="27.33203125" bestFit="1" customWidth="1"/>
    <col min="3" max="3" width="20" bestFit="1" customWidth="1"/>
    <col min="4" max="4" width="12.1640625" bestFit="1" customWidth="1"/>
    <col min="5" max="5" width="9.6640625" bestFit="1" customWidth="1"/>
    <col min="6" max="6" width="11.33203125" bestFit="1" customWidth="1"/>
    <col min="7" max="8" width="10.33203125" bestFit="1" customWidth="1"/>
    <col min="9" max="9" width="9.6640625" bestFit="1" customWidth="1"/>
    <col min="10" max="26" width="10.6640625" bestFit="1" customWidth="1"/>
  </cols>
  <sheetData>
    <row r="1" spans="1:4" x14ac:dyDescent="0.2">
      <c r="A1" s="28" t="s">
        <v>18</v>
      </c>
      <c r="B1" s="29"/>
    </row>
    <row r="3" spans="1:4" x14ac:dyDescent="0.2">
      <c r="A3" s="4" t="s">
        <v>19</v>
      </c>
      <c r="B3" s="5" t="s">
        <v>56</v>
      </c>
      <c r="C3" s="4" t="s">
        <v>20</v>
      </c>
      <c r="D3">
        <v>3</v>
      </c>
    </row>
    <row r="4" spans="1:4" x14ac:dyDescent="0.2">
      <c r="A4" s="4" t="s">
        <v>21</v>
      </c>
      <c r="B4" s="5" t="s">
        <v>58</v>
      </c>
      <c r="C4" s="4" t="s">
        <v>22</v>
      </c>
      <c r="D4" t="s">
        <v>23</v>
      </c>
    </row>
    <row r="5" spans="1:4" x14ac:dyDescent="0.2">
      <c r="A5" s="4" t="s">
        <v>24</v>
      </c>
      <c r="B5" s="6">
        <v>45564</v>
      </c>
      <c r="C5" s="4" t="s">
        <v>25</v>
      </c>
      <c r="D5">
        <v>49003.46484375</v>
      </c>
    </row>
    <row r="6" spans="1:4" x14ac:dyDescent="0.2">
      <c r="A6" s="4" t="s">
        <v>26</v>
      </c>
      <c r="B6" s="7">
        <v>0.56716435185185188</v>
      </c>
    </row>
    <row r="7" spans="1:4" x14ac:dyDescent="0.2">
      <c r="A7" s="4" t="s">
        <v>27</v>
      </c>
      <c r="B7" s="8">
        <v>8.9120370370370373E-4</v>
      </c>
    </row>
    <row r="8" spans="1:4" x14ac:dyDescent="0.2">
      <c r="A8" s="4" t="s">
        <v>28</v>
      </c>
      <c r="B8" s="5">
        <v>20</v>
      </c>
    </row>
    <row r="9" spans="1:4" x14ac:dyDescent="0.2">
      <c r="A9" s="4" t="s">
        <v>29</v>
      </c>
      <c r="B9" s="5">
        <v>1000</v>
      </c>
    </row>
    <row r="11" spans="1:4" x14ac:dyDescent="0.2">
      <c r="B11" s="9" t="s">
        <v>57</v>
      </c>
    </row>
    <row r="12" spans="1:4" x14ac:dyDescent="0.2">
      <c r="A12" s="9" t="s">
        <v>31</v>
      </c>
      <c r="B12" s="10" t="s">
        <v>3</v>
      </c>
      <c r="C12" s="10" t="s">
        <v>1</v>
      </c>
    </row>
    <row r="13" spans="1:4" x14ac:dyDescent="0.2">
      <c r="A13" s="10">
        <v>1</v>
      </c>
      <c r="B13">
        <v>100</v>
      </c>
      <c r="C13">
        <v>80</v>
      </c>
    </row>
    <row r="14" spans="1:4" x14ac:dyDescent="0.2">
      <c r="A14" s="10">
        <v>2</v>
      </c>
      <c r="B14">
        <v>100</v>
      </c>
      <c r="C14">
        <v>100</v>
      </c>
    </row>
    <row r="15" spans="1:4" x14ac:dyDescent="0.2">
      <c r="A15" s="10">
        <v>3</v>
      </c>
      <c r="B15">
        <v>100</v>
      </c>
      <c r="C15">
        <v>120</v>
      </c>
    </row>
    <row r="16" spans="1:4" x14ac:dyDescent="0.2">
      <c r="A16" s="10">
        <v>4</v>
      </c>
      <c r="B16">
        <v>100</v>
      </c>
      <c r="C16">
        <v>140</v>
      </c>
    </row>
    <row r="17" spans="1:3" x14ac:dyDescent="0.2">
      <c r="A17" s="10">
        <v>5</v>
      </c>
      <c r="B17">
        <v>110</v>
      </c>
      <c r="C17">
        <v>80</v>
      </c>
    </row>
    <row r="18" spans="1:3" x14ac:dyDescent="0.2">
      <c r="A18" s="10">
        <v>6</v>
      </c>
      <c r="B18">
        <v>110</v>
      </c>
      <c r="C18">
        <v>100</v>
      </c>
    </row>
    <row r="19" spans="1:3" x14ac:dyDescent="0.2">
      <c r="A19" s="10">
        <v>7</v>
      </c>
      <c r="B19">
        <v>110</v>
      </c>
      <c r="C19">
        <v>120</v>
      </c>
    </row>
    <row r="20" spans="1:3" x14ac:dyDescent="0.2">
      <c r="A20" s="10">
        <v>8</v>
      </c>
      <c r="B20">
        <v>110</v>
      </c>
      <c r="C20">
        <v>140</v>
      </c>
    </row>
    <row r="21" spans="1:3" x14ac:dyDescent="0.2">
      <c r="A21" s="10">
        <v>9</v>
      </c>
      <c r="B21">
        <v>120</v>
      </c>
      <c r="C21">
        <v>80</v>
      </c>
    </row>
    <row r="22" spans="1:3" x14ac:dyDescent="0.2">
      <c r="A22" s="10">
        <v>10</v>
      </c>
      <c r="B22">
        <v>120</v>
      </c>
      <c r="C22">
        <v>100</v>
      </c>
    </row>
    <row r="23" spans="1:3" x14ac:dyDescent="0.2">
      <c r="A23" s="10">
        <v>11</v>
      </c>
      <c r="B23">
        <v>120</v>
      </c>
      <c r="C23">
        <v>120</v>
      </c>
    </row>
    <row r="24" spans="1:3" x14ac:dyDescent="0.2">
      <c r="A24" s="10">
        <v>12</v>
      </c>
      <c r="B24">
        <v>120</v>
      </c>
      <c r="C24">
        <v>140</v>
      </c>
    </row>
    <row r="25" spans="1:3" x14ac:dyDescent="0.2">
      <c r="A25" s="10">
        <v>13</v>
      </c>
      <c r="B25">
        <v>130</v>
      </c>
      <c r="C25">
        <v>80</v>
      </c>
    </row>
    <row r="26" spans="1:3" x14ac:dyDescent="0.2">
      <c r="A26" s="18">
        <v>14</v>
      </c>
      <c r="B26" s="15">
        <v>130</v>
      </c>
      <c r="C26" s="15">
        <v>100</v>
      </c>
    </row>
    <row r="27" spans="1:3" x14ac:dyDescent="0.2">
      <c r="A27" s="10">
        <v>15</v>
      </c>
      <c r="B27">
        <v>130</v>
      </c>
      <c r="C27">
        <v>120</v>
      </c>
    </row>
    <row r="28" spans="1:3" x14ac:dyDescent="0.2">
      <c r="A28" s="10">
        <v>16</v>
      </c>
      <c r="B28">
        <v>130</v>
      </c>
      <c r="C28">
        <v>140</v>
      </c>
    </row>
    <row r="29" spans="1:3" x14ac:dyDescent="0.2">
      <c r="A29" s="10">
        <v>17</v>
      </c>
      <c r="B29">
        <v>140</v>
      </c>
      <c r="C29">
        <v>80</v>
      </c>
    </row>
    <row r="30" spans="1:3" x14ac:dyDescent="0.2">
      <c r="A30" s="10">
        <v>18</v>
      </c>
      <c r="B30">
        <v>140</v>
      </c>
      <c r="C30">
        <v>100</v>
      </c>
    </row>
    <row r="31" spans="1:3" x14ac:dyDescent="0.2">
      <c r="A31" s="10">
        <v>19</v>
      </c>
      <c r="B31">
        <v>140</v>
      </c>
      <c r="C31">
        <v>120</v>
      </c>
    </row>
    <row r="32" spans="1:3" x14ac:dyDescent="0.2">
      <c r="A32" s="10">
        <v>20</v>
      </c>
      <c r="B32">
        <v>140</v>
      </c>
      <c r="C32">
        <v>140</v>
      </c>
    </row>
    <row r="34" spans="1:26" ht="34" x14ac:dyDescent="0.2">
      <c r="A34" s="9" t="s">
        <v>30</v>
      </c>
      <c r="B34" s="9" t="s">
        <v>31</v>
      </c>
      <c r="C34" s="9" t="s">
        <v>32</v>
      </c>
      <c r="D34" s="9" t="s">
        <v>33</v>
      </c>
      <c r="E34" s="11" t="s">
        <v>34</v>
      </c>
      <c r="F34" s="9" t="s">
        <v>35</v>
      </c>
      <c r="G34" s="11" t="s">
        <v>36</v>
      </c>
      <c r="H34" s="11" t="s">
        <v>37</v>
      </c>
      <c r="I34" s="11" t="s">
        <v>38</v>
      </c>
      <c r="J34" s="11" t="s">
        <v>39</v>
      </c>
      <c r="K34" s="11" t="s">
        <v>40</v>
      </c>
      <c r="L34" s="11" t="s">
        <v>41</v>
      </c>
      <c r="M34" s="11" t="s">
        <v>42</v>
      </c>
      <c r="N34" s="11" t="s">
        <v>43</v>
      </c>
      <c r="O34" s="11" t="s">
        <v>44</v>
      </c>
      <c r="P34" s="11" t="s">
        <v>45</v>
      </c>
      <c r="Q34" s="11" t="s">
        <v>46</v>
      </c>
      <c r="R34" s="11" t="s">
        <v>47</v>
      </c>
      <c r="S34" s="11" t="s">
        <v>48</v>
      </c>
      <c r="T34" s="11" t="s">
        <v>49</v>
      </c>
      <c r="U34" s="11" t="s">
        <v>50</v>
      </c>
      <c r="V34" s="11" t="s">
        <v>51</v>
      </c>
      <c r="W34" s="11" t="s">
        <v>52</v>
      </c>
      <c r="X34" s="11" t="s">
        <v>53</v>
      </c>
      <c r="Y34" s="11" t="s">
        <v>54</v>
      </c>
      <c r="Z34" s="9" t="s">
        <v>55</v>
      </c>
    </row>
    <row r="35" spans="1:26" x14ac:dyDescent="0.2">
      <c r="A35" s="12" t="s">
        <v>5</v>
      </c>
      <c r="B35">
        <v>1</v>
      </c>
      <c r="C35">
        <v>1000</v>
      </c>
      <c r="D35" s="13">
        <v>60190.662799999984</v>
      </c>
      <c r="E35" s="13">
        <v>59028.133691959505</v>
      </c>
      <c r="F35" s="13">
        <v>-206208.8</v>
      </c>
      <c r="G35" s="13">
        <v>-71106.28</v>
      </c>
      <c r="H35" s="13">
        <v>-28526.2</v>
      </c>
      <c r="I35" s="13">
        <v>1627.5000000000084</v>
      </c>
      <c r="J35" s="13">
        <v>28687.760000000002</v>
      </c>
      <c r="K35" s="13">
        <v>42137.4</v>
      </c>
      <c r="L35" s="13">
        <v>54790.92</v>
      </c>
      <c r="M35" s="13">
        <v>63779.400000000023</v>
      </c>
      <c r="N35" s="13">
        <v>73296.960000000006</v>
      </c>
      <c r="O35" s="13">
        <v>79464.84</v>
      </c>
      <c r="P35" s="13">
        <v>86281.600000000006</v>
      </c>
      <c r="Q35" s="13">
        <v>90241.72</v>
      </c>
      <c r="R35" s="13">
        <v>94117.28</v>
      </c>
      <c r="S35" s="13">
        <v>96466.400000000009</v>
      </c>
      <c r="T35" s="13">
        <v>98516.200000000012</v>
      </c>
      <c r="U35" s="13">
        <v>100536</v>
      </c>
      <c r="V35" s="13">
        <v>101889.76000000001</v>
      </c>
      <c r="W35" s="13">
        <v>103211.3</v>
      </c>
      <c r="X35" s="13">
        <v>104574.40000000001</v>
      </c>
      <c r="Y35" s="13">
        <v>106495.66</v>
      </c>
      <c r="Z35" s="13">
        <v>110242</v>
      </c>
    </row>
    <row r="36" spans="1:26" x14ac:dyDescent="0.2">
      <c r="A36" s="12" t="s">
        <v>5</v>
      </c>
      <c r="B36">
        <v>2</v>
      </c>
      <c r="C36">
        <v>1000</v>
      </c>
      <c r="D36" s="13">
        <v>61740.102799999979</v>
      </c>
      <c r="E36" s="13">
        <v>59199.420218272426</v>
      </c>
      <c r="F36" s="13">
        <v>-206208.8</v>
      </c>
      <c r="G36" s="13">
        <v>-71106.28</v>
      </c>
      <c r="H36" s="13">
        <v>-26047.879999999994</v>
      </c>
      <c r="I36" s="13">
        <v>3097.96000000003</v>
      </c>
      <c r="J36" s="13">
        <v>29319.120000000003</v>
      </c>
      <c r="K36" s="13">
        <v>44178.899999999994</v>
      </c>
      <c r="L36" s="13">
        <v>57709.840000000033</v>
      </c>
      <c r="M36" s="13">
        <v>67684.780000000013</v>
      </c>
      <c r="N36" s="13">
        <v>76503.199999999997</v>
      </c>
      <c r="O36" s="13">
        <v>83164.760000000009</v>
      </c>
      <c r="P36" s="13">
        <v>89333.8</v>
      </c>
      <c r="Q36" s="13">
        <v>93263.74</v>
      </c>
      <c r="R36" s="13">
        <v>95987.920000000013</v>
      </c>
      <c r="S36" s="13">
        <v>98027.51999999999</v>
      </c>
      <c r="T36" s="13">
        <v>99524.360000000015</v>
      </c>
      <c r="U36" s="13">
        <v>100808.79999999999</v>
      </c>
      <c r="V36" s="13">
        <v>101951.20000000001</v>
      </c>
      <c r="W36" s="13">
        <v>103278.06</v>
      </c>
      <c r="X36" s="13">
        <v>104784.12</v>
      </c>
      <c r="Y36" s="13">
        <v>106402.02</v>
      </c>
      <c r="Z36" s="13">
        <v>110242</v>
      </c>
    </row>
    <row r="37" spans="1:26" x14ac:dyDescent="0.2">
      <c r="A37" s="12" t="s">
        <v>5</v>
      </c>
      <c r="B37">
        <v>3</v>
      </c>
      <c r="C37">
        <v>1000</v>
      </c>
      <c r="D37" s="13">
        <v>61803.902799999982</v>
      </c>
      <c r="E37" s="13">
        <v>59070.057520232607</v>
      </c>
      <c r="F37" s="13">
        <v>-206208.8</v>
      </c>
      <c r="G37" s="13">
        <v>-71106.28</v>
      </c>
      <c r="H37" s="13">
        <v>-26047.879999999994</v>
      </c>
      <c r="I37" s="13">
        <v>4080.5200000000214</v>
      </c>
      <c r="J37" s="13">
        <v>29935.760000000002</v>
      </c>
      <c r="K37" s="13">
        <v>44830.099999999991</v>
      </c>
      <c r="L37" s="13">
        <v>58287.520000000019</v>
      </c>
      <c r="M37" s="13">
        <v>68168</v>
      </c>
      <c r="N37" s="13">
        <v>77294.8</v>
      </c>
      <c r="O37" s="13">
        <v>83901.1</v>
      </c>
      <c r="P37" s="13">
        <v>89822.200000000012</v>
      </c>
      <c r="Q37" s="13">
        <v>93263.74</v>
      </c>
      <c r="R37" s="13">
        <v>95656</v>
      </c>
      <c r="S37" s="13">
        <v>97345.44</v>
      </c>
      <c r="T37" s="13">
        <v>99028.51999999999</v>
      </c>
      <c r="U37" s="13">
        <v>100211.20000000001</v>
      </c>
      <c r="V37" s="13">
        <v>101497.36</v>
      </c>
      <c r="W37" s="13">
        <v>102815.74</v>
      </c>
      <c r="X37" s="13">
        <v>104345.92000000001</v>
      </c>
      <c r="Y37" s="13">
        <v>106495.66</v>
      </c>
      <c r="Z37" s="13">
        <v>110242</v>
      </c>
    </row>
    <row r="38" spans="1:26" x14ac:dyDescent="0.2">
      <c r="A38" s="12" t="s">
        <v>5</v>
      </c>
      <c r="B38">
        <v>4</v>
      </c>
      <c r="C38">
        <v>1000</v>
      </c>
      <c r="D38" s="13">
        <v>61702.76279999996</v>
      </c>
      <c r="E38" s="13">
        <v>59014.304648314341</v>
      </c>
      <c r="F38" s="13">
        <v>-206208.8</v>
      </c>
      <c r="G38" s="13">
        <v>-71106.28</v>
      </c>
      <c r="H38" s="13">
        <v>-26047.879999999994</v>
      </c>
      <c r="I38" s="13">
        <v>4080.5200000000214</v>
      </c>
      <c r="J38" s="13">
        <v>29935.760000000002</v>
      </c>
      <c r="K38" s="13">
        <v>44601.000000000007</v>
      </c>
      <c r="L38" s="13">
        <v>58287.520000000019</v>
      </c>
      <c r="M38" s="13">
        <v>68168</v>
      </c>
      <c r="N38" s="13">
        <v>77294.8</v>
      </c>
      <c r="O38" s="13">
        <v>84066.760000000009</v>
      </c>
      <c r="P38" s="13">
        <v>89889</v>
      </c>
      <c r="Q38" s="13">
        <v>93044.400000000009</v>
      </c>
      <c r="R38" s="13">
        <v>95356.079999999987</v>
      </c>
      <c r="S38" s="13">
        <v>97009.76</v>
      </c>
      <c r="T38" s="13">
        <v>98589.400000000009</v>
      </c>
      <c r="U38" s="13">
        <v>100063.79999999999</v>
      </c>
      <c r="V38" s="13">
        <v>101334.31999999999</v>
      </c>
      <c r="W38" s="13">
        <v>102718.34</v>
      </c>
      <c r="X38" s="13">
        <v>104345.92000000001</v>
      </c>
      <c r="Y38" s="13">
        <v>106495.66</v>
      </c>
      <c r="Z38" s="13">
        <v>110242</v>
      </c>
    </row>
    <row r="39" spans="1:26" x14ac:dyDescent="0.2">
      <c r="A39" s="12" t="s">
        <v>5</v>
      </c>
      <c r="B39">
        <v>5</v>
      </c>
      <c r="C39">
        <v>1000</v>
      </c>
      <c r="D39" s="13">
        <v>98880.366800000047</v>
      </c>
      <c r="E39" s="13">
        <v>6828.2458926005156</v>
      </c>
      <c r="F39" s="13">
        <v>32271.599999999999</v>
      </c>
      <c r="G39" s="13">
        <v>87717.040000000008</v>
      </c>
      <c r="H39" s="13">
        <v>91234.44</v>
      </c>
      <c r="I39" s="13">
        <v>93014.659999999989</v>
      </c>
      <c r="J39" s="13">
        <v>94478.399999999994</v>
      </c>
      <c r="K39" s="13">
        <v>95475.800000000017</v>
      </c>
      <c r="L39" s="13">
        <v>96497.08</v>
      </c>
      <c r="M39" s="13">
        <v>97308.88</v>
      </c>
      <c r="N39" s="13">
        <v>98251.51999999999</v>
      </c>
      <c r="O39" s="13">
        <v>99071.319999999992</v>
      </c>
      <c r="P39" s="13">
        <v>99540.2</v>
      </c>
      <c r="Q39" s="13">
        <v>100076.94</v>
      </c>
      <c r="R39" s="13">
        <v>100794.4</v>
      </c>
      <c r="S39" s="13">
        <v>101525.24</v>
      </c>
      <c r="T39" s="13">
        <v>102431.08</v>
      </c>
      <c r="U39" s="13">
        <v>103262</v>
      </c>
      <c r="V39" s="13">
        <v>104299.28</v>
      </c>
      <c r="W39" s="13">
        <v>105099.22000000002</v>
      </c>
      <c r="X39" s="13">
        <v>106417.36000000002</v>
      </c>
      <c r="Y39" s="13">
        <v>107932.12</v>
      </c>
      <c r="Z39" s="13">
        <v>114750</v>
      </c>
    </row>
    <row r="40" spans="1:26" x14ac:dyDescent="0.2">
      <c r="A40" s="12" t="s">
        <v>5</v>
      </c>
      <c r="B40">
        <v>6</v>
      </c>
      <c r="C40">
        <v>1000</v>
      </c>
      <c r="D40" s="13">
        <v>103288.47480000008</v>
      </c>
      <c r="E40" s="13">
        <v>4065.5603732455511</v>
      </c>
      <c r="F40" s="13">
        <v>83035.600000000006</v>
      </c>
      <c r="G40" s="13">
        <v>96663.099999999991</v>
      </c>
      <c r="H40" s="13">
        <v>98628.72</v>
      </c>
      <c r="I40" s="13">
        <v>99578.1</v>
      </c>
      <c r="J40" s="13">
        <v>100163.92</v>
      </c>
      <c r="K40" s="13">
        <v>100727.79999999999</v>
      </c>
      <c r="L40" s="13">
        <v>101414.6</v>
      </c>
      <c r="M40" s="13">
        <v>101968.34</v>
      </c>
      <c r="N40" s="13">
        <v>102398</v>
      </c>
      <c r="O40" s="13">
        <v>102951.78</v>
      </c>
      <c r="P40" s="13">
        <v>103449.79999999999</v>
      </c>
      <c r="Q40" s="13">
        <v>103904.35999999999</v>
      </c>
      <c r="R40" s="13">
        <v>104464.72</v>
      </c>
      <c r="S40" s="13">
        <v>105068.12</v>
      </c>
      <c r="T40" s="13">
        <v>105664.12</v>
      </c>
      <c r="U40" s="13">
        <v>106250.1</v>
      </c>
      <c r="V40" s="13">
        <v>106773.68</v>
      </c>
      <c r="W40" s="13">
        <v>107286.7</v>
      </c>
      <c r="X40" s="13">
        <v>107996.8</v>
      </c>
      <c r="Y40" s="13">
        <v>109441.06</v>
      </c>
      <c r="Z40" s="13">
        <v>113296.4</v>
      </c>
    </row>
    <row r="41" spans="1:26" x14ac:dyDescent="0.2">
      <c r="A41" s="12" t="s">
        <v>5</v>
      </c>
      <c r="B41">
        <v>7</v>
      </c>
      <c r="C41">
        <v>1000</v>
      </c>
      <c r="D41" s="13">
        <v>101729.69279999992</v>
      </c>
      <c r="E41" s="13">
        <v>4045.395791954053</v>
      </c>
      <c r="F41" s="13">
        <v>83699.600000000006</v>
      </c>
      <c r="G41" s="13">
        <v>95430.959999999992</v>
      </c>
      <c r="H41" s="13">
        <v>96719.51999999999</v>
      </c>
      <c r="I41" s="13">
        <v>97471.300000000017</v>
      </c>
      <c r="J41" s="13">
        <v>98299.51999999999</v>
      </c>
      <c r="K41" s="13">
        <v>99088.4</v>
      </c>
      <c r="L41" s="13">
        <v>99697.64</v>
      </c>
      <c r="M41" s="13">
        <v>100306</v>
      </c>
      <c r="N41" s="13">
        <v>100850.79999999999</v>
      </c>
      <c r="O41" s="13">
        <v>101354.72</v>
      </c>
      <c r="P41" s="13">
        <v>101925.6</v>
      </c>
      <c r="Q41" s="13">
        <v>102396.54000000001</v>
      </c>
      <c r="R41" s="13">
        <v>102951.6</v>
      </c>
      <c r="S41" s="13">
        <v>103475.57999999999</v>
      </c>
      <c r="T41" s="13">
        <v>103995.64000000001</v>
      </c>
      <c r="U41" s="13">
        <v>104490.6</v>
      </c>
      <c r="V41" s="13">
        <v>105160.16</v>
      </c>
      <c r="W41" s="13">
        <v>105745.72</v>
      </c>
      <c r="X41" s="13">
        <v>106677.40000000001</v>
      </c>
      <c r="Y41" s="13">
        <v>108144.14</v>
      </c>
      <c r="Z41" s="13">
        <v>111589.6</v>
      </c>
    </row>
    <row r="42" spans="1:26" x14ac:dyDescent="0.2">
      <c r="A42" s="12" t="s">
        <v>5</v>
      </c>
      <c r="B42">
        <v>8</v>
      </c>
      <c r="C42">
        <v>1000</v>
      </c>
      <c r="D42" s="13">
        <v>99627.248799999914</v>
      </c>
      <c r="E42" s="13">
        <v>4012.3760350638568</v>
      </c>
      <c r="F42" s="13">
        <v>80804</v>
      </c>
      <c r="G42" s="13">
        <v>93304.3</v>
      </c>
      <c r="H42" s="13">
        <v>94466.48</v>
      </c>
      <c r="I42" s="13">
        <v>95291.12000000001</v>
      </c>
      <c r="J42" s="13">
        <v>96088.88</v>
      </c>
      <c r="K42" s="13">
        <v>96812</v>
      </c>
      <c r="L42" s="13">
        <v>97646.28</v>
      </c>
      <c r="M42" s="13">
        <v>98107.51999999999</v>
      </c>
      <c r="N42" s="13">
        <v>98828.160000000003</v>
      </c>
      <c r="O42" s="13">
        <v>99297.78</v>
      </c>
      <c r="P42" s="13">
        <v>99824</v>
      </c>
      <c r="Q42" s="13">
        <v>100352</v>
      </c>
      <c r="R42" s="13">
        <v>100878.16</v>
      </c>
      <c r="S42" s="13">
        <v>101350.76000000001</v>
      </c>
      <c r="T42" s="13">
        <v>101913.32</v>
      </c>
      <c r="U42" s="13">
        <v>102452.5</v>
      </c>
      <c r="V42" s="13">
        <v>103050.24000000001</v>
      </c>
      <c r="W42" s="13">
        <v>103840.18000000001</v>
      </c>
      <c r="X42" s="13">
        <v>104823.2</v>
      </c>
      <c r="Y42" s="13">
        <v>106123.51999999999</v>
      </c>
      <c r="Z42" s="13">
        <v>110490</v>
      </c>
    </row>
    <row r="43" spans="1:26" x14ac:dyDescent="0.2">
      <c r="A43" s="12" t="s">
        <v>5</v>
      </c>
      <c r="B43">
        <v>9</v>
      </c>
      <c r="C43">
        <v>1000</v>
      </c>
      <c r="D43" s="13">
        <v>100155.56680000004</v>
      </c>
      <c r="E43" s="13">
        <v>4852.0843613221923</v>
      </c>
      <c r="F43" s="13">
        <v>81551.600000000006</v>
      </c>
      <c r="G43" s="13">
        <v>91934.84</v>
      </c>
      <c r="H43" s="13">
        <v>94032.920000000013</v>
      </c>
      <c r="I43" s="13">
        <v>95275.080000000016</v>
      </c>
      <c r="J43" s="13">
        <v>96294.56</v>
      </c>
      <c r="K43" s="13">
        <v>96929.900000000009</v>
      </c>
      <c r="L43" s="13">
        <v>97608.52</v>
      </c>
      <c r="M43" s="13">
        <v>98306.5</v>
      </c>
      <c r="N43" s="13">
        <v>98896</v>
      </c>
      <c r="O43" s="13">
        <v>99586.48000000001</v>
      </c>
      <c r="P43" s="13">
        <v>100163.6</v>
      </c>
      <c r="Q43" s="13">
        <v>100814.68</v>
      </c>
      <c r="R43" s="13">
        <v>101421.6</v>
      </c>
      <c r="S43" s="13">
        <v>102103.94</v>
      </c>
      <c r="T43" s="13">
        <v>102809.20000000001</v>
      </c>
      <c r="U43" s="13">
        <v>103585.3</v>
      </c>
      <c r="V43" s="13">
        <v>104588.24</v>
      </c>
      <c r="W43" s="13">
        <v>105256.58</v>
      </c>
      <c r="X43" s="13">
        <v>106352.56</v>
      </c>
      <c r="Y43" s="13">
        <v>108085.28</v>
      </c>
      <c r="Z43" s="13">
        <v>112558</v>
      </c>
    </row>
    <row r="44" spans="1:26" x14ac:dyDescent="0.2">
      <c r="A44" s="12" t="s">
        <v>5</v>
      </c>
      <c r="B44">
        <v>10</v>
      </c>
      <c r="C44">
        <v>1000</v>
      </c>
      <c r="D44" s="13">
        <v>104079.26080000006</v>
      </c>
      <c r="E44" s="13">
        <v>3787.8694254623342</v>
      </c>
      <c r="F44" s="13">
        <v>92309.6</v>
      </c>
      <c r="G44" s="13">
        <v>98109.680000000008</v>
      </c>
      <c r="H44" s="13">
        <v>99233.4</v>
      </c>
      <c r="I44" s="13">
        <v>99984.12</v>
      </c>
      <c r="J44" s="13">
        <v>100697.44</v>
      </c>
      <c r="K44" s="13">
        <v>101323.5</v>
      </c>
      <c r="L44" s="13">
        <v>101879.52</v>
      </c>
      <c r="M44" s="13">
        <v>102409.68000000001</v>
      </c>
      <c r="N44" s="13">
        <v>103029.44</v>
      </c>
      <c r="O44" s="13">
        <v>103573.4</v>
      </c>
      <c r="P44" s="13">
        <v>104031.8</v>
      </c>
      <c r="Q44" s="13">
        <v>104606.58</v>
      </c>
      <c r="R44" s="13">
        <v>105181.92</v>
      </c>
      <c r="S44" s="13">
        <v>105793.64</v>
      </c>
      <c r="T44" s="13">
        <v>106318.2</v>
      </c>
      <c r="U44" s="13">
        <v>106869.40000000001</v>
      </c>
      <c r="V44" s="13">
        <v>107634.56</v>
      </c>
      <c r="W44" s="13">
        <v>108176.99999999999</v>
      </c>
      <c r="X44" s="13">
        <v>108946.84</v>
      </c>
      <c r="Y44" s="13">
        <v>109997.84000000001</v>
      </c>
      <c r="Z44" s="13">
        <v>114806</v>
      </c>
    </row>
    <row r="45" spans="1:26" x14ac:dyDescent="0.2">
      <c r="A45" s="12" t="s">
        <v>5</v>
      </c>
      <c r="B45">
        <v>11</v>
      </c>
      <c r="C45">
        <v>1000</v>
      </c>
      <c r="D45" s="13">
        <v>102203.21680000002</v>
      </c>
      <c r="E45" s="13">
        <v>3813.4061295525435</v>
      </c>
      <c r="F45" s="13">
        <v>88232.8</v>
      </c>
      <c r="G45" s="13">
        <v>96263.260000000009</v>
      </c>
      <c r="H45" s="13">
        <v>97398.760000000009</v>
      </c>
      <c r="I45" s="13">
        <v>98019.040000000008</v>
      </c>
      <c r="J45" s="13">
        <v>98735.840000000011</v>
      </c>
      <c r="K45" s="13">
        <v>99185.1</v>
      </c>
      <c r="L45" s="13">
        <v>99954.32</v>
      </c>
      <c r="M45" s="13">
        <v>100493.97999999998</v>
      </c>
      <c r="N45" s="13">
        <v>101177.04000000001</v>
      </c>
      <c r="O45" s="13">
        <v>101743.44</v>
      </c>
      <c r="P45" s="13">
        <v>102248.79999999999</v>
      </c>
      <c r="Q45" s="13">
        <v>102793.38</v>
      </c>
      <c r="R45" s="13">
        <v>103308.16</v>
      </c>
      <c r="S45" s="13">
        <v>103875.06</v>
      </c>
      <c r="T45" s="13">
        <v>104445.68</v>
      </c>
      <c r="U45" s="13">
        <v>105062.9</v>
      </c>
      <c r="V45" s="13">
        <v>105858.32</v>
      </c>
      <c r="W45" s="13">
        <v>106469.54</v>
      </c>
      <c r="X45" s="13">
        <v>107123.51999999999</v>
      </c>
      <c r="Y45" s="13">
        <v>107815.4</v>
      </c>
      <c r="Z45" s="13">
        <v>112070.39999999999</v>
      </c>
    </row>
    <row r="46" spans="1:26" x14ac:dyDescent="0.2">
      <c r="A46" s="12" t="s">
        <v>5</v>
      </c>
      <c r="B46">
        <v>12</v>
      </c>
      <c r="C46">
        <v>1000</v>
      </c>
      <c r="D46" s="13">
        <v>99785.530800000008</v>
      </c>
      <c r="E46" s="13">
        <v>3968.1405105849949</v>
      </c>
      <c r="F46" s="13">
        <v>87485.6</v>
      </c>
      <c r="G46" s="13">
        <v>93644.02</v>
      </c>
      <c r="H46" s="13">
        <v>94582.87999999999</v>
      </c>
      <c r="I46" s="13">
        <v>95355.34</v>
      </c>
      <c r="J46" s="13">
        <v>96071.28</v>
      </c>
      <c r="K46" s="13">
        <v>96864.799999999988</v>
      </c>
      <c r="L46" s="13">
        <v>97553.760000000009</v>
      </c>
      <c r="M46" s="13">
        <v>98167.18</v>
      </c>
      <c r="N46" s="13">
        <v>98656.799999999988</v>
      </c>
      <c r="O46" s="13">
        <v>99199.239999999991</v>
      </c>
      <c r="P46" s="13">
        <v>99788.799999999988</v>
      </c>
      <c r="Q46" s="13">
        <v>100325.1</v>
      </c>
      <c r="R46" s="13">
        <v>100989.68</v>
      </c>
      <c r="S46" s="13">
        <v>101607.26000000001</v>
      </c>
      <c r="T46" s="13">
        <v>102109.51999999999</v>
      </c>
      <c r="U46" s="13">
        <v>102710.3</v>
      </c>
      <c r="V46" s="13">
        <v>103260.32</v>
      </c>
      <c r="W46" s="13">
        <v>103883.04</v>
      </c>
      <c r="X46" s="13">
        <v>104821.32</v>
      </c>
      <c r="Y46" s="13">
        <v>106652.06</v>
      </c>
      <c r="Z46" s="13">
        <v>109474.4</v>
      </c>
    </row>
    <row r="47" spans="1:26" x14ac:dyDescent="0.2">
      <c r="A47" s="12" t="s">
        <v>5</v>
      </c>
      <c r="B47">
        <v>13</v>
      </c>
      <c r="C47">
        <v>1000</v>
      </c>
      <c r="D47" s="13">
        <v>100616.10479999996</v>
      </c>
      <c r="E47" s="13">
        <v>4537.7086037336512</v>
      </c>
      <c r="F47" s="13">
        <v>84318.399999999994</v>
      </c>
      <c r="G47" s="13">
        <v>93231.540000000008</v>
      </c>
      <c r="H47" s="13">
        <v>94920.839999999982</v>
      </c>
      <c r="I47" s="13">
        <v>95890.340000000011</v>
      </c>
      <c r="J47" s="13">
        <v>96711.28</v>
      </c>
      <c r="K47" s="13">
        <v>97384.5</v>
      </c>
      <c r="L47" s="13">
        <v>98199.08</v>
      </c>
      <c r="M47" s="13">
        <v>98864.700000000012</v>
      </c>
      <c r="N47" s="13">
        <v>99396.160000000003</v>
      </c>
      <c r="O47" s="13">
        <v>99924.88</v>
      </c>
      <c r="P47" s="13">
        <v>100550.20000000001</v>
      </c>
      <c r="Q47" s="13">
        <v>101189.9</v>
      </c>
      <c r="R47" s="13">
        <v>101844.72</v>
      </c>
      <c r="S47" s="13">
        <v>102460.79999999999</v>
      </c>
      <c r="T47" s="13">
        <v>103056.36</v>
      </c>
      <c r="U47" s="13">
        <v>103795.49999999999</v>
      </c>
      <c r="V47" s="13">
        <v>104484.56</v>
      </c>
      <c r="W47" s="13">
        <v>105317.31999999999</v>
      </c>
      <c r="X47" s="13">
        <v>106627.99999999999</v>
      </c>
      <c r="Y47" s="13">
        <v>108056.32000000001</v>
      </c>
      <c r="Z47" s="13">
        <v>113584.8</v>
      </c>
    </row>
    <row r="48" spans="1:26" x14ac:dyDescent="0.2">
      <c r="A48" s="14" t="s">
        <v>5</v>
      </c>
      <c r="B48" s="15">
        <v>14</v>
      </c>
      <c r="C48" s="15">
        <v>1000</v>
      </c>
      <c r="D48" s="17">
        <v>104156.58480000004</v>
      </c>
      <c r="E48" s="16">
        <v>4113.3735305943455</v>
      </c>
      <c r="F48" s="13">
        <v>89072.8</v>
      </c>
      <c r="G48" s="13">
        <v>97861.32</v>
      </c>
      <c r="H48" s="13">
        <v>99042.8</v>
      </c>
      <c r="I48" s="13">
        <v>99760.06</v>
      </c>
      <c r="J48" s="13">
        <v>100319.2</v>
      </c>
      <c r="K48" s="13">
        <v>100975.49999999999</v>
      </c>
      <c r="L48" s="13">
        <v>101734.08</v>
      </c>
      <c r="M48" s="13">
        <v>102222.98000000001</v>
      </c>
      <c r="N48" s="13">
        <v>102772.16</v>
      </c>
      <c r="O48" s="13">
        <v>103499.9</v>
      </c>
      <c r="P48" s="13">
        <v>104106</v>
      </c>
      <c r="Q48" s="13">
        <v>104734.26000000001</v>
      </c>
      <c r="R48" s="13">
        <v>105443.52</v>
      </c>
      <c r="S48" s="13">
        <v>106141.31999999999</v>
      </c>
      <c r="T48" s="13">
        <v>106734.16</v>
      </c>
      <c r="U48" s="13">
        <v>107320</v>
      </c>
      <c r="V48" s="13">
        <v>107869.36</v>
      </c>
      <c r="W48" s="13">
        <v>108718.12000000001</v>
      </c>
      <c r="X48" s="13">
        <v>109503.99999999999</v>
      </c>
      <c r="Y48" s="13">
        <v>110477.5</v>
      </c>
      <c r="Z48" s="13">
        <v>115166</v>
      </c>
    </row>
    <row r="49" spans="1:26" x14ac:dyDescent="0.2">
      <c r="A49" s="12" t="s">
        <v>5</v>
      </c>
      <c r="B49">
        <v>15</v>
      </c>
      <c r="C49">
        <v>1000</v>
      </c>
      <c r="D49" s="13">
        <v>102091.9108</v>
      </c>
      <c r="E49" s="13">
        <v>4086.9254257313637</v>
      </c>
      <c r="F49" s="13">
        <v>90424.8</v>
      </c>
      <c r="G49" s="13">
        <v>95786.06</v>
      </c>
      <c r="H49" s="13">
        <v>96663.360000000001</v>
      </c>
      <c r="I49" s="13">
        <v>97535.34</v>
      </c>
      <c r="J49" s="13">
        <v>98293.760000000009</v>
      </c>
      <c r="K49" s="13">
        <v>98973.8</v>
      </c>
      <c r="L49" s="13">
        <v>99489.959999999992</v>
      </c>
      <c r="M49" s="13">
        <v>100204.52</v>
      </c>
      <c r="N49" s="13">
        <v>100816.64000000001</v>
      </c>
      <c r="O49" s="13">
        <v>101480.46</v>
      </c>
      <c r="P49" s="13">
        <v>102021</v>
      </c>
      <c r="Q49" s="13">
        <v>102768.34</v>
      </c>
      <c r="R49" s="13">
        <v>103433.84</v>
      </c>
      <c r="S49" s="13">
        <v>103984.78</v>
      </c>
      <c r="T49" s="13">
        <v>104576.76000000001</v>
      </c>
      <c r="U49" s="13">
        <v>105259.1</v>
      </c>
      <c r="V49" s="13">
        <v>105912.23999999999</v>
      </c>
      <c r="W49" s="13">
        <v>106627.98000000001</v>
      </c>
      <c r="X49" s="13">
        <v>107374.2</v>
      </c>
      <c r="Y49" s="13">
        <v>108319.26</v>
      </c>
      <c r="Z49" s="13">
        <v>112630.39999999999</v>
      </c>
    </row>
    <row r="50" spans="1:26" x14ac:dyDescent="0.2">
      <c r="A50" s="12" t="s">
        <v>5</v>
      </c>
      <c r="B50">
        <v>16</v>
      </c>
      <c r="C50">
        <v>1000</v>
      </c>
      <c r="D50" s="13">
        <v>99753.440800000069</v>
      </c>
      <c r="E50" s="13">
        <v>4204.7868321228361</v>
      </c>
      <c r="F50" s="13">
        <v>88826</v>
      </c>
      <c r="G50" s="13">
        <v>93241.739999999991</v>
      </c>
      <c r="H50" s="13">
        <v>94166.52</v>
      </c>
      <c r="I50" s="13">
        <v>94961.66</v>
      </c>
      <c r="J50" s="13">
        <v>95765.92</v>
      </c>
      <c r="K50" s="13">
        <v>96515.000000000015</v>
      </c>
      <c r="L50" s="13">
        <v>97303.360000000001</v>
      </c>
      <c r="M50" s="13">
        <v>98007.079999999987</v>
      </c>
      <c r="N50" s="13">
        <v>98564.479999999996</v>
      </c>
      <c r="O50" s="13">
        <v>99068.84</v>
      </c>
      <c r="P50" s="13">
        <v>99747</v>
      </c>
      <c r="Q50" s="13">
        <v>100307.56</v>
      </c>
      <c r="R50" s="13">
        <v>100967.04000000001</v>
      </c>
      <c r="S50" s="13">
        <v>101510.38</v>
      </c>
      <c r="T50" s="13">
        <v>102255.76000000001</v>
      </c>
      <c r="U50" s="13">
        <v>102883.30000000002</v>
      </c>
      <c r="V50" s="13">
        <v>103567.28</v>
      </c>
      <c r="W50" s="13">
        <v>104177.65999999999</v>
      </c>
      <c r="X50" s="13">
        <v>105101.8</v>
      </c>
      <c r="Y50" s="13">
        <v>107048.79999999999</v>
      </c>
      <c r="Z50" s="13">
        <v>109938.4</v>
      </c>
    </row>
    <row r="51" spans="1:26" x14ac:dyDescent="0.2">
      <c r="A51" s="12" t="s">
        <v>5</v>
      </c>
      <c r="B51">
        <v>17</v>
      </c>
      <c r="C51">
        <v>1000</v>
      </c>
      <c r="D51" s="13">
        <v>100334.67479999995</v>
      </c>
      <c r="E51" s="13">
        <v>4764.3283892742784</v>
      </c>
      <c r="F51" s="13">
        <v>84954.4</v>
      </c>
      <c r="G51" s="13">
        <v>92658.58</v>
      </c>
      <c r="H51" s="13">
        <v>94249.040000000008</v>
      </c>
      <c r="I51" s="13">
        <v>95399.16</v>
      </c>
      <c r="J51" s="13">
        <v>96305.599999999991</v>
      </c>
      <c r="K51" s="13">
        <v>96997.599999999991</v>
      </c>
      <c r="L51" s="13">
        <v>97570.559999999998</v>
      </c>
      <c r="M51" s="13">
        <v>98264.22</v>
      </c>
      <c r="N51" s="13">
        <v>98858.72</v>
      </c>
      <c r="O51" s="13">
        <v>99637.959999999992</v>
      </c>
      <c r="P51" s="13">
        <v>100253.79999999999</v>
      </c>
      <c r="Q51" s="13">
        <v>100756.57999999999</v>
      </c>
      <c r="R51" s="13">
        <v>101683.68</v>
      </c>
      <c r="S51" s="13">
        <v>102391.34</v>
      </c>
      <c r="T51" s="13">
        <v>102991.2</v>
      </c>
      <c r="U51" s="13">
        <v>103665.60000000001</v>
      </c>
      <c r="V51" s="13">
        <v>104518.79999999999</v>
      </c>
      <c r="W51" s="13">
        <v>105508.79999999999</v>
      </c>
      <c r="X51" s="13">
        <v>106555.36</v>
      </c>
      <c r="Y51" s="13">
        <v>108104.41999999998</v>
      </c>
      <c r="Z51" s="13">
        <v>114004</v>
      </c>
    </row>
    <row r="52" spans="1:26" x14ac:dyDescent="0.2">
      <c r="A52" s="12" t="s">
        <v>5</v>
      </c>
      <c r="B52">
        <v>18</v>
      </c>
      <c r="C52">
        <v>1000</v>
      </c>
      <c r="D52" s="13">
        <v>103497.64880000005</v>
      </c>
      <c r="E52" s="13">
        <v>4451.4058783863029</v>
      </c>
      <c r="F52" s="13">
        <v>92489.600000000006</v>
      </c>
      <c r="G52" s="13">
        <v>96666.16</v>
      </c>
      <c r="H52" s="13">
        <v>97550.96</v>
      </c>
      <c r="I52" s="13">
        <v>98344.66</v>
      </c>
      <c r="J52" s="13">
        <v>99278.720000000001</v>
      </c>
      <c r="K52" s="13">
        <v>100056.19999999998</v>
      </c>
      <c r="L52" s="13">
        <v>100731.84</v>
      </c>
      <c r="M52" s="13">
        <v>101558.54000000001</v>
      </c>
      <c r="N52" s="13">
        <v>102202.23999999999</v>
      </c>
      <c r="O52" s="13">
        <v>102669.94</v>
      </c>
      <c r="P52" s="13">
        <v>103355.8</v>
      </c>
      <c r="Q52" s="13">
        <v>103880.54000000001</v>
      </c>
      <c r="R52" s="13">
        <v>104545.92000000001</v>
      </c>
      <c r="S52" s="13">
        <v>105280.2</v>
      </c>
      <c r="T52" s="13">
        <v>106070.32</v>
      </c>
      <c r="U52" s="13">
        <v>106769.8</v>
      </c>
      <c r="V52" s="13">
        <v>107467.76</v>
      </c>
      <c r="W52" s="13">
        <v>108395.26</v>
      </c>
      <c r="X52" s="13">
        <v>109372.48</v>
      </c>
      <c r="Y52" s="13">
        <v>111328.36</v>
      </c>
      <c r="Z52" s="13">
        <v>114704.8</v>
      </c>
    </row>
    <row r="53" spans="1:26" x14ac:dyDescent="0.2">
      <c r="A53" s="12" t="s">
        <v>5</v>
      </c>
      <c r="B53">
        <v>19</v>
      </c>
      <c r="C53">
        <v>1000</v>
      </c>
      <c r="D53" s="13">
        <v>101896.92679999996</v>
      </c>
      <c r="E53" s="13">
        <v>4350.6988239245538</v>
      </c>
      <c r="F53" s="13">
        <v>91846.399999999994</v>
      </c>
      <c r="G53" s="13">
        <v>94892.86</v>
      </c>
      <c r="H53" s="13">
        <v>96098.239999999991</v>
      </c>
      <c r="I53" s="13">
        <v>96973.540000000008</v>
      </c>
      <c r="J53" s="13">
        <v>97931.839999999997</v>
      </c>
      <c r="K53" s="13">
        <v>98683.400000000009</v>
      </c>
      <c r="L53" s="13">
        <v>99331.12</v>
      </c>
      <c r="M53" s="13">
        <v>99875.78</v>
      </c>
      <c r="N53" s="13">
        <v>100573.12</v>
      </c>
      <c r="O53" s="13">
        <v>101126.12</v>
      </c>
      <c r="P53" s="13">
        <v>101887</v>
      </c>
      <c r="Q53" s="13">
        <v>102516.76</v>
      </c>
      <c r="R53" s="13">
        <v>103160.40000000001</v>
      </c>
      <c r="S53" s="13">
        <v>103667.5</v>
      </c>
      <c r="T53" s="13">
        <v>104365.08000000002</v>
      </c>
      <c r="U53" s="13">
        <v>105001.50000000001</v>
      </c>
      <c r="V53" s="13">
        <v>105706.48000000001</v>
      </c>
      <c r="W53" s="13">
        <v>106590.66</v>
      </c>
      <c r="X53" s="13">
        <v>107807.2</v>
      </c>
      <c r="Y53" s="13">
        <v>109358.64000000001</v>
      </c>
      <c r="Z53" s="13">
        <v>111789.6</v>
      </c>
    </row>
    <row r="54" spans="1:26" x14ac:dyDescent="0.2">
      <c r="A54" s="12" t="s">
        <v>5</v>
      </c>
      <c r="B54">
        <v>20</v>
      </c>
      <c r="C54">
        <v>1000</v>
      </c>
      <c r="D54" s="13">
        <v>100020.24080000001</v>
      </c>
      <c r="E54" s="13">
        <v>4233.6181574519815</v>
      </c>
      <c r="F54" s="13">
        <v>88569.2</v>
      </c>
      <c r="G54" s="13">
        <v>93042.579999999987</v>
      </c>
      <c r="H54" s="13">
        <v>94574.48</v>
      </c>
      <c r="I54" s="13">
        <v>95531.56</v>
      </c>
      <c r="J54" s="13">
        <v>96271.599999999991</v>
      </c>
      <c r="K54" s="13">
        <v>96900.7</v>
      </c>
      <c r="L54" s="13">
        <v>97583.2</v>
      </c>
      <c r="M54" s="13">
        <v>98131.04</v>
      </c>
      <c r="N54" s="13">
        <v>98752.079999999987</v>
      </c>
      <c r="O54" s="13">
        <v>99272.3</v>
      </c>
      <c r="P54" s="13">
        <v>99976.6</v>
      </c>
      <c r="Q54" s="13">
        <v>100540.08</v>
      </c>
      <c r="R54" s="13">
        <v>101222.48000000001</v>
      </c>
      <c r="S54" s="13">
        <v>101941.54000000001</v>
      </c>
      <c r="T54" s="13">
        <v>102596.52</v>
      </c>
      <c r="U54" s="13">
        <v>103207.1</v>
      </c>
      <c r="V54" s="13">
        <v>103950.48000000001</v>
      </c>
      <c r="W54" s="13">
        <v>104665.7</v>
      </c>
      <c r="X54" s="13">
        <v>105723.2</v>
      </c>
      <c r="Y54" s="13">
        <v>107142.82</v>
      </c>
      <c r="Z54" s="13">
        <v>109881.60000000001</v>
      </c>
    </row>
    <row r="55" spans="1:26" x14ac:dyDescent="0.2">
      <c r="A55" s="12" t="s">
        <v>6</v>
      </c>
      <c r="B55">
        <v>1</v>
      </c>
      <c r="C55">
        <v>1000</v>
      </c>
      <c r="D55" s="13">
        <v>389.00400000000002</v>
      </c>
      <c r="E55" s="13">
        <v>492.34510628997594</v>
      </c>
      <c r="F55" s="13">
        <v>0</v>
      </c>
      <c r="G55" s="13">
        <v>0</v>
      </c>
      <c r="H55" s="13">
        <v>4.9000000000000057</v>
      </c>
      <c r="I55" s="13">
        <v>16</v>
      </c>
      <c r="J55" s="13">
        <v>27.800000000000011</v>
      </c>
      <c r="K55" s="13">
        <v>43.25</v>
      </c>
      <c r="L55" s="13">
        <v>60</v>
      </c>
      <c r="M55" s="13">
        <v>84</v>
      </c>
      <c r="N55" s="13">
        <v>107</v>
      </c>
      <c r="O55" s="13">
        <v>141.10000000000002</v>
      </c>
      <c r="P55" s="13">
        <v>187.5</v>
      </c>
      <c r="Q55" s="13">
        <v>235.90000000000009</v>
      </c>
      <c r="R55" s="13">
        <v>283.80000000000018</v>
      </c>
      <c r="S55" s="13">
        <v>354.05000000000007</v>
      </c>
      <c r="T55" s="13">
        <v>441</v>
      </c>
      <c r="U55" s="13">
        <v>539.75</v>
      </c>
      <c r="V55" s="13">
        <v>663.80000000000041</v>
      </c>
      <c r="W55" s="13">
        <v>869.05000000000064</v>
      </c>
      <c r="X55" s="13">
        <v>1154.0999999999999</v>
      </c>
      <c r="Y55" s="13">
        <v>1506.15</v>
      </c>
      <c r="Z55" s="13">
        <v>2591</v>
      </c>
    </row>
    <row r="56" spans="1:26" x14ac:dyDescent="0.2">
      <c r="A56" s="12" t="s">
        <v>6</v>
      </c>
      <c r="B56">
        <v>2</v>
      </c>
      <c r="C56">
        <v>1000</v>
      </c>
      <c r="D56" s="13">
        <v>371.46800000000002</v>
      </c>
      <c r="E56" s="13">
        <v>496.75073857244769</v>
      </c>
      <c r="F56" s="13">
        <v>0</v>
      </c>
      <c r="G56" s="13">
        <v>0</v>
      </c>
      <c r="H56" s="13">
        <v>0</v>
      </c>
      <c r="I56" s="13">
        <v>4</v>
      </c>
      <c r="J56" s="13">
        <v>12</v>
      </c>
      <c r="K56" s="13">
        <v>24</v>
      </c>
      <c r="L56" s="13">
        <v>39.700000000000045</v>
      </c>
      <c r="M56" s="13">
        <v>58.300000000000068</v>
      </c>
      <c r="N56" s="13">
        <v>82.600000000000023</v>
      </c>
      <c r="O56" s="13">
        <v>113</v>
      </c>
      <c r="P56" s="13">
        <v>149.5</v>
      </c>
      <c r="Q56" s="13">
        <v>201.45000000000005</v>
      </c>
      <c r="R56" s="13">
        <v>261</v>
      </c>
      <c r="S56" s="13">
        <v>324.35000000000002</v>
      </c>
      <c r="T56" s="13">
        <v>409.60000000000014</v>
      </c>
      <c r="U56" s="13">
        <v>527</v>
      </c>
      <c r="V56" s="13">
        <v>654.20000000000005</v>
      </c>
      <c r="W56" s="13">
        <v>860.20000000000073</v>
      </c>
      <c r="X56" s="13">
        <v>1136.9000000000005</v>
      </c>
      <c r="Y56" s="13">
        <v>1506.15</v>
      </c>
      <c r="Z56" s="13">
        <v>2591</v>
      </c>
    </row>
    <row r="57" spans="1:26" x14ac:dyDescent="0.2">
      <c r="A57" s="12" t="s">
        <v>6</v>
      </c>
      <c r="B57">
        <v>3</v>
      </c>
      <c r="C57">
        <v>1000</v>
      </c>
      <c r="D57" s="13">
        <v>367.28</v>
      </c>
      <c r="E57" s="13">
        <v>497.83145718180543</v>
      </c>
      <c r="F57" s="13">
        <v>0</v>
      </c>
      <c r="G57" s="13">
        <v>0</v>
      </c>
      <c r="H57" s="13">
        <v>0</v>
      </c>
      <c r="I57" s="13">
        <v>2</v>
      </c>
      <c r="J57" s="13">
        <v>9.8000000000000114</v>
      </c>
      <c r="K57" s="13">
        <v>18</v>
      </c>
      <c r="L57" s="13">
        <v>31.700000000000045</v>
      </c>
      <c r="M57" s="13">
        <v>51</v>
      </c>
      <c r="N57" s="13">
        <v>75.600000000000023</v>
      </c>
      <c r="O57" s="13">
        <v>105</v>
      </c>
      <c r="P57" s="13">
        <v>142.5</v>
      </c>
      <c r="Q57" s="13">
        <v>196.45000000000005</v>
      </c>
      <c r="R57" s="13">
        <v>254.40000000000009</v>
      </c>
      <c r="S57" s="13">
        <v>319.35000000000002</v>
      </c>
      <c r="T57" s="13">
        <v>406.9000000000002</v>
      </c>
      <c r="U57" s="13">
        <v>525.5</v>
      </c>
      <c r="V57" s="13">
        <v>644.00000000000023</v>
      </c>
      <c r="W57" s="13">
        <v>859</v>
      </c>
      <c r="X57" s="13">
        <v>1136.9000000000005</v>
      </c>
      <c r="Y57" s="13">
        <v>1506.15</v>
      </c>
      <c r="Z57" s="13">
        <v>2591</v>
      </c>
    </row>
    <row r="58" spans="1:26" x14ac:dyDescent="0.2">
      <c r="A58" s="12" t="s">
        <v>6</v>
      </c>
      <c r="B58">
        <v>4</v>
      </c>
      <c r="C58">
        <v>1000</v>
      </c>
      <c r="D58" s="13">
        <v>366.58</v>
      </c>
      <c r="E58" s="13">
        <v>498.18941407088556</v>
      </c>
      <c r="F58" s="13">
        <v>0</v>
      </c>
      <c r="G58" s="13">
        <v>0</v>
      </c>
      <c r="H58" s="13">
        <v>0</v>
      </c>
      <c r="I58" s="13">
        <v>1</v>
      </c>
      <c r="J58" s="13">
        <v>9</v>
      </c>
      <c r="K58" s="13">
        <v>17</v>
      </c>
      <c r="L58" s="13">
        <v>31</v>
      </c>
      <c r="M58" s="13">
        <v>50</v>
      </c>
      <c r="N58" s="13">
        <v>74.200000000000045</v>
      </c>
      <c r="O58" s="13">
        <v>103.55000000000001</v>
      </c>
      <c r="P58" s="13">
        <v>139.5</v>
      </c>
      <c r="Q58" s="13">
        <v>195.45000000000005</v>
      </c>
      <c r="R58" s="13">
        <v>253.40000000000009</v>
      </c>
      <c r="S58" s="13">
        <v>319.35000000000002</v>
      </c>
      <c r="T58" s="13">
        <v>406.9000000000002</v>
      </c>
      <c r="U58" s="13">
        <v>525.5</v>
      </c>
      <c r="V58" s="13">
        <v>644.00000000000023</v>
      </c>
      <c r="W58" s="13">
        <v>859</v>
      </c>
      <c r="X58" s="13">
        <v>1136.9000000000005</v>
      </c>
      <c r="Y58" s="13">
        <v>1506.15</v>
      </c>
      <c r="Z58" s="13">
        <v>2591</v>
      </c>
    </row>
    <row r="59" spans="1:26" x14ac:dyDescent="0.2">
      <c r="A59" s="12" t="s">
        <v>6</v>
      </c>
      <c r="B59">
        <v>5</v>
      </c>
      <c r="C59">
        <v>1000</v>
      </c>
      <c r="D59" s="13">
        <v>66.203999999999994</v>
      </c>
      <c r="E59" s="13">
        <v>52.978609996083485</v>
      </c>
      <c r="F59" s="13">
        <v>0</v>
      </c>
      <c r="G59" s="13">
        <v>9</v>
      </c>
      <c r="H59" s="13">
        <v>15</v>
      </c>
      <c r="I59" s="13">
        <v>20</v>
      </c>
      <c r="J59" s="13">
        <v>26.800000000000011</v>
      </c>
      <c r="K59" s="13">
        <v>31</v>
      </c>
      <c r="L59" s="13">
        <v>34.700000000000045</v>
      </c>
      <c r="M59" s="13">
        <v>40</v>
      </c>
      <c r="N59" s="13">
        <v>44</v>
      </c>
      <c r="O59" s="13">
        <v>48.550000000000011</v>
      </c>
      <c r="P59" s="13">
        <v>55</v>
      </c>
      <c r="Q59" s="13">
        <v>60</v>
      </c>
      <c r="R59" s="13">
        <v>66</v>
      </c>
      <c r="S59" s="13">
        <v>72</v>
      </c>
      <c r="T59" s="13">
        <v>78</v>
      </c>
      <c r="U59" s="13">
        <v>87</v>
      </c>
      <c r="V59" s="13">
        <v>96.200000000000045</v>
      </c>
      <c r="W59" s="13">
        <v>111</v>
      </c>
      <c r="X59" s="13">
        <v>130</v>
      </c>
      <c r="Y59" s="13">
        <v>164.05000000000007</v>
      </c>
      <c r="Z59" s="13">
        <v>630</v>
      </c>
    </row>
    <row r="60" spans="1:26" x14ac:dyDescent="0.2">
      <c r="A60" s="12" t="s">
        <v>6</v>
      </c>
      <c r="B60">
        <v>6</v>
      </c>
      <c r="C60">
        <v>1000</v>
      </c>
      <c r="D60" s="13">
        <v>13.442</v>
      </c>
      <c r="E60" s="13">
        <v>21.321990133739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2</v>
      </c>
      <c r="M60" s="13">
        <v>3</v>
      </c>
      <c r="N60" s="13">
        <v>4</v>
      </c>
      <c r="O60" s="13">
        <v>5</v>
      </c>
      <c r="P60" s="13">
        <v>6</v>
      </c>
      <c r="Q60" s="13">
        <v>8</v>
      </c>
      <c r="R60" s="13">
        <v>9</v>
      </c>
      <c r="S60" s="13">
        <v>11</v>
      </c>
      <c r="T60" s="13">
        <v>14</v>
      </c>
      <c r="U60" s="13">
        <v>17</v>
      </c>
      <c r="V60" s="13">
        <v>21</v>
      </c>
      <c r="W60" s="13">
        <v>26</v>
      </c>
      <c r="X60" s="13">
        <v>36</v>
      </c>
      <c r="Y60" s="13">
        <v>49.100000000000136</v>
      </c>
      <c r="Z60" s="13">
        <v>255</v>
      </c>
    </row>
    <row r="61" spans="1:26" x14ac:dyDescent="0.2">
      <c r="A61" s="12" t="s">
        <v>6</v>
      </c>
      <c r="B61">
        <v>7</v>
      </c>
      <c r="C61">
        <v>1000</v>
      </c>
      <c r="D61" s="13">
        <v>7.6609999999999996</v>
      </c>
      <c r="E61" s="13">
        <v>15.22398925541032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3</v>
      </c>
      <c r="R61" s="13">
        <v>4</v>
      </c>
      <c r="S61" s="13">
        <v>6</v>
      </c>
      <c r="T61" s="13">
        <v>7</v>
      </c>
      <c r="U61" s="13">
        <v>9</v>
      </c>
      <c r="V61" s="13">
        <v>11</v>
      </c>
      <c r="W61" s="13">
        <v>16</v>
      </c>
      <c r="X61" s="13">
        <v>22</v>
      </c>
      <c r="Y61" s="13">
        <v>33</v>
      </c>
      <c r="Z61" s="13">
        <v>152</v>
      </c>
    </row>
    <row r="62" spans="1:26" x14ac:dyDescent="0.2">
      <c r="A62" s="12" t="s">
        <v>6</v>
      </c>
      <c r="B62">
        <v>8</v>
      </c>
      <c r="C62">
        <v>1000</v>
      </c>
      <c r="D62" s="13">
        <v>7.4669999999999996</v>
      </c>
      <c r="E62" s="13">
        <v>15.166110968930759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1</v>
      </c>
      <c r="Q62" s="13">
        <v>2</v>
      </c>
      <c r="R62" s="13">
        <v>4</v>
      </c>
      <c r="S62" s="13">
        <v>5</v>
      </c>
      <c r="T62" s="13">
        <v>7</v>
      </c>
      <c r="U62" s="13">
        <v>9</v>
      </c>
      <c r="V62" s="13">
        <v>11</v>
      </c>
      <c r="W62" s="13">
        <v>15</v>
      </c>
      <c r="X62" s="13">
        <v>20.100000000000023</v>
      </c>
      <c r="Y62" s="13">
        <v>33</v>
      </c>
      <c r="Z62" s="13">
        <v>152</v>
      </c>
    </row>
    <row r="63" spans="1:26" x14ac:dyDescent="0.2">
      <c r="A63" s="12" t="s">
        <v>6</v>
      </c>
      <c r="B63">
        <v>9</v>
      </c>
      <c r="C63">
        <v>1000</v>
      </c>
      <c r="D63" s="13">
        <v>56.781999999999996</v>
      </c>
      <c r="E63" s="13">
        <v>30.018820856349532</v>
      </c>
      <c r="F63" s="13">
        <v>0</v>
      </c>
      <c r="G63" s="13">
        <v>16</v>
      </c>
      <c r="H63" s="13">
        <v>22</v>
      </c>
      <c r="I63" s="13">
        <v>27</v>
      </c>
      <c r="J63" s="13">
        <v>31</v>
      </c>
      <c r="K63" s="13">
        <v>36</v>
      </c>
      <c r="L63" s="13">
        <v>39</v>
      </c>
      <c r="M63" s="13">
        <v>42</v>
      </c>
      <c r="N63" s="13">
        <v>46</v>
      </c>
      <c r="O63" s="13">
        <v>48</v>
      </c>
      <c r="P63" s="13">
        <v>52</v>
      </c>
      <c r="Q63" s="13">
        <v>56</v>
      </c>
      <c r="R63" s="13">
        <v>60</v>
      </c>
      <c r="S63" s="13">
        <v>64</v>
      </c>
      <c r="T63" s="13">
        <v>69</v>
      </c>
      <c r="U63" s="13">
        <v>74</v>
      </c>
      <c r="V63" s="13">
        <v>78</v>
      </c>
      <c r="W63" s="13">
        <v>86</v>
      </c>
      <c r="X63" s="13">
        <v>96</v>
      </c>
      <c r="Y63" s="13">
        <v>112</v>
      </c>
      <c r="Z63" s="13">
        <v>216</v>
      </c>
    </row>
    <row r="64" spans="1:26" x14ac:dyDescent="0.2">
      <c r="A64" s="12" t="s">
        <v>6</v>
      </c>
      <c r="B64">
        <v>10</v>
      </c>
      <c r="C64">
        <v>1000</v>
      </c>
      <c r="D64" s="13">
        <v>9.6549999999999994</v>
      </c>
      <c r="E64" s="13">
        <v>11.232726701435816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1</v>
      </c>
      <c r="M64" s="13">
        <v>3</v>
      </c>
      <c r="N64" s="13">
        <v>4</v>
      </c>
      <c r="O64" s="13">
        <v>5</v>
      </c>
      <c r="P64" s="13">
        <v>6.5</v>
      </c>
      <c r="Q64" s="13">
        <v>8</v>
      </c>
      <c r="R64" s="13">
        <v>9</v>
      </c>
      <c r="S64" s="13">
        <v>11</v>
      </c>
      <c r="T64" s="13">
        <v>12</v>
      </c>
      <c r="U64" s="13">
        <v>14</v>
      </c>
      <c r="V64" s="13">
        <v>16</v>
      </c>
      <c r="W64" s="13">
        <v>20</v>
      </c>
      <c r="X64" s="13">
        <v>24</v>
      </c>
      <c r="Y64" s="13">
        <v>31.050000000000068</v>
      </c>
      <c r="Z64" s="13">
        <v>61</v>
      </c>
    </row>
    <row r="65" spans="1:26" x14ac:dyDescent="0.2">
      <c r="A65" s="12" t="s">
        <v>6</v>
      </c>
      <c r="B65">
        <v>11</v>
      </c>
      <c r="C65">
        <v>1000</v>
      </c>
      <c r="D65" s="13">
        <v>4.4770000000000003</v>
      </c>
      <c r="E65" s="13">
        <v>7.2404347172593786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1</v>
      </c>
      <c r="R65" s="13">
        <v>3</v>
      </c>
      <c r="S65" s="13">
        <v>4</v>
      </c>
      <c r="T65" s="13">
        <v>6</v>
      </c>
      <c r="U65" s="13">
        <v>7</v>
      </c>
      <c r="V65" s="13">
        <v>8.2000000000000455</v>
      </c>
      <c r="W65" s="13">
        <v>10</v>
      </c>
      <c r="X65" s="13">
        <v>14</v>
      </c>
      <c r="Y65" s="13">
        <v>19</v>
      </c>
      <c r="Z65" s="13">
        <v>57</v>
      </c>
    </row>
    <row r="66" spans="1:26" x14ac:dyDescent="0.2">
      <c r="A66" s="12" t="s">
        <v>6</v>
      </c>
      <c r="B66">
        <v>12</v>
      </c>
      <c r="C66">
        <v>1000</v>
      </c>
      <c r="D66" s="13">
        <v>4.4059999999999997</v>
      </c>
      <c r="E66" s="13">
        <v>7.1783488834614815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1</v>
      </c>
      <c r="R66" s="13">
        <v>3</v>
      </c>
      <c r="S66" s="13">
        <v>4</v>
      </c>
      <c r="T66" s="13">
        <v>6</v>
      </c>
      <c r="U66" s="13">
        <v>7</v>
      </c>
      <c r="V66" s="13">
        <v>8</v>
      </c>
      <c r="W66" s="13">
        <v>10</v>
      </c>
      <c r="X66" s="13">
        <v>13.100000000000023</v>
      </c>
      <c r="Y66" s="13">
        <v>19</v>
      </c>
      <c r="Z66" s="13">
        <v>57</v>
      </c>
    </row>
    <row r="67" spans="1:26" x14ac:dyDescent="0.2">
      <c r="A67" s="12" t="s">
        <v>6</v>
      </c>
      <c r="B67">
        <v>13</v>
      </c>
      <c r="C67">
        <v>1000</v>
      </c>
      <c r="D67" s="13">
        <v>53.823</v>
      </c>
      <c r="E67" s="13">
        <v>26.52057714326768</v>
      </c>
      <c r="F67" s="13">
        <v>0</v>
      </c>
      <c r="G67" s="13">
        <v>15.950000000000003</v>
      </c>
      <c r="H67" s="13">
        <v>23</v>
      </c>
      <c r="I67" s="13">
        <v>28</v>
      </c>
      <c r="J67" s="13">
        <v>32</v>
      </c>
      <c r="K67" s="13">
        <v>35</v>
      </c>
      <c r="L67" s="13">
        <v>38</v>
      </c>
      <c r="M67" s="13">
        <v>41</v>
      </c>
      <c r="N67" s="13">
        <v>44</v>
      </c>
      <c r="O67" s="13">
        <v>47</v>
      </c>
      <c r="P67" s="13">
        <v>50</v>
      </c>
      <c r="Q67" s="13">
        <v>54</v>
      </c>
      <c r="R67" s="13">
        <v>57.400000000000091</v>
      </c>
      <c r="S67" s="13">
        <v>62</v>
      </c>
      <c r="T67" s="13">
        <v>66</v>
      </c>
      <c r="U67" s="13">
        <v>70.25</v>
      </c>
      <c r="V67" s="13">
        <v>75</v>
      </c>
      <c r="W67" s="13">
        <v>81</v>
      </c>
      <c r="X67" s="13">
        <v>91</v>
      </c>
      <c r="Y67" s="13">
        <v>100</v>
      </c>
      <c r="Z67" s="13">
        <v>160</v>
      </c>
    </row>
    <row r="68" spans="1:26" x14ac:dyDescent="0.2">
      <c r="A68" s="12" t="s">
        <v>6</v>
      </c>
      <c r="B68">
        <v>14</v>
      </c>
      <c r="C68">
        <v>1000</v>
      </c>
      <c r="D68" s="13">
        <v>8.3149999999999995</v>
      </c>
      <c r="E68" s="13">
        <v>8.727883532160071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2</v>
      </c>
      <c r="M68" s="13">
        <v>3</v>
      </c>
      <c r="N68" s="13">
        <v>4</v>
      </c>
      <c r="O68" s="13">
        <v>5</v>
      </c>
      <c r="P68" s="13">
        <v>6</v>
      </c>
      <c r="Q68" s="13">
        <v>7</v>
      </c>
      <c r="R68" s="13">
        <v>9</v>
      </c>
      <c r="S68" s="13">
        <v>10</v>
      </c>
      <c r="T68" s="13">
        <v>11</v>
      </c>
      <c r="U68" s="13">
        <v>13</v>
      </c>
      <c r="V68" s="13">
        <v>15</v>
      </c>
      <c r="W68" s="13">
        <v>17</v>
      </c>
      <c r="X68" s="13">
        <v>21</v>
      </c>
      <c r="Y68" s="13">
        <v>26</v>
      </c>
      <c r="Z68" s="13">
        <v>49</v>
      </c>
    </row>
    <row r="69" spans="1:26" x14ac:dyDescent="0.2">
      <c r="A69" s="12" t="s">
        <v>6</v>
      </c>
      <c r="B69">
        <v>15</v>
      </c>
      <c r="C69">
        <v>1000</v>
      </c>
      <c r="D69" s="13">
        <v>4.0359999999999996</v>
      </c>
      <c r="E69" s="13">
        <v>6.0748339572047234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1</v>
      </c>
      <c r="R69" s="13">
        <v>3</v>
      </c>
      <c r="S69" s="13">
        <v>4</v>
      </c>
      <c r="T69" s="13">
        <v>5</v>
      </c>
      <c r="U69" s="13">
        <v>7</v>
      </c>
      <c r="V69" s="13">
        <v>8</v>
      </c>
      <c r="W69" s="13">
        <v>10</v>
      </c>
      <c r="X69" s="13">
        <v>12</v>
      </c>
      <c r="Y69" s="13">
        <v>17</v>
      </c>
      <c r="Z69" s="13">
        <v>47</v>
      </c>
    </row>
    <row r="70" spans="1:26" x14ac:dyDescent="0.2">
      <c r="A70" s="12" t="s">
        <v>6</v>
      </c>
      <c r="B70">
        <v>16</v>
      </c>
      <c r="C70">
        <v>1000</v>
      </c>
      <c r="D70" s="13">
        <v>4.0030000000000001</v>
      </c>
      <c r="E70" s="13">
        <v>6.0619913179366023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1</v>
      </c>
      <c r="R70" s="13">
        <v>3</v>
      </c>
      <c r="S70" s="13">
        <v>4</v>
      </c>
      <c r="T70" s="13">
        <v>5</v>
      </c>
      <c r="U70" s="13">
        <v>7</v>
      </c>
      <c r="V70" s="13">
        <v>8</v>
      </c>
      <c r="W70" s="13">
        <v>10</v>
      </c>
      <c r="X70" s="13">
        <v>12</v>
      </c>
      <c r="Y70" s="13">
        <v>17</v>
      </c>
      <c r="Z70" s="13">
        <v>47</v>
      </c>
    </row>
    <row r="71" spans="1:26" x14ac:dyDescent="0.2">
      <c r="A71" s="12" t="s">
        <v>6</v>
      </c>
      <c r="B71">
        <v>17</v>
      </c>
      <c r="C71">
        <v>1000</v>
      </c>
      <c r="D71" s="13">
        <v>50.444000000000003</v>
      </c>
      <c r="E71" s="13">
        <v>24.519218096343447</v>
      </c>
      <c r="F71" s="13">
        <v>0</v>
      </c>
      <c r="G71" s="13">
        <v>12</v>
      </c>
      <c r="H71" s="13">
        <v>20</v>
      </c>
      <c r="I71" s="13">
        <v>25</v>
      </c>
      <c r="J71" s="13">
        <v>30</v>
      </c>
      <c r="K71" s="13">
        <v>33</v>
      </c>
      <c r="L71" s="13">
        <v>36</v>
      </c>
      <c r="M71" s="13">
        <v>39</v>
      </c>
      <c r="N71" s="13">
        <v>42</v>
      </c>
      <c r="O71" s="13">
        <v>45</v>
      </c>
      <c r="P71" s="13">
        <v>48</v>
      </c>
      <c r="Q71" s="13">
        <v>51</v>
      </c>
      <c r="R71" s="13">
        <v>55</v>
      </c>
      <c r="S71" s="13">
        <v>58</v>
      </c>
      <c r="T71" s="13">
        <v>62</v>
      </c>
      <c r="U71" s="13">
        <v>66</v>
      </c>
      <c r="V71" s="13">
        <v>71</v>
      </c>
      <c r="W71" s="13">
        <v>76</v>
      </c>
      <c r="X71" s="13">
        <v>84</v>
      </c>
      <c r="Y71" s="13">
        <v>95</v>
      </c>
      <c r="Z71" s="13">
        <v>129</v>
      </c>
    </row>
    <row r="72" spans="1:26" x14ac:dyDescent="0.2">
      <c r="A72" s="12" t="s">
        <v>6</v>
      </c>
      <c r="B72">
        <v>18</v>
      </c>
      <c r="C72">
        <v>1000</v>
      </c>
      <c r="D72" s="13">
        <v>8.3970000000000002</v>
      </c>
      <c r="E72" s="13">
        <v>9.082834848707142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0.75</v>
      </c>
      <c r="L72" s="13">
        <v>2</v>
      </c>
      <c r="M72" s="13">
        <v>3</v>
      </c>
      <c r="N72" s="13">
        <v>4</v>
      </c>
      <c r="O72" s="13">
        <v>5</v>
      </c>
      <c r="P72" s="13">
        <v>6</v>
      </c>
      <c r="Q72" s="13">
        <v>7</v>
      </c>
      <c r="R72" s="13">
        <v>8</v>
      </c>
      <c r="S72" s="13">
        <v>9</v>
      </c>
      <c r="T72" s="13">
        <v>11</v>
      </c>
      <c r="U72" s="13">
        <v>13</v>
      </c>
      <c r="V72" s="13">
        <v>14</v>
      </c>
      <c r="W72" s="13">
        <v>17</v>
      </c>
      <c r="X72" s="13">
        <v>21</v>
      </c>
      <c r="Y72" s="13">
        <v>27</v>
      </c>
      <c r="Z72" s="13">
        <v>61</v>
      </c>
    </row>
    <row r="73" spans="1:26" x14ac:dyDescent="0.2">
      <c r="A73" s="12" t="s">
        <v>6</v>
      </c>
      <c r="B73">
        <v>19</v>
      </c>
      <c r="C73">
        <v>1000</v>
      </c>
      <c r="D73" s="13">
        <v>3.9620000000000002</v>
      </c>
      <c r="E73" s="13">
        <v>5.8256754539275954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1</v>
      </c>
      <c r="R73" s="13">
        <v>3</v>
      </c>
      <c r="S73" s="13">
        <v>4</v>
      </c>
      <c r="T73" s="13">
        <v>5</v>
      </c>
      <c r="U73" s="13">
        <v>7</v>
      </c>
      <c r="V73" s="13">
        <v>8</v>
      </c>
      <c r="W73" s="13">
        <v>10</v>
      </c>
      <c r="X73" s="13">
        <v>12</v>
      </c>
      <c r="Y73" s="13">
        <v>17</v>
      </c>
      <c r="Z73" s="13">
        <v>37</v>
      </c>
    </row>
    <row r="74" spans="1:26" x14ac:dyDescent="0.2">
      <c r="A74" s="12" t="s">
        <v>6</v>
      </c>
      <c r="B74">
        <v>20</v>
      </c>
      <c r="C74">
        <v>1000</v>
      </c>
      <c r="D74" s="13">
        <v>3.9430000000000001</v>
      </c>
      <c r="E74" s="13">
        <v>5.827839626715436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1</v>
      </c>
      <c r="R74" s="13">
        <v>3</v>
      </c>
      <c r="S74" s="13">
        <v>4</v>
      </c>
      <c r="T74" s="13">
        <v>5</v>
      </c>
      <c r="U74" s="13">
        <v>7</v>
      </c>
      <c r="V74" s="13">
        <v>8</v>
      </c>
      <c r="W74" s="13">
        <v>10</v>
      </c>
      <c r="X74" s="13">
        <v>12</v>
      </c>
      <c r="Y74" s="13">
        <v>17</v>
      </c>
      <c r="Z74" s="13">
        <v>37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</vt:lpstr>
      <vt:lpstr>Basic Model</vt:lpstr>
      <vt:lpstr>Simulation Output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Tobi Zeier</dc:creator>
  <cp:keywords/>
  <dc:description/>
  <cp:lastModifiedBy>Zeier, Tobias M</cp:lastModifiedBy>
  <cp:revision/>
  <dcterms:created xsi:type="dcterms:W3CDTF">2024-09-25T18:18:10Z</dcterms:created>
  <dcterms:modified xsi:type="dcterms:W3CDTF">2024-10-06T18:16:01Z</dcterms:modified>
  <cp:category/>
  <cp:contentStatus/>
</cp:coreProperties>
</file>