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szeier/Downloads/"/>
    </mc:Choice>
  </mc:AlternateContent>
  <xr:revisionPtr revIDLastSave="0" documentId="8_{C6023251-97AC-574A-905E-A2A75800EA37}" xr6:coauthVersionLast="47" xr6:coauthVersionMax="47" xr10:uidLastSave="{00000000-0000-0000-0000-000000000000}"/>
  <bookViews>
    <workbookView xWindow="20" yWindow="880" windowWidth="34200" windowHeight="21360" xr2:uid="{9FE974BA-23EE-1141-9FFA-A8A37F7A18DC}"/>
  </bookViews>
  <sheets>
    <sheet name="Sheet1" sheetId="1" r:id="rId1"/>
    <sheet name="Simulation Output 1" sheetId="5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 a="1"/>
  <c r="B26" i="1" a="1"/>
  <c r="B25" i="1" a="1"/>
  <c r="B33" i="1" a="1"/>
  <c r="B32" i="1" a="1"/>
  <c r="B31" i="1" a="1"/>
  <c r="B27" i="1" l="1"/>
  <c r="C27" i="1" s="1"/>
  <c r="D27" i="1" s="1"/>
  <c r="B26" i="1"/>
  <c r="C26" i="1" s="1"/>
  <c r="B25" i="1"/>
  <c r="B33" i="1"/>
  <c r="B32" i="1"/>
  <c r="B31" i="1"/>
  <c r="C33" i="1" a="1"/>
  <c r="C32" i="1" a="1"/>
  <c r="C31" i="1" a="1"/>
  <c r="C32" i="1" l="1"/>
  <c r="C33" i="1"/>
  <c r="C31" i="1"/>
  <c r="D26" i="1"/>
  <c r="C25" i="1"/>
  <c r="D25" i="1" s="1"/>
  <c r="E27" i="1" a="1"/>
  <c r="E26" i="1" a="1"/>
  <c r="E25" i="1" a="1"/>
  <c r="D33" i="1" a="1"/>
  <c r="D32" i="1" a="1"/>
  <c r="D31" i="1" a="1"/>
  <c r="E27" i="1" l="1"/>
  <c r="E26" i="1"/>
  <c r="E25" i="1"/>
  <c r="D33" i="1"/>
  <c r="E33" i="1" s="1"/>
  <c r="D32" i="1"/>
  <c r="E32" i="1" s="1"/>
  <c r="D31" i="1"/>
  <c r="E31" i="1" s="1"/>
  <c r="F33" i="1" a="1"/>
  <c r="F32" i="1" a="1"/>
  <c r="F31" i="1" a="1"/>
  <c r="F33" i="1" l="1"/>
  <c r="F32" i="1"/>
  <c r="F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<sst xmlns="http://schemas.openxmlformats.org/spreadsheetml/2006/main" count="78" uniqueCount="67">
  <si>
    <t>Local Defect Rate</t>
  </si>
  <si>
    <t>Regional Defect Rate</t>
  </si>
  <si>
    <t>Global Defect Rate</t>
  </si>
  <si>
    <t>QA Effectiveness</t>
  </si>
  <si>
    <t>Local Lead Time</t>
  </si>
  <si>
    <t>Regional Lead Time</t>
  </si>
  <si>
    <t>Global Lead Time</t>
  </si>
  <si>
    <t>Local Supplier Reliability</t>
  </si>
  <si>
    <t>Regional Supplier Reliability</t>
  </si>
  <si>
    <t>Global Supplier Reliability</t>
  </si>
  <si>
    <t>Defect Threshold</t>
  </si>
  <si>
    <t>Lead Time Threshold</t>
  </si>
  <si>
    <t>Parameters</t>
  </si>
  <si>
    <t>Stdv</t>
  </si>
  <si>
    <t>Days</t>
  </si>
  <si>
    <t>Percent</t>
  </si>
  <si>
    <t>Local Defects</t>
  </si>
  <si>
    <t>Regional Defects</t>
  </si>
  <si>
    <t>Global Defects</t>
  </si>
  <si>
    <t>NON QA</t>
  </si>
  <si>
    <t>QA</t>
  </si>
  <si>
    <t>Check Threshold</t>
  </si>
  <si>
    <t>Check Reliability</t>
  </si>
  <si>
    <t>Check Delay</t>
  </si>
  <si>
    <t>Local Transport Delay Probability</t>
  </si>
  <si>
    <t>Regional Transport Delay Probability</t>
  </si>
  <si>
    <t>Global Transport Delay Probability</t>
  </si>
  <si>
    <t>YASAI Simulation Output</t>
  </si>
  <si>
    <t>Workbook</t>
  </si>
  <si>
    <t>Book1</t>
  </si>
  <si>
    <t>Sheet</t>
  </si>
  <si>
    <t>Sheet1</t>
  </si>
  <si>
    <t>Start Date</t>
  </si>
  <si>
    <t>Start Time</t>
  </si>
  <si>
    <t>Run Time (h:mm:ss)</t>
  </si>
  <si>
    <t>Scenarios:</t>
  </si>
  <si>
    <t>Sample Size:</t>
  </si>
  <si>
    <t>YASAI Version:</t>
  </si>
  <si>
    <t>Use Same Seed?</t>
  </si>
  <si>
    <t>Yes</t>
  </si>
  <si>
    <t>Random Number Seed:</t>
  </si>
  <si>
    <t>Output Name</t>
  </si>
  <si>
    <t>Scenario</t>
  </si>
  <si>
    <t>Observations</t>
  </si>
  <si>
    <t>Mean</t>
  </si>
  <si>
    <t>Standard
Deviation</t>
  </si>
  <si>
    <t>Minimum</t>
  </si>
  <si>
    <t>5th
Percentile</t>
  </si>
  <si>
    <t>10th
Percentile</t>
  </si>
  <si>
    <t>15th
Percentile</t>
  </si>
  <si>
    <t>20th
Percentile</t>
  </si>
  <si>
    <t>25th
Percentile</t>
  </si>
  <si>
    <t>30th
Percentile</t>
  </si>
  <si>
    <t>35th
Percentile</t>
  </si>
  <si>
    <t>40th
Percentile</t>
  </si>
  <si>
    <t>45th
Percentile</t>
  </si>
  <si>
    <t>50th
Percentile</t>
  </si>
  <si>
    <t>55th
Percentile</t>
  </si>
  <si>
    <t>60th
Percentile</t>
  </si>
  <si>
    <t>65th
Percentile</t>
  </si>
  <si>
    <t>70th
Percentile</t>
  </si>
  <si>
    <t>75th
Percentile</t>
  </si>
  <si>
    <t>80th
Percentile</t>
  </si>
  <si>
    <t>85th
Percentile</t>
  </si>
  <si>
    <t>90th
Percentile</t>
  </si>
  <si>
    <t>95th
Percentile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</si>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</sst>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obiaszeier/Downloads/yasai.xla" TargetMode="External"/><Relationship Id="rId1" Type="http://schemas.openxmlformats.org/officeDocument/2006/relationships/externalLinkPath" Target="yasai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YASAI Blank Sheet"/>
    </sheetNames>
    <definedNames>
      <definedName name="genBinomial"/>
      <definedName name="genNormal"/>
      <definedName name="genUniform"/>
      <definedName name="simOutpu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1557-B3B5-7142-8626-BC6B62D38932}">
  <dimension ref="A1:F33"/>
  <sheetViews>
    <sheetView tabSelected="1" workbookViewId="0">
      <selection activeCell="E27" sqref="E27"/>
    </sheetView>
  </sheetViews>
  <sheetFormatPr baseColWidth="10" defaultRowHeight="16" x14ac:dyDescent="0.2"/>
  <cols>
    <col min="1" max="1" width="30.6640625" bestFit="1" customWidth="1"/>
    <col min="3" max="3" width="14.83203125" bestFit="1" customWidth="1"/>
    <col min="4" max="5" width="14.5" bestFit="1" customWidth="1"/>
  </cols>
  <sheetData>
    <row r="1" spans="1:3" x14ac:dyDescent="0.2">
      <c r="A1" t="s">
        <v>12</v>
      </c>
      <c r="B1" t="s">
        <v>15</v>
      </c>
    </row>
    <row r="2" spans="1:3" x14ac:dyDescent="0.2">
      <c r="A2" t="s">
        <v>0</v>
      </c>
      <c r="B2">
        <v>0.02</v>
      </c>
    </row>
    <row r="3" spans="1:3" x14ac:dyDescent="0.2">
      <c r="A3" t="s">
        <v>1</v>
      </c>
      <c r="B3">
        <v>0.03</v>
      </c>
    </row>
    <row r="4" spans="1:3" x14ac:dyDescent="0.2">
      <c r="A4" t="s">
        <v>2</v>
      </c>
      <c r="B4">
        <v>0.04</v>
      </c>
    </row>
    <row r="5" spans="1:3" x14ac:dyDescent="0.2">
      <c r="A5" t="s">
        <v>3</v>
      </c>
      <c r="B5">
        <v>0.9</v>
      </c>
    </row>
    <row r="6" spans="1:3" x14ac:dyDescent="0.2">
      <c r="B6" t="s">
        <v>14</v>
      </c>
      <c r="C6" t="s">
        <v>13</v>
      </c>
    </row>
    <row r="7" spans="1:3" x14ac:dyDescent="0.2">
      <c r="A7" t="s">
        <v>4</v>
      </c>
      <c r="B7">
        <v>3</v>
      </c>
      <c r="C7">
        <v>1</v>
      </c>
    </row>
    <row r="8" spans="1:3" x14ac:dyDescent="0.2">
      <c r="A8" t="s">
        <v>5</v>
      </c>
      <c r="B8">
        <v>5</v>
      </c>
      <c r="C8">
        <v>2</v>
      </c>
    </row>
    <row r="9" spans="1:3" x14ac:dyDescent="0.2">
      <c r="A9" t="s">
        <v>6</v>
      </c>
      <c r="B9">
        <v>10</v>
      </c>
      <c r="C9">
        <v>4</v>
      </c>
    </row>
    <row r="10" spans="1:3" x14ac:dyDescent="0.2">
      <c r="B10" t="s">
        <v>15</v>
      </c>
    </row>
    <row r="11" spans="1:3" x14ac:dyDescent="0.2">
      <c r="A11" t="s">
        <v>7</v>
      </c>
      <c r="B11">
        <v>0.95</v>
      </c>
    </row>
    <row r="12" spans="1:3" x14ac:dyDescent="0.2">
      <c r="A12" t="s">
        <v>8</v>
      </c>
      <c r="B12">
        <v>0.9</v>
      </c>
    </row>
    <row r="13" spans="1:3" x14ac:dyDescent="0.2">
      <c r="A13" t="s">
        <v>9</v>
      </c>
      <c r="B13">
        <v>0.85</v>
      </c>
    </row>
    <row r="15" spans="1:3" x14ac:dyDescent="0.2">
      <c r="A15" t="s">
        <v>24</v>
      </c>
      <c r="B15">
        <v>0.02</v>
      </c>
    </row>
    <row r="16" spans="1:3" x14ac:dyDescent="0.2">
      <c r="A16" t="s">
        <v>25</v>
      </c>
      <c r="B16">
        <v>0.05</v>
      </c>
    </row>
    <row r="17" spans="1:6" x14ac:dyDescent="0.2">
      <c r="A17" t="s">
        <v>26</v>
      </c>
      <c r="B17">
        <v>0.08</v>
      </c>
    </row>
    <row r="19" spans="1:6" x14ac:dyDescent="0.2">
      <c r="A19" t="s">
        <v>10</v>
      </c>
      <c r="B19">
        <v>0.03</v>
      </c>
    </row>
    <row r="20" spans="1:6" x14ac:dyDescent="0.2">
      <c r="A20" t="s">
        <v>11</v>
      </c>
      <c r="B20">
        <v>15</v>
      </c>
    </row>
    <row r="24" spans="1:6" x14ac:dyDescent="0.2">
      <c r="B24" t="s">
        <v>19</v>
      </c>
      <c r="C24" t="s">
        <v>20</v>
      </c>
      <c r="D24" t="s">
        <v>21</v>
      </c>
    </row>
    <row r="25" spans="1:6" x14ac:dyDescent="0.2">
      <c r="A25" t="s">
        <v>16</v>
      </c>
      <c r="B25" cm="1">
        <f t="array" aca="1" ref="B25" ca="1">[1]!genBinomial(1,B2)</f>
        <v>0</v>
      </c>
      <c r="C25">
        <f ca="1">B25*(1-$B$5)</f>
        <v>0</v>
      </c>
      <c r="D25">
        <f ca="1">IF(C25&gt;$B$19,1,0)</f>
        <v>0</v>
      </c>
      <c r="E25" cm="1">
        <f t="array" aca="1" ref="E25" ca="1">[1]!simOutput(D25,"Local Defects")</f>
        <v>0</v>
      </c>
    </row>
    <row r="26" spans="1:6" x14ac:dyDescent="0.2">
      <c r="A26" t="s">
        <v>17</v>
      </c>
      <c r="B26" cm="1">
        <f t="array" aca="1" ref="B26" ca="1">[1]!genBinomial(1,B3)</f>
        <v>0</v>
      </c>
      <c r="C26">
        <f t="shared" ref="C26:C27" ca="1" si="0">B26*(1-$B$5)</f>
        <v>0</v>
      </c>
      <c r="D26">
        <f t="shared" ref="D26:D27" ca="1" si="1">IF(C26&gt;$B$19,1,0)</f>
        <v>0</v>
      </c>
      <c r="E26" cm="1">
        <f t="array" aca="1" ref="E26" ca="1">[1]!simOutput(D26,"Regional Defects")</f>
        <v>0</v>
      </c>
    </row>
    <row r="27" spans="1:6" x14ac:dyDescent="0.2">
      <c r="A27" t="s">
        <v>18</v>
      </c>
      <c r="B27" cm="1">
        <f t="array" aca="1" ref="B27" ca="1">[1]!genBinomial(1,B4)</f>
        <v>0</v>
      </c>
      <c r="C27">
        <f t="shared" ca="1" si="0"/>
        <v>0</v>
      </c>
      <c r="D27">
        <f ca="1">IF(C27&gt;$B$19,1,0)</f>
        <v>0</v>
      </c>
      <c r="E27" cm="1">
        <f t="array" aca="1" ref="E27" ca="1">[1]!simOutput(D27,"Global Defects")</f>
        <v>0</v>
      </c>
    </row>
    <row r="30" spans="1:6" x14ac:dyDescent="0.2">
      <c r="C30" t="s">
        <v>22</v>
      </c>
      <c r="D30" t="s">
        <v>23</v>
      </c>
      <c r="E30" t="s">
        <v>21</v>
      </c>
    </row>
    <row r="31" spans="1:6" x14ac:dyDescent="0.2">
      <c r="A31" t="s">
        <v>4</v>
      </c>
      <c r="B31" cm="1">
        <f t="array" aca="1" ref="B31" ca="1">INT([1]!genNormal(B7,C7))</f>
        <v>2</v>
      </c>
      <c r="C31" cm="1">
        <f t="array" aca="1" ref="C31" ca="1">IF([1]!genUniform(0,1)&lt;B11,B31,B31*1.5)</f>
        <v>2</v>
      </c>
      <c r="D31" cm="1">
        <f t="array" aca="1" ref="D31" ca="1">IF([1]!genUniform(0,1)&gt;C15,C31,C31+1)</f>
        <v>2</v>
      </c>
      <c r="E31">
        <f ca="1">IF(D31&gt;B20,D31*1.1,D31)</f>
        <v>2</v>
      </c>
      <c r="F31" cm="1">
        <f t="array" aca="1" ref="F31" ca="1">[1]!simOutput(E31,"Local Lead Time")</f>
        <v>2</v>
      </c>
    </row>
    <row r="32" spans="1:6" x14ac:dyDescent="0.2">
      <c r="A32" t="s">
        <v>5</v>
      </c>
      <c r="B32" cm="1">
        <f t="array" aca="1" ref="B32" ca="1">INT([1]!genNormal(B8,C8))</f>
        <v>7</v>
      </c>
      <c r="C32" cm="1">
        <f t="array" aca="1" ref="C32" ca="1">IF([1]!genUniform(0,1)&lt;B12,B32,B32*1.5)</f>
        <v>7</v>
      </c>
      <c r="D32" cm="1">
        <f t="array" aca="1" ref="D32" ca="1">IF([1]!genUniform(0,1)&gt;C16,C32,C32+2)</f>
        <v>7</v>
      </c>
      <c r="E32">
        <f t="shared" ref="E32:E33" ca="1" si="2">IF(D32&gt;B21,D32*1.1,D32)</f>
        <v>7.7000000000000011</v>
      </c>
      <c r="F32" cm="1">
        <f t="array" aca="1" ref="F32" ca="1">[1]!simOutput(E32,"Regional Lead Time")</f>
        <v>7.7000000000000011</v>
      </c>
    </row>
    <row r="33" spans="1:6" x14ac:dyDescent="0.2">
      <c r="A33" t="s">
        <v>6</v>
      </c>
      <c r="B33" cm="1">
        <f t="array" aca="1" ref="B33" ca="1">INT([1]!genNormal(B9,C9))</f>
        <v>7</v>
      </c>
      <c r="C33" cm="1">
        <f t="array" aca="1" ref="C33" ca="1">IF([1]!genUniform(0,1)&lt;B13,B33,B33*1.5)</f>
        <v>7</v>
      </c>
      <c r="D33" cm="1">
        <f t="array" aca="1" ref="D33" ca="1">IF([1]!genUniform(0,1)&gt;C17,C33,C33+3)</f>
        <v>7</v>
      </c>
      <c r="E33">
        <f t="shared" ca="1" si="2"/>
        <v>7.7000000000000011</v>
      </c>
      <c r="F33" cm="1">
        <f t="array" aca="1" ref="F33" ca="1">[1]!simOutput(E33,"Global Lead Time")</f>
        <v>7.7000000000000011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8CCB-6472-6B47-9773-9244938F8CFF}">
  <dimension ref="A1:Z17"/>
  <sheetViews>
    <sheetView workbookViewId="0">
      <selection activeCell="D14" sqref="D14"/>
    </sheetView>
  </sheetViews>
  <sheetFormatPr baseColWidth="10" defaultRowHeight="16" x14ac:dyDescent="0.2"/>
  <cols>
    <col min="1" max="1" width="17.83203125" bestFit="1" customWidth="1"/>
    <col min="2" max="2" width="10.1640625" bestFit="1" customWidth="1"/>
    <col min="3" max="3" width="20" bestFit="1" customWidth="1"/>
    <col min="4" max="4" width="11.1640625" bestFit="1" customWidth="1"/>
    <col min="5" max="6" width="9" bestFit="1" customWidth="1"/>
    <col min="7" max="25" width="9.6640625" bestFit="1" customWidth="1"/>
    <col min="26" max="26" width="9.33203125" bestFit="1" customWidth="1"/>
  </cols>
  <sheetData>
    <row r="1" spans="1:26" x14ac:dyDescent="0.2">
      <c r="A1" s="2" t="s">
        <v>27</v>
      </c>
      <c r="B1" s="3"/>
    </row>
    <row r="3" spans="1:26" x14ac:dyDescent="0.2">
      <c r="A3" s="1" t="s">
        <v>28</v>
      </c>
      <c r="B3" s="4" t="s">
        <v>29</v>
      </c>
      <c r="C3" s="1" t="s">
        <v>37</v>
      </c>
      <c r="D3">
        <v>3</v>
      </c>
    </row>
    <row r="4" spans="1:26" x14ac:dyDescent="0.2">
      <c r="A4" s="1" t="s">
        <v>30</v>
      </c>
      <c r="B4" s="4" t="s">
        <v>31</v>
      </c>
      <c r="C4" s="1" t="s">
        <v>38</v>
      </c>
      <c r="D4" t="s">
        <v>39</v>
      </c>
    </row>
    <row r="5" spans="1:26" x14ac:dyDescent="0.2">
      <c r="A5" s="1" t="s">
        <v>32</v>
      </c>
      <c r="B5" s="5">
        <v>45566</v>
      </c>
      <c r="C5" s="1" t="s">
        <v>40</v>
      </c>
      <c r="D5">
        <v>65005.5625</v>
      </c>
    </row>
    <row r="6" spans="1:26" x14ac:dyDescent="0.2">
      <c r="A6" s="1" t="s">
        <v>33</v>
      </c>
      <c r="B6" s="6">
        <v>0.75237268518518519</v>
      </c>
    </row>
    <row r="7" spans="1:26" x14ac:dyDescent="0.2">
      <c r="A7" s="1" t="s">
        <v>34</v>
      </c>
      <c r="B7" s="7">
        <v>1.1574074074074073E-5</v>
      </c>
    </row>
    <row r="8" spans="1:26" x14ac:dyDescent="0.2">
      <c r="A8" s="1" t="s">
        <v>35</v>
      </c>
      <c r="B8" s="4">
        <v>1</v>
      </c>
    </row>
    <row r="9" spans="1:26" x14ac:dyDescent="0.2">
      <c r="A9" s="1" t="s">
        <v>36</v>
      </c>
      <c r="B9" s="4">
        <v>1000</v>
      </c>
    </row>
    <row r="11" spans="1:26" ht="34" x14ac:dyDescent="0.2">
      <c r="A11" s="9" t="s">
        <v>41</v>
      </c>
      <c r="B11" s="9" t="s">
        <v>42</v>
      </c>
      <c r="C11" s="9" t="s">
        <v>43</v>
      </c>
      <c r="D11" s="9" t="s">
        <v>44</v>
      </c>
      <c r="E11" s="10" t="s">
        <v>45</v>
      </c>
      <c r="F11" s="9" t="s">
        <v>46</v>
      </c>
      <c r="G11" s="10" t="s">
        <v>47</v>
      </c>
      <c r="H11" s="10" t="s">
        <v>48</v>
      </c>
      <c r="I11" s="10" t="s">
        <v>49</v>
      </c>
      <c r="J11" s="10" t="s">
        <v>50</v>
      </c>
      <c r="K11" s="10" t="s">
        <v>51</v>
      </c>
      <c r="L11" s="10" t="s">
        <v>52</v>
      </c>
      <c r="M11" s="10" t="s">
        <v>53</v>
      </c>
      <c r="N11" s="10" t="s">
        <v>54</v>
      </c>
      <c r="O11" s="10" t="s">
        <v>55</v>
      </c>
      <c r="P11" s="10" t="s">
        <v>56</v>
      </c>
      <c r="Q11" s="10" t="s">
        <v>57</v>
      </c>
      <c r="R11" s="10" t="s">
        <v>58</v>
      </c>
      <c r="S11" s="10" t="s">
        <v>59</v>
      </c>
      <c r="T11" s="10" t="s">
        <v>60</v>
      </c>
      <c r="U11" s="10" t="s">
        <v>61</v>
      </c>
      <c r="V11" s="10" t="s">
        <v>62</v>
      </c>
      <c r="W11" s="10" t="s">
        <v>63</v>
      </c>
      <c r="X11" s="10" t="s">
        <v>64</v>
      </c>
      <c r="Y11" s="10" t="s">
        <v>65</v>
      </c>
      <c r="Z11" s="9" t="s">
        <v>66</v>
      </c>
    </row>
    <row r="12" spans="1:26" x14ac:dyDescent="0.2">
      <c r="A12" s="8" t="s">
        <v>18</v>
      </c>
      <c r="B12">
        <v>1</v>
      </c>
      <c r="C12">
        <v>1000</v>
      </c>
      <c r="D12" s="11">
        <v>4.3999999999999997E-2</v>
      </c>
      <c r="E12" s="11">
        <v>0.20519772441746548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1</v>
      </c>
    </row>
    <row r="13" spans="1:26" x14ac:dyDescent="0.2">
      <c r="A13" s="8" t="s">
        <v>6</v>
      </c>
      <c r="B13">
        <v>1</v>
      </c>
      <c r="C13">
        <v>1000</v>
      </c>
      <c r="D13" s="11">
        <v>11.114550000000037</v>
      </c>
      <c r="E13" s="11">
        <v>5.0767193024999493</v>
      </c>
      <c r="F13" s="11">
        <v>-6</v>
      </c>
      <c r="G13" s="11">
        <v>3.3000000000000003</v>
      </c>
      <c r="H13" s="11">
        <v>5.5</v>
      </c>
      <c r="I13" s="11">
        <v>6.6000000000000005</v>
      </c>
      <c r="J13" s="11">
        <v>6.6000000000000005</v>
      </c>
      <c r="K13" s="11">
        <v>7.7000000000000011</v>
      </c>
      <c r="L13" s="11">
        <v>8.8000000000000007</v>
      </c>
      <c r="M13" s="11">
        <v>8.8000000000000007</v>
      </c>
      <c r="N13" s="11">
        <v>9.9</v>
      </c>
      <c r="O13" s="11">
        <v>9.9</v>
      </c>
      <c r="P13" s="11">
        <v>11</v>
      </c>
      <c r="Q13" s="11">
        <v>11</v>
      </c>
      <c r="R13" s="11">
        <v>12.100000000000001</v>
      </c>
      <c r="S13" s="11">
        <v>13.2</v>
      </c>
      <c r="T13" s="11">
        <v>13.2</v>
      </c>
      <c r="U13" s="11">
        <v>14.3</v>
      </c>
      <c r="V13" s="11">
        <v>14.850000000000001</v>
      </c>
      <c r="W13" s="11">
        <v>15.400000000000002</v>
      </c>
      <c r="X13" s="11">
        <v>17.600000000000001</v>
      </c>
      <c r="Y13" s="11">
        <v>19.8</v>
      </c>
      <c r="Z13" s="11">
        <v>33</v>
      </c>
    </row>
    <row r="14" spans="1:26" x14ac:dyDescent="0.2">
      <c r="A14" s="8" t="s">
        <v>16</v>
      </c>
      <c r="B14">
        <v>1</v>
      </c>
      <c r="C14">
        <v>1000</v>
      </c>
      <c r="D14" s="11">
        <v>1.6E-2</v>
      </c>
      <c r="E14" s="11">
        <v>0.12553788177183714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1</v>
      </c>
    </row>
    <row r="15" spans="1:26" x14ac:dyDescent="0.2">
      <c r="A15" s="8" t="s">
        <v>4</v>
      </c>
      <c r="B15">
        <v>1</v>
      </c>
      <c r="C15">
        <v>1000</v>
      </c>
      <c r="D15" s="11">
        <v>2.5525000000000002</v>
      </c>
      <c r="E15" s="11">
        <v>1.1152297913378604</v>
      </c>
      <c r="F15" s="11">
        <v>-1</v>
      </c>
      <c r="G15" s="11">
        <v>1</v>
      </c>
      <c r="H15" s="11">
        <v>1</v>
      </c>
      <c r="I15" s="11">
        <v>1</v>
      </c>
      <c r="J15" s="11">
        <v>2</v>
      </c>
      <c r="K15" s="11">
        <v>2</v>
      </c>
      <c r="L15" s="11">
        <v>2</v>
      </c>
      <c r="M15" s="11">
        <v>2</v>
      </c>
      <c r="N15" s="11">
        <v>2</v>
      </c>
      <c r="O15" s="11">
        <v>2</v>
      </c>
      <c r="P15" s="11">
        <v>3</v>
      </c>
      <c r="Q15" s="11">
        <v>3</v>
      </c>
      <c r="R15" s="11">
        <v>3</v>
      </c>
      <c r="S15" s="11">
        <v>3</v>
      </c>
      <c r="T15" s="11">
        <v>3</v>
      </c>
      <c r="U15" s="11">
        <v>3</v>
      </c>
      <c r="V15" s="11">
        <v>3</v>
      </c>
      <c r="W15" s="11">
        <v>4</v>
      </c>
      <c r="X15" s="11">
        <v>4</v>
      </c>
      <c r="Y15" s="11">
        <v>4</v>
      </c>
      <c r="Z15" s="11">
        <v>9</v>
      </c>
    </row>
    <row r="16" spans="1:26" x14ac:dyDescent="0.2">
      <c r="A16" s="8" t="s">
        <v>17</v>
      </c>
      <c r="B16">
        <v>1</v>
      </c>
      <c r="C16">
        <v>1000</v>
      </c>
      <c r="D16" s="11">
        <v>2.1000000000000001E-2</v>
      </c>
      <c r="E16" s="11">
        <v>0.14345584540052586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1</v>
      </c>
    </row>
    <row r="17" spans="1:26" x14ac:dyDescent="0.2">
      <c r="A17" s="8" t="s">
        <v>5</v>
      </c>
      <c r="B17">
        <v>1</v>
      </c>
      <c r="C17">
        <v>1000</v>
      </c>
      <c r="D17" s="11">
        <v>5.3021499999999717</v>
      </c>
      <c r="E17" s="11">
        <v>2.5710149737984311</v>
      </c>
      <c r="F17" s="11">
        <v>-2</v>
      </c>
      <c r="G17" s="11">
        <v>1.1000000000000001</v>
      </c>
      <c r="H17" s="11">
        <v>2.2000000000000002</v>
      </c>
      <c r="I17" s="11">
        <v>3.3000000000000003</v>
      </c>
      <c r="J17" s="11">
        <v>3.3000000000000003</v>
      </c>
      <c r="K17" s="11">
        <v>3.3000000000000003</v>
      </c>
      <c r="L17" s="11">
        <v>4.4000000000000004</v>
      </c>
      <c r="M17" s="11">
        <v>4.4000000000000004</v>
      </c>
      <c r="N17" s="11">
        <v>4.4000000000000004</v>
      </c>
      <c r="O17" s="11">
        <v>4.4000000000000004</v>
      </c>
      <c r="P17" s="11">
        <v>5.5</v>
      </c>
      <c r="Q17" s="11">
        <v>5.5</v>
      </c>
      <c r="R17" s="11">
        <v>5.5</v>
      </c>
      <c r="S17" s="11">
        <v>6.6</v>
      </c>
      <c r="T17" s="11">
        <v>6.6</v>
      </c>
      <c r="U17" s="11">
        <v>6.6000000000000005</v>
      </c>
      <c r="V17" s="11">
        <v>7.7000000000000011</v>
      </c>
      <c r="W17" s="11">
        <v>7.7000000000000011</v>
      </c>
      <c r="X17" s="11">
        <v>8.25</v>
      </c>
      <c r="Y17" s="11">
        <v>9.9</v>
      </c>
      <c r="Z17" s="11">
        <v>16.5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Simulation Output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Zeier</dc:creator>
  <cp:lastModifiedBy>Tobi Zeier</cp:lastModifiedBy>
  <dcterms:created xsi:type="dcterms:W3CDTF">2024-09-30T19:10:54Z</dcterms:created>
  <dcterms:modified xsi:type="dcterms:W3CDTF">2024-10-01T16:08:53Z</dcterms:modified>
</cp:coreProperties>
</file>