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axessgroup-my.sharepoint.com/personal/tobias_magnus_axessgroup_com/Documents/Skrivebord/Sporveien Master Document/"/>
    </mc:Choice>
  </mc:AlternateContent>
  <xr:revisionPtr revIDLastSave="51" documentId="8_{E1D4D2D9-0A82-4126-AF77-F3DD48D6BBB0}" xr6:coauthVersionLast="47" xr6:coauthVersionMax="47" xr10:uidLastSave="{AE640D04-317D-4133-8CA0-C9E43FCCF27C}"/>
  <bookViews>
    <workbookView xWindow="40515" yWindow="525" windowWidth="38700" windowHeight="15345" firstSheet="1" activeTab="1" xr2:uid="{00000000-000D-0000-FFFF-FFFF00000000}"/>
  </bookViews>
  <sheets>
    <sheet name="OVERSIKT" sheetId="1" r:id="rId1"/>
    <sheet name="KART" sheetId="2" r:id="rId2"/>
    <sheet name="SKIFTRAPPORT" sheetId="3" r:id="rId3"/>
    <sheet name="HOLMENKOLLBANEN" sheetId="4" r:id="rId4"/>
    <sheet name="SOGNSVANNSBANEN" sheetId="5" r:id="rId5"/>
    <sheet name="RØABANEN" sheetId="6" r:id="rId6"/>
    <sheet name="KOLSÅSBANEN" sheetId="7" r:id="rId7"/>
    <sheet name="GRORUDBANEN" sheetId="8" r:id="rId8"/>
    <sheet name="FURUSETBANEN" sheetId="9" r:id="rId9"/>
    <sheet name="ØSTENSJØBANEN" sheetId="10" r:id="rId10"/>
    <sheet name="LAMBERSETERBANEN" sheetId="11" r:id="rId11"/>
    <sheet name="LØRENBANEN" sheetId="12" r:id="rId12"/>
    <sheet name="CENTRUMSBANEN" sheetId="13" r:id="rId13"/>
  </sheets>
  <definedNames>
    <definedName name="_xlnm.Print_Area" localSheetId="2">SKIFTRAPPORT!$A$1:$F$36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3" l="1"/>
  <c r="B27" i="3"/>
  <c r="G35" i="13"/>
  <c r="F35" i="13"/>
  <c r="D35" i="13"/>
  <c r="G34" i="13"/>
  <c r="F34" i="13"/>
  <c r="D34" i="13"/>
  <c r="G33" i="13"/>
  <c r="F33" i="13"/>
  <c r="D33" i="13"/>
  <c r="G32" i="13"/>
  <c r="F32" i="13"/>
  <c r="D32" i="13"/>
  <c r="G31" i="13"/>
  <c r="F31" i="13"/>
  <c r="D31" i="13"/>
  <c r="G30" i="13"/>
  <c r="F30" i="13"/>
  <c r="D30" i="13"/>
  <c r="G29" i="13"/>
  <c r="F29" i="13"/>
  <c r="D29" i="13"/>
  <c r="G28" i="13"/>
  <c r="F28" i="13"/>
  <c r="D28" i="13"/>
  <c r="G27" i="13"/>
  <c r="F27" i="13"/>
  <c r="D27" i="13"/>
  <c r="G26" i="13"/>
  <c r="F26" i="13"/>
  <c r="D26" i="13"/>
  <c r="G25" i="13"/>
  <c r="F25" i="13"/>
  <c r="D25" i="13"/>
  <c r="G24" i="13"/>
  <c r="F24" i="13"/>
  <c r="D24" i="13"/>
  <c r="G23" i="13"/>
  <c r="F23" i="13"/>
  <c r="D23" i="13"/>
  <c r="G22" i="13"/>
  <c r="F22" i="13"/>
  <c r="D22" i="13"/>
  <c r="G21" i="13"/>
  <c r="F21" i="13"/>
  <c r="D21" i="13"/>
  <c r="G20" i="13"/>
  <c r="F20" i="13"/>
  <c r="D20" i="13"/>
  <c r="G19" i="13"/>
  <c r="F19" i="13"/>
  <c r="D19" i="13"/>
  <c r="G18" i="13"/>
  <c r="F18" i="13"/>
  <c r="D18" i="13"/>
  <c r="G17" i="13"/>
  <c r="F17" i="13"/>
  <c r="D17" i="13"/>
  <c r="G16" i="13"/>
  <c r="F16" i="13"/>
  <c r="D16" i="13"/>
  <c r="G15" i="13"/>
  <c r="F15" i="13"/>
  <c r="D15" i="13"/>
  <c r="G14" i="13"/>
  <c r="F14" i="13"/>
  <c r="D14" i="13"/>
  <c r="G13" i="13"/>
  <c r="F13" i="13"/>
  <c r="D13" i="13"/>
  <c r="G12" i="13"/>
  <c r="F12" i="13"/>
  <c r="D12" i="13"/>
  <c r="J11" i="13"/>
  <c r="G11" i="13"/>
  <c r="D11" i="13" s="1"/>
  <c r="F11" i="13"/>
  <c r="G10" i="13"/>
  <c r="F10" i="13" s="1"/>
  <c r="G9" i="13"/>
  <c r="F9" i="13"/>
  <c r="D9" i="13"/>
  <c r="G8" i="13"/>
  <c r="F8" i="13" s="1"/>
  <c r="G7" i="13"/>
  <c r="F7" i="13"/>
  <c r="D7" i="13"/>
  <c r="G6" i="13"/>
  <c r="F6" i="13" s="1"/>
  <c r="D6" i="13"/>
  <c r="G5" i="13"/>
  <c r="D5" i="13" s="1"/>
  <c r="F5" i="13"/>
  <c r="G4" i="13"/>
  <c r="D4" i="13" s="1"/>
  <c r="F4" i="13"/>
  <c r="J11" i="12"/>
  <c r="G8" i="12"/>
  <c r="F8" i="12"/>
  <c r="D8" i="12"/>
  <c r="G7" i="12"/>
  <c r="F7" i="12"/>
  <c r="D7" i="12"/>
  <c r="G6" i="12"/>
  <c r="F6" i="12"/>
  <c r="D6" i="12"/>
  <c r="G5" i="12"/>
  <c r="F5" i="12"/>
  <c r="D5" i="12"/>
  <c r="G4" i="12"/>
  <c r="F4" i="12"/>
  <c r="J7" i="12" s="1"/>
  <c r="E24" i="1" s="1"/>
  <c r="D4" i="12"/>
  <c r="J5" i="12" s="1"/>
  <c r="G43" i="11"/>
  <c r="F43" i="11"/>
  <c r="G42" i="11"/>
  <c r="F42" i="11"/>
  <c r="D42" i="11"/>
  <c r="G41" i="11"/>
  <c r="F41" i="11"/>
  <c r="D41" i="11"/>
  <c r="G40" i="11"/>
  <c r="F40" i="11"/>
  <c r="D40" i="11"/>
  <c r="G39" i="11"/>
  <c r="F39" i="11"/>
  <c r="D39" i="11"/>
  <c r="G38" i="11"/>
  <c r="F38" i="11"/>
  <c r="D38" i="11"/>
  <c r="G37" i="11"/>
  <c r="F37" i="11"/>
  <c r="D37" i="11"/>
  <c r="G36" i="11"/>
  <c r="F36" i="11"/>
  <c r="D36" i="11"/>
  <c r="G35" i="11"/>
  <c r="F35" i="11"/>
  <c r="D35" i="11"/>
  <c r="G34" i="11"/>
  <c r="F34" i="11"/>
  <c r="D34" i="11"/>
  <c r="G33" i="11"/>
  <c r="F33" i="11"/>
  <c r="D33" i="11"/>
  <c r="G32" i="11"/>
  <c r="F32" i="11"/>
  <c r="D32" i="11"/>
  <c r="G31" i="11"/>
  <c r="F31" i="11"/>
  <c r="D31" i="11"/>
  <c r="G30" i="11"/>
  <c r="F30" i="11"/>
  <c r="D30" i="11"/>
  <c r="G29" i="11"/>
  <c r="F29" i="11"/>
  <c r="D29" i="11"/>
  <c r="G28" i="11"/>
  <c r="F28" i="11"/>
  <c r="D28" i="11"/>
  <c r="G27" i="11"/>
  <c r="F27" i="11"/>
  <c r="D27" i="11"/>
  <c r="G26" i="11"/>
  <c r="F26" i="11"/>
  <c r="D26" i="11"/>
  <c r="G25" i="11"/>
  <c r="F25" i="11"/>
  <c r="D25" i="11"/>
  <c r="G24" i="11"/>
  <c r="F24" i="11"/>
  <c r="D24" i="11"/>
  <c r="G23" i="11"/>
  <c r="F23" i="11"/>
  <c r="D23" i="11"/>
  <c r="G22" i="11"/>
  <c r="F22" i="11"/>
  <c r="D22" i="11"/>
  <c r="G21" i="11"/>
  <c r="F21" i="11"/>
  <c r="D21" i="11"/>
  <c r="G20" i="11"/>
  <c r="F20" i="11"/>
  <c r="D20" i="11"/>
  <c r="G19" i="11"/>
  <c r="F19" i="11"/>
  <c r="D19" i="11"/>
  <c r="G18" i="11"/>
  <c r="F18" i="11"/>
  <c r="D18" i="11"/>
  <c r="G17" i="11"/>
  <c r="F17" i="11"/>
  <c r="D17" i="11"/>
  <c r="G16" i="11"/>
  <c r="F16" i="11"/>
  <c r="D16" i="11"/>
  <c r="G15" i="11"/>
  <c r="F15" i="11"/>
  <c r="D15" i="11"/>
  <c r="G14" i="11"/>
  <c r="F14" i="11"/>
  <c r="D14" i="11"/>
  <c r="G13" i="11"/>
  <c r="F13" i="11"/>
  <c r="D13" i="11"/>
  <c r="G12" i="11"/>
  <c r="F12" i="11"/>
  <c r="D12" i="11"/>
  <c r="J11" i="11"/>
  <c r="G11" i="11"/>
  <c r="F11" i="11"/>
  <c r="D11" i="11"/>
  <c r="G10" i="11"/>
  <c r="F10" i="11"/>
  <c r="D10" i="11"/>
  <c r="G9" i="11"/>
  <c r="F9" i="11"/>
  <c r="D9" i="11"/>
  <c r="G8" i="11"/>
  <c r="F8" i="11"/>
  <c r="D8" i="11"/>
  <c r="G7" i="11"/>
  <c r="F7" i="11"/>
  <c r="D7" i="11"/>
  <c r="G6" i="11"/>
  <c r="F6" i="11"/>
  <c r="D6" i="11"/>
  <c r="G5" i="11"/>
  <c r="F5" i="11"/>
  <c r="D5" i="11"/>
  <c r="G4" i="11"/>
  <c r="F4" i="11"/>
  <c r="D4" i="11"/>
  <c r="G21" i="10"/>
  <c r="F21" i="10" s="1"/>
  <c r="G20" i="10"/>
  <c r="F20" i="10"/>
  <c r="D20" i="10"/>
  <c r="G19" i="10"/>
  <c r="F19" i="10" s="1"/>
  <c r="G18" i="10"/>
  <c r="F18" i="10" s="1"/>
  <c r="G17" i="10"/>
  <c r="F17" i="10" s="1"/>
  <c r="D17" i="10"/>
  <c r="G16" i="10"/>
  <c r="F16" i="10"/>
  <c r="D16" i="10"/>
  <c r="G15" i="10"/>
  <c r="F15" i="10" s="1"/>
  <c r="G14" i="10"/>
  <c r="F14" i="10" s="1"/>
  <c r="G13" i="10"/>
  <c r="F13" i="10" s="1"/>
  <c r="D13" i="10"/>
  <c r="G12" i="10"/>
  <c r="F12" i="10"/>
  <c r="D12" i="10"/>
  <c r="J11" i="10"/>
  <c r="D25" i="3" s="1"/>
  <c r="G11" i="10"/>
  <c r="F11" i="10"/>
  <c r="D11" i="10"/>
  <c r="G10" i="10"/>
  <c r="F10" i="10"/>
  <c r="D10" i="10"/>
  <c r="G9" i="10"/>
  <c r="F9" i="10"/>
  <c r="D9" i="10"/>
  <c r="G8" i="10"/>
  <c r="D8" i="10" s="1"/>
  <c r="F8" i="10"/>
  <c r="G7" i="10"/>
  <c r="F7" i="10" s="1"/>
  <c r="G6" i="10"/>
  <c r="F6" i="10" s="1"/>
  <c r="D6" i="10"/>
  <c r="G5" i="10"/>
  <c r="F5" i="10"/>
  <c r="D5" i="10"/>
  <c r="G4" i="10"/>
  <c r="F4" i="10"/>
  <c r="D4" i="10"/>
  <c r="G15" i="9"/>
  <c r="F15" i="9" s="1"/>
  <c r="G14" i="9"/>
  <c r="F14" i="9"/>
  <c r="D14" i="9"/>
  <c r="G13" i="9"/>
  <c r="D13" i="9" s="1"/>
  <c r="F13" i="9"/>
  <c r="G12" i="9"/>
  <c r="D12" i="9" s="1"/>
  <c r="F12" i="9"/>
  <c r="J11" i="9"/>
  <c r="G11" i="9"/>
  <c r="F11" i="9" s="1"/>
  <c r="D11" i="9"/>
  <c r="G10" i="9"/>
  <c r="F10" i="9"/>
  <c r="D10" i="9"/>
  <c r="G9" i="9"/>
  <c r="F9" i="9"/>
  <c r="D9" i="9"/>
  <c r="G8" i="9"/>
  <c r="F8" i="9"/>
  <c r="D8" i="9"/>
  <c r="G7" i="9"/>
  <c r="F7" i="9"/>
  <c r="D7" i="9"/>
  <c r="G6" i="9"/>
  <c r="D6" i="9" s="1"/>
  <c r="F6" i="9"/>
  <c r="G5" i="9"/>
  <c r="F5" i="9" s="1"/>
  <c r="G4" i="9"/>
  <c r="F4" i="9" s="1"/>
  <c r="D4" i="9"/>
  <c r="G36" i="8"/>
  <c r="F36" i="8"/>
  <c r="D36" i="8"/>
  <c r="G35" i="8"/>
  <c r="F35" i="8"/>
  <c r="D35" i="8"/>
  <c r="G34" i="8"/>
  <c r="F34" i="8"/>
  <c r="D34" i="8"/>
  <c r="G33" i="8"/>
  <c r="F33" i="8"/>
  <c r="D33" i="8"/>
  <c r="G32" i="8"/>
  <c r="F32" i="8"/>
  <c r="D32" i="8"/>
  <c r="G31" i="8"/>
  <c r="F31" i="8"/>
  <c r="D31" i="8"/>
  <c r="G30" i="8"/>
  <c r="F30" i="8"/>
  <c r="D30" i="8"/>
  <c r="G29" i="8"/>
  <c r="F29" i="8"/>
  <c r="D29" i="8"/>
  <c r="G28" i="8"/>
  <c r="F28" i="8"/>
  <c r="D28" i="8"/>
  <c r="G27" i="8"/>
  <c r="F27" i="8"/>
  <c r="D27" i="8"/>
  <c r="G26" i="8"/>
  <c r="F26" i="8"/>
  <c r="D26" i="8"/>
  <c r="G25" i="8"/>
  <c r="F25" i="8"/>
  <c r="D25" i="8"/>
  <c r="G24" i="8"/>
  <c r="F24" i="8"/>
  <c r="D24" i="8"/>
  <c r="G23" i="8"/>
  <c r="F23" i="8"/>
  <c r="D23" i="8"/>
  <c r="G22" i="8"/>
  <c r="F22" i="8"/>
  <c r="D22" i="8"/>
  <c r="G21" i="8"/>
  <c r="F21" i="8"/>
  <c r="D21" i="8"/>
  <c r="G20" i="8"/>
  <c r="F20" i="8"/>
  <c r="D20" i="8"/>
  <c r="G19" i="8"/>
  <c r="F19" i="8"/>
  <c r="D19" i="8"/>
  <c r="G18" i="8"/>
  <c r="F18" i="8"/>
  <c r="D18" i="8"/>
  <c r="G17" i="8"/>
  <c r="F17" i="8"/>
  <c r="D17" i="8"/>
  <c r="G16" i="8"/>
  <c r="F16" i="8"/>
  <c r="D16" i="8"/>
  <c r="G15" i="8"/>
  <c r="F15" i="8"/>
  <c r="D15" i="8"/>
  <c r="G14" i="8"/>
  <c r="F14" i="8"/>
  <c r="D14" i="8"/>
  <c r="G13" i="8"/>
  <c r="F13" i="8"/>
  <c r="D13" i="8"/>
  <c r="G12" i="8"/>
  <c r="F12" i="8"/>
  <c r="D12" i="8"/>
  <c r="J11" i="8"/>
  <c r="G11" i="8"/>
  <c r="D11" i="8" s="1"/>
  <c r="F11" i="8"/>
  <c r="G10" i="8"/>
  <c r="F10" i="8" s="1"/>
  <c r="G9" i="8"/>
  <c r="F9" i="8"/>
  <c r="D9" i="8"/>
  <c r="G8" i="8"/>
  <c r="F8" i="8" s="1"/>
  <c r="G7" i="8"/>
  <c r="F7" i="8"/>
  <c r="D7" i="8"/>
  <c r="G6" i="8"/>
  <c r="F6" i="8"/>
  <c r="D6" i="8"/>
  <c r="G5" i="8"/>
  <c r="D5" i="8" s="1"/>
  <c r="F5" i="8"/>
  <c r="G4" i="8"/>
  <c r="D4" i="8" s="1"/>
  <c r="F4" i="8"/>
  <c r="G40" i="7"/>
  <c r="F40" i="7" s="1"/>
  <c r="D40" i="7"/>
  <c r="G39" i="7"/>
  <c r="F39" i="7"/>
  <c r="D39" i="7"/>
  <c r="G38" i="7"/>
  <c r="F38" i="7" s="1"/>
  <c r="G37" i="7"/>
  <c r="F37" i="7" s="1"/>
  <c r="G36" i="7"/>
  <c r="F36" i="7" s="1"/>
  <c r="D36" i="7"/>
  <c r="G35" i="7"/>
  <c r="F35" i="7"/>
  <c r="D35" i="7"/>
  <c r="G34" i="7"/>
  <c r="F34" i="7" s="1"/>
  <c r="G33" i="7"/>
  <c r="F33" i="7" s="1"/>
  <c r="G32" i="7"/>
  <c r="F32" i="7" s="1"/>
  <c r="D32" i="7"/>
  <c r="G31" i="7"/>
  <c r="F31" i="7"/>
  <c r="D31" i="7"/>
  <c r="G30" i="7"/>
  <c r="F30" i="7" s="1"/>
  <c r="G29" i="7"/>
  <c r="F29" i="7" s="1"/>
  <c r="G28" i="7"/>
  <c r="F28" i="7" s="1"/>
  <c r="D28" i="7"/>
  <c r="G27" i="7"/>
  <c r="F27" i="7"/>
  <c r="D27" i="7"/>
  <c r="G26" i="7"/>
  <c r="F26" i="7" s="1"/>
  <c r="G25" i="7"/>
  <c r="F25" i="7" s="1"/>
  <c r="G24" i="7"/>
  <c r="F24" i="7" s="1"/>
  <c r="D24" i="7"/>
  <c r="G23" i="7"/>
  <c r="F23" i="7"/>
  <c r="D23" i="7"/>
  <c r="G22" i="7"/>
  <c r="F22" i="7" s="1"/>
  <c r="G21" i="7"/>
  <c r="F21" i="7" s="1"/>
  <c r="G20" i="7"/>
  <c r="F20" i="7" s="1"/>
  <c r="D20" i="7"/>
  <c r="G19" i="7"/>
  <c r="F19" i="7"/>
  <c r="D19" i="7"/>
  <c r="G18" i="7"/>
  <c r="F18" i="7" s="1"/>
  <c r="G17" i="7"/>
  <c r="F17" i="7" s="1"/>
  <c r="G16" i="7"/>
  <c r="F16" i="7" s="1"/>
  <c r="D16" i="7"/>
  <c r="G15" i="7"/>
  <c r="F15" i="7"/>
  <c r="D15" i="7"/>
  <c r="G14" i="7"/>
  <c r="F14" i="7" s="1"/>
  <c r="G13" i="7"/>
  <c r="F13" i="7" s="1"/>
  <c r="G12" i="7"/>
  <c r="F12" i="7" s="1"/>
  <c r="D12" i="7"/>
  <c r="J11" i="7"/>
  <c r="G11" i="7"/>
  <c r="F11" i="7"/>
  <c r="D11" i="7"/>
  <c r="G10" i="7"/>
  <c r="F10" i="7"/>
  <c r="D10" i="7"/>
  <c r="G9" i="7"/>
  <c r="F9" i="7" s="1"/>
  <c r="G8" i="7"/>
  <c r="F8" i="7"/>
  <c r="D8" i="7"/>
  <c r="G7" i="7"/>
  <c r="F7" i="7" s="1"/>
  <c r="G6" i="7"/>
  <c r="F6" i="7" s="1"/>
  <c r="G5" i="7"/>
  <c r="F5" i="7"/>
  <c r="D5" i="7"/>
  <c r="G4" i="7"/>
  <c r="F4" i="7"/>
  <c r="D4" i="7"/>
  <c r="G24" i="6"/>
  <c r="D24" i="6" s="1"/>
  <c r="F24" i="6"/>
  <c r="G23" i="6"/>
  <c r="F23" i="6" s="1"/>
  <c r="G22" i="6"/>
  <c r="F22" i="6"/>
  <c r="D22" i="6"/>
  <c r="G21" i="6"/>
  <c r="D21" i="6" s="1"/>
  <c r="F21" i="6"/>
  <c r="G20" i="6"/>
  <c r="D20" i="6" s="1"/>
  <c r="F20" i="6"/>
  <c r="G19" i="6"/>
  <c r="F19" i="6"/>
  <c r="D19" i="6"/>
  <c r="G18" i="6"/>
  <c r="F18" i="6"/>
  <c r="D18" i="6"/>
  <c r="G17" i="6"/>
  <c r="F17" i="6"/>
  <c r="D17" i="6"/>
  <c r="G16" i="6"/>
  <c r="F16" i="6"/>
  <c r="D16" i="6"/>
  <c r="G15" i="6"/>
  <c r="F15" i="6"/>
  <c r="D15" i="6"/>
  <c r="G14" i="6"/>
  <c r="F14" i="6"/>
  <c r="D14" i="6"/>
  <c r="G13" i="6"/>
  <c r="D13" i="6" s="1"/>
  <c r="F13" i="6"/>
  <c r="G12" i="6"/>
  <c r="D12" i="6" s="1"/>
  <c r="F12" i="6"/>
  <c r="J11" i="6"/>
  <c r="G11" i="6"/>
  <c r="F11" i="6" s="1"/>
  <c r="D11" i="6"/>
  <c r="G10" i="6"/>
  <c r="F10" i="6"/>
  <c r="D10" i="6"/>
  <c r="G9" i="6"/>
  <c r="F9" i="6"/>
  <c r="D9" i="6"/>
  <c r="G8" i="6"/>
  <c r="F8" i="6"/>
  <c r="D8" i="6"/>
  <c r="G7" i="6"/>
  <c r="F7" i="6"/>
  <c r="D7" i="6"/>
  <c r="G6" i="6"/>
  <c r="D6" i="6" s="1"/>
  <c r="F6" i="6"/>
  <c r="G5" i="6"/>
  <c r="F5" i="6" s="1"/>
  <c r="G4" i="6"/>
  <c r="F4" i="6" s="1"/>
  <c r="D4" i="6"/>
  <c r="G12" i="5"/>
  <c r="F12" i="5"/>
  <c r="D12" i="5"/>
  <c r="J11" i="5"/>
  <c r="G11" i="5"/>
  <c r="D11" i="5" s="1"/>
  <c r="F11" i="5"/>
  <c r="G10" i="5"/>
  <c r="F10" i="5" s="1"/>
  <c r="G9" i="5"/>
  <c r="F9" i="5"/>
  <c r="D9" i="5"/>
  <c r="G8" i="5"/>
  <c r="F8" i="5" s="1"/>
  <c r="G7" i="5"/>
  <c r="F7" i="5"/>
  <c r="D7" i="5"/>
  <c r="G6" i="5"/>
  <c r="F6" i="5"/>
  <c r="D6" i="5"/>
  <c r="G5" i="5"/>
  <c r="D5" i="5" s="1"/>
  <c r="F5" i="5"/>
  <c r="G4" i="5"/>
  <c r="D4" i="5" s="1"/>
  <c r="F4" i="5"/>
  <c r="G32" i="4"/>
  <c r="F32" i="4"/>
  <c r="D32" i="4"/>
  <c r="G31" i="4"/>
  <c r="F31" i="4"/>
  <c r="D31" i="4"/>
  <c r="G30" i="4"/>
  <c r="F30" i="4"/>
  <c r="D30" i="4"/>
  <c r="G29" i="4"/>
  <c r="F29" i="4"/>
  <c r="D29" i="4"/>
  <c r="G28" i="4"/>
  <c r="F28" i="4"/>
  <c r="D28" i="4"/>
  <c r="G27" i="4"/>
  <c r="F27" i="4"/>
  <c r="D27" i="4"/>
  <c r="G26" i="4"/>
  <c r="F26" i="4"/>
  <c r="D26" i="4"/>
  <c r="G25" i="4"/>
  <c r="F25" i="4"/>
  <c r="D25" i="4"/>
  <c r="G24" i="4"/>
  <c r="F24" i="4"/>
  <c r="D24" i="4"/>
  <c r="G23" i="4"/>
  <c r="F23" i="4"/>
  <c r="D23" i="4"/>
  <c r="G22" i="4"/>
  <c r="D22" i="4" s="1"/>
  <c r="F22" i="4"/>
  <c r="G21" i="4"/>
  <c r="D21" i="4" s="1"/>
  <c r="F21" i="4"/>
  <c r="G20" i="4"/>
  <c r="F20" i="4"/>
  <c r="D20" i="4"/>
  <c r="G19" i="4"/>
  <c r="F19" i="4"/>
  <c r="D19" i="4"/>
  <c r="G18" i="4"/>
  <c r="D18" i="4" s="1"/>
  <c r="F18" i="4"/>
  <c r="G17" i="4"/>
  <c r="D17" i="4" s="1"/>
  <c r="F17" i="4"/>
  <c r="G16" i="4"/>
  <c r="F16" i="4" s="1"/>
  <c r="D16" i="4"/>
  <c r="G15" i="4"/>
  <c r="F15" i="4"/>
  <c r="D15" i="4"/>
  <c r="G14" i="4"/>
  <c r="F14" i="4" s="1"/>
  <c r="G13" i="4"/>
  <c r="F13" i="4" s="1"/>
  <c r="G12" i="4"/>
  <c r="F12" i="4" s="1"/>
  <c r="D12" i="4"/>
  <c r="J11" i="4"/>
  <c r="D19" i="3" s="1"/>
  <c r="G11" i="4"/>
  <c r="F11" i="4"/>
  <c r="D11" i="4"/>
  <c r="G10" i="4"/>
  <c r="F10" i="4"/>
  <c r="D10" i="4"/>
  <c r="G9" i="4"/>
  <c r="F9" i="4" s="1"/>
  <c r="G8" i="4"/>
  <c r="F8" i="4"/>
  <c r="D8" i="4"/>
  <c r="G7" i="4"/>
  <c r="F7" i="4" s="1"/>
  <c r="G6" i="4"/>
  <c r="F6" i="4" s="1"/>
  <c r="G5" i="4"/>
  <c r="F5" i="4"/>
  <c r="D5" i="4"/>
  <c r="G4" i="4"/>
  <c r="F4" i="4"/>
  <c r="J7" i="4" s="1"/>
  <c r="E16" i="1" s="1"/>
  <c r="D4" i="4"/>
  <c r="D28" i="3"/>
  <c r="D27" i="3"/>
  <c r="D26" i="3"/>
  <c r="D24" i="3"/>
  <c r="D23" i="3"/>
  <c r="D22" i="3"/>
  <c r="D21" i="3"/>
  <c r="D20" i="3"/>
  <c r="E11" i="1"/>
  <c r="J7" i="10" l="1"/>
  <c r="E22" i="1" s="1"/>
  <c r="J7" i="11"/>
  <c r="E23" i="1" s="1"/>
  <c r="J5" i="11"/>
  <c r="D29" i="3"/>
  <c r="J7" i="7"/>
  <c r="E19" i="1" s="1"/>
  <c r="J3" i="12"/>
  <c r="D24" i="1"/>
  <c r="C24" i="1" s="1"/>
  <c r="J9" i="12"/>
  <c r="C27" i="3" s="1"/>
  <c r="J7" i="6"/>
  <c r="E18" i="1" s="1"/>
  <c r="J7" i="5"/>
  <c r="E17" i="1" s="1"/>
  <c r="J5" i="10"/>
  <c r="J3" i="11"/>
  <c r="B26" i="3" s="1"/>
  <c r="D23" i="1"/>
  <c r="C23" i="1" s="1"/>
  <c r="J9" i="11"/>
  <c r="C26" i="3" s="1"/>
  <c r="J7" i="13"/>
  <c r="E25" i="1" s="1"/>
  <c r="J7" i="9"/>
  <c r="E21" i="1" s="1"/>
  <c r="J7" i="8"/>
  <c r="E20" i="1" s="1"/>
  <c r="D21" i="10"/>
  <c r="D9" i="4"/>
  <c r="D10" i="5"/>
  <c r="D23" i="6"/>
  <c r="D9" i="7"/>
  <c r="D10" i="8"/>
  <c r="J5" i="8" s="1"/>
  <c r="D15" i="9"/>
  <c r="D10" i="13"/>
  <c r="D6" i="4"/>
  <c r="D13" i="4"/>
  <c r="D5" i="6"/>
  <c r="D6" i="7"/>
  <c r="D13" i="7"/>
  <c r="D17" i="7"/>
  <c r="D21" i="7"/>
  <c r="D25" i="7"/>
  <c r="D29" i="7"/>
  <c r="D33" i="7"/>
  <c r="D37" i="7"/>
  <c r="D5" i="9"/>
  <c r="D7" i="10"/>
  <c r="D14" i="10"/>
  <c r="D18" i="10"/>
  <c r="D7" i="4"/>
  <c r="D14" i="4"/>
  <c r="D8" i="5"/>
  <c r="D7" i="7"/>
  <c r="D14" i="7"/>
  <c r="D18" i="7"/>
  <c r="D22" i="7"/>
  <c r="D26" i="7"/>
  <c r="D30" i="7"/>
  <c r="D34" i="7"/>
  <c r="D38" i="7"/>
  <c r="D8" i="8"/>
  <c r="D15" i="10"/>
  <c r="D19" i="10"/>
  <c r="D8" i="13"/>
  <c r="J5" i="13" s="1"/>
  <c r="J5" i="9" l="1"/>
  <c r="J5" i="7"/>
  <c r="J3" i="7" s="1"/>
  <c r="B22" i="3" s="1"/>
  <c r="J5" i="5"/>
  <c r="J5" i="4"/>
  <c r="J3" i="13"/>
  <c r="B28" i="3" s="1"/>
  <c r="D25" i="1"/>
  <c r="C25" i="1" s="1"/>
  <c r="J9" i="13"/>
  <c r="C28" i="3" s="1"/>
  <c r="J3" i="4"/>
  <c r="B19" i="3" s="1"/>
  <c r="J9" i="4"/>
  <c r="C19" i="3" s="1"/>
  <c r="D16" i="1"/>
  <c r="C16" i="1" s="1"/>
  <c r="D19" i="1"/>
  <c r="C19" i="1" s="1"/>
  <c r="J3" i="5"/>
  <c r="B20" i="3" s="1"/>
  <c r="J9" i="5"/>
  <c r="C20" i="3" s="1"/>
  <c r="D17" i="1"/>
  <c r="C17" i="1" s="1"/>
  <c r="J9" i="9"/>
  <c r="C24" i="3" s="1"/>
  <c r="J3" i="9"/>
  <c r="B24" i="3" s="1"/>
  <c r="D21" i="1"/>
  <c r="C21" i="1" s="1"/>
  <c r="J5" i="6"/>
  <c r="J3" i="10"/>
  <c r="B25" i="3" s="1"/>
  <c r="D22" i="1"/>
  <c r="C22" i="1" s="1"/>
  <c r="J9" i="10"/>
  <c r="C25" i="3" s="1"/>
  <c r="J3" i="8"/>
  <c r="B23" i="3" s="1"/>
  <c r="D20" i="1"/>
  <c r="C20" i="1" s="1"/>
  <c r="J9" i="8"/>
  <c r="C23" i="3" s="1"/>
  <c r="J9" i="7" l="1"/>
  <c r="C22" i="3" s="1"/>
  <c r="J3" i="6"/>
  <c r="D18" i="1"/>
  <c r="C18" i="1" s="1"/>
  <c r="J9" i="6"/>
  <c r="C21" i="3" s="1"/>
  <c r="C29" i="3" s="1"/>
  <c r="B21" i="3" l="1"/>
  <c r="B29" i="3"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<sst xmlns="http://schemas.openxmlformats.org/spreadsheetml/2006/main" count="986" uniqueCount="327">
  <si>
    <t>Sporoversikt – Status og fremdrift</t>
  </si>
  <si>
    <t xml:space="preserve">Beskrivelse:
Dette dokumentet har som formål å vise hvilke skinneganger som er blitt inspisert. Hvert enklet spor har sin egen side som skal bli fulgt opp etterhver som de blir inspisert. Strekkene er indelt i stationer og relevante veksler er også inkludert. Etterhvert som skinnegangen og vekslene blir innspisert skal status endres fra "Nei" til "Ja", prosent andelen av seksjonen inspisert vil da kalkuleres. Noe av distansene er unøyaktige ettersom det er delvis hentet fra linjekart der enkelte antagelser må gjøres, avstanden er avundet til nærmeste tiende og differansen i avstand basert på om man er på inn eller ut sporet er ikke tatt i betraktning. Dette er gjort ettersom det ikke har noe hensikt basert på hvordan inspeksjonen utføres.  </t>
  </si>
  <si>
    <t>Revisjon</t>
  </si>
  <si>
    <t>Rev</t>
  </si>
  <si>
    <t>Sist oppdatert</t>
  </si>
  <si>
    <t>Dokument ansvarlig</t>
  </si>
  <si>
    <t>Tobias Magnus</t>
  </si>
  <si>
    <t>Oppsummert status per bane</t>
  </si>
  <si>
    <t>Bane</t>
  </si>
  <si>
    <t>Total ferdigstillelse</t>
  </si>
  <si>
    <t>Inngående spor</t>
  </si>
  <si>
    <t>Utgående spor</t>
  </si>
  <si>
    <t>Holmenkollbanen</t>
  </si>
  <si>
    <t>Sognsvannsbanen</t>
  </si>
  <si>
    <t>Røabanen</t>
  </si>
  <si>
    <t>Kolsåsbanen</t>
  </si>
  <si>
    <t>Grorudbanen</t>
  </si>
  <si>
    <t>Furusetbanen</t>
  </si>
  <si>
    <t>Østensjøbanen</t>
  </si>
  <si>
    <t>Lamberseterbanen</t>
  </si>
  <si>
    <t>Lørenbanen</t>
  </si>
  <si>
    <t>Centrumsbanen</t>
  </si>
  <si>
    <t xml:space="preserve">Kart over samtlige av  sporveiens baner </t>
  </si>
  <si>
    <t>Kunde:</t>
  </si>
  <si>
    <t>Sporveien</t>
  </si>
  <si>
    <t>Prosjektnummer:</t>
  </si>
  <si>
    <t>252904-13</t>
  </si>
  <si>
    <t>Installasjon:</t>
  </si>
  <si>
    <t>Oslo T-bane</t>
  </si>
  <si>
    <t>Prosjekttittel:</t>
  </si>
  <si>
    <t>Sporveien 2025/2026</t>
  </si>
  <si>
    <t>Fra:</t>
  </si>
  <si>
    <t>PO nummer:</t>
  </si>
  <si>
    <t>TBC</t>
  </si>
  <si>
    <t>Til:</t>
  </si>
  <si>
    <t>Kopi:</t>
  </si>
  <si>
    <t>HMS:</t>
  </si>
  <si>
    <t>Utført arbeid i dag:</t>
  </si>
  <si>
    <t>Planlagt arbeid for neste skift:</t>
  </si>
  <si>
    <t>Resultater:</t>
  </si>
  <si>
    <t>Fremdrift og status:</t>
  </si>
  <si>
    <t>Progress (%)</t>
  </si>
  <si>
    <t>Distanse gått (km)</t>
  </si>
  <si>
    <t>Total distanse (km)</t>
  </si>
  <si>
    <t>Omfang for kampanje</t>
  </si>
  <si>
    <t>Totalt</t>
  </si>
  <si>
    <t>Mobilisert personell</t>
  </si>
  <si>
    <t>Navn</t>
  </si>
  <si>
    <t>Dato mobilisert</t>
  </si>
  <si>
    <t>Planlagt demobilisering</t>
  </si>
  <si>
    <t>Diverse:</t>
  </si>
  <si>
    <t>Timer i dag / totalt:</t>
  </si>
  <si>
    <t>Overtid i dag / totalt:</t>
  </si>
  <si>
    <t>Holmenkollen</t>
  </si>
  <si>
    <t xml:space="preserve">Inngående sport </t>
  </si>
  <si>
    <t xml:space="preserve">Utgående sport </t>
  </si>
  <si>
    <t>Meter fra Nationaltheatret</t>
  </si>
  <si>
    <t>Ferdig1</t>
  </si>
  <si>
    <t>% Ferdig1</t>
  </si>
  <si>
    <t>Ferdig2</t>
  </si>
  <si>
    <t>% Ferdig2</t>
  </si>
  <si>
    <t>Meter mellom objekter</t>
  </si>
  <si>
    <t>Kommentar</t>
  </si>
  <si>
    <t>Signert</t>
  </si>
  <si>
    <t xml:space="preserve">Total prosent ferdig </t>
  </si>
  <si>
    <t>H1371</t>
  </si>
  <si>
    <t>Frognerseteren</t>
  </si>
  <si>
    <t>Total prosent inn</t>
  </si>
  <si>
    <t>H1305</t>
  </si>
  <si>
    <t>Voksenkollen</t>
  </si>
  <si>
    <t xml:space="preserve">Total prosent ut </t>
  </si>
  <si>
    <t>Lillevann</t>
  </si>
  <si>
    <t>Skogen</t>
  </si>
  <si>
    <t xml:space="preserve">Total km gått </t>
  </si>
  <si>
    <t>H1111</t>
  </si>
  <si>
    <t>Voksenlia</t>
  </si>
  <si>
    <t>Total km</t>
  </si>
  <si>
    <t>H0930</t>
  </si>
  <si>
    <t>H0903</t>
  </si>
  <si>
    <t>H0894</t>
  </si>
  <si>
    <t>Besserud</t>
  </si>
  <si>
    <t>Midtstuen</t>
  </si>
  <si>
    <t>Skådalen</t>
  </si>
  <si>
    <t>Nei</t>
  </si>
  <si>
    <t>Vettakollen</t>
  </si>
  <si>
    <t>H0671</t>
  </si>
  <si>
    <t>H0664</t>
  </si>
  <si>
    <t>Gulleråsen</t>
  </si>
  <si>
    <t>Gråkammen</t>
  </si>
  <si>
    <t>Slemdal</t>
  </si>
  <si>
    <t>Ris</t>
  </si>
  <si>
    <t>H0453</t>
  </si>
  <si>
    <t>H0444</t>
  </si>
  <si>
    <t>Gaustad</t>
  </si>
  <si>
    <t>Vinderen</t>
  </si>
  <si>
    <t>Steinerud</t>
  </si>
  <si>
    <t>H0303</t>
  </si>
  <si>
    <t>H0294</t>
  </si>
  <si>
    <t>Frøen</t>
  </si>
  <si>
    <t xml:space="preserve">Sognsvannbannen </t>
  </si>
  <si>
    <t>Sognsvann</t>
  </si>
  <si>
    <t>S0798/S0803</t>
  </si>
  <si>
    <t>S0795/S0792</t>
  </si>
  <si>
    <t>Kringsjå</t>
  </si>
  <si>
    <t>Holstein</t>
  </si>
  <si>
    <t>Østhorn</t>
  </si>
  <si>
    <t>S0623/S0614</t>
  </si>
  <si>
    <t>Tåsen</t>
  </si>
  <si>
    <t>Berg</t>
  </si>
  <si>
    <t>C0491/C0490</t>
  </si>
  <si>
    <t>Østerås</t>
  </si>
  <si>
    <t>R0963</t>
  </si>
  <si>
    <t>R0940</t>
  </si>
  <si>
    <t>Lijordet</t>
  </si>
  <si>
    <t>Eiksmarka</t>
  </si>
  <si>
    <t>R0817</t>
  </si>
  <si>
    <t>R0806</t>
  </si>
  <si>
    <t>Ekraveien</t>
  </si>
  <si>
    <t>Røa</t>
  </si>
  <si>
    <t>R0633</t>
  </si>
  <si>
    <t xml:space="preserve">Må utføres på utgående spor </t>
  </si>
  <si>
    <t>TM</t>
  </si>
  <si>
    <t>R0620</t>
  </si>
  <si>
    <t>Hovseter</t>
  </si>
  <si>
    <t>Holmen</t>
  </si>
  <si>
    <t>R0507</t>
  </si>
  <si>
    <t>R0496</t>
  </si>
  <si>
    <t>Makrellbekken</t>
  </si>
  <si>
    <t>Smestad</t>
  </si>
  <si>
    <t>Borgen</t>
  </si>
  <si>
    <t>R0319</t>
  </si>
  <si>
    <t>R0296</t>
  </si>
  <si>
    <t>C0236</t>
  </si>
  <si>
    <t>C0237</t>
  </si>
  <si>
    <t xml:space="preserve">Kolsåsbanen </t>
  </si>
  <si>
    <t>Kolsås</t>
  </si>
  <si>
    <t>K1619</t>
  </si>
  <si>
    <t>K1612</t>
  </si>
  <si>
    <t>Hauger</t>
  </si>
  <si>
    <t>Gjettum</t>
  </si>
  <si>
    <t>K1348</t>
  </si>
  <si>
    <t>Avløs</t>
  </si>
  <si>
    <t>K1295</t>
  </si>
  <si>
    <t>K1289</t>
  </si>
  <si>
    <t>K1275</t>
  </si>
  <si>
    <t>K1268</t>
  </si>
  <si>
    <t>Haslum</t>
  </si>
  <si>
    <t>Gjønnes</t>
  </si>
  <si>
    <t>Bekkestua</t>
  </si>
  <si>
    <t>K1022</t>
  </si>
  <si>
    <t>K1017</t>
  </si>
  <si>
    <t>K1016</t>
  </si>
  <si>
    <t>K1007</t>
  </si>
  <si>
    <t>K1004</t>
  </si>
  <si>
    <t>Ringstabekk</t>
  </si>
  <si>
    <t>K0872</t>
  </si>
  <si>
    <t>K0867</t>
  </si>
  <si>
    <t>K0864</t>
  </si>
  <si>
    <t>K0852</t>
  </si>
  <si>
    <t>Jar</t>
  </si>
  <si>
    <t>K0803/K0801</t>
  </si>
  <si>
    <t>K0779</t>
  </si>
  <si>
    <t>K0772</t>
  </si>
  <si>
    <t>Bjørnsletta</t>
  </si>
  <si>
    <t>Åsjordet</t>
  </si>
  <si>
    <t>K0639</t>
  </si>
  <si>
    <t>K0614</t>
  </si>
  <si>
    <t>Ullernåsen</t>
  </si>
  <si>
    <t>Montebello</t>
  </si>
  <si>
    <t>K0503</t>
  </si>
  <si>
    <t>K0481</t>
  </si>
  <si>
    <t>K0446</t>
  </si>
  <si>
    <t>K0448</t>
  </si>
  <si>
    <t>G1561</t>
  </si>
  <si>
    <t>G1560</t>
  </si>
  <si>
    <t>Vestli</t>
  </si>
  <si>
    <t>G1558</t>
  </si>
  <si>
    <t>Stovner</t>
  </si>
  <si>
    <t>Rommen</t>
  </si>
  <si>
    <t>Romsås</t>
  </si>
  <si>
    <t>G1201</t>
  </si>
  <si>
    <t>G1200</t>
  </si>
  <si>
    <t>Grorud</t>
  </si>
  <si>
    <t>Ammerud</t>
  </si>
  <si>
    <t>Kalbakken</t>
  </si>
  <si>
    <t>Rødtvet</t>
  </si>
  <si>
    <t>G0935</t>
  </si>
  <si>
    <t>G0936</t>
  </si>
  <si>
    <t>G0915</t>
  </si>
  <si>
    <t>G0916</t>
  </si>
  <si>
    <t>Veitvet</t>
  </si>
  <si>
    <t>Linderud</t>
  </si>
  <si>
    <t>G0721</t>
  </si>
  <si>
    <t>G0720</t>
  </si>
  <si>
    <t>Vollebekk</t>
  </si>
  <si>
    <t>Risløkka</t>
  </si>
  <si>
    <t>Økern</t>
  </si>
  <si>
    <t>G0570/G0571</t>
  </si>
  <si>
    <t>G0529</t>
  </si>
  <si>
    <t>G0524</t>
  </si>
  <si>
    <t>Hasle</t>
  </si>
  <si>
    <t>Carl Berners plass</t>
  </si>
  <si>
    <t>G0361</t>
  </si>
  <si>
    <t>G0360</t>
  </si>
  <si>
    <t>G0322</t>
  </si>
  <si>
    <t>L0265</t>
  </si>
  <si>
    <t>L0276</t>
  </si>
  <si>
    <t xml:space="preserve">Furusetbanen </t>
  </si>
  <si>
    <t>Ellingsrudåsen</t>
  </si>
  <si>
    <t>F1279</t>
  </si>
  <si>
    <t>F1278</t>
  </si>
  <si>
    <t>Furuset</t>
  </si>
  <si>
    <t>F1154</t>
  </si>
  <si>
    <t>F1155</t>
  </si>
  <si>
    <t>Lindeberg</t>
  </si>
  <si>
    <t>F1033</t>
  </si>
  <si>
    <t>Trosterud</t>
  </si>
  <si>
    <t>Haugerud</t>
  </si>
  <si>
    <t>Tveita</t>
  </si>
  <si>
    <t>F0711</t>
  </si>
  <si>
    <t>Ø0645/Ø0642</t>
  </si>
  <si>
    <t>Ø1448</t>
  </si>
  <si>
    <t>Ø1449</t>
  </si>
  <si>
    <t>Mortensrud</t>
  </si>
  <si>
    <t>Ø1432</t>
  </si>
  <si>
    <t>Æ1431</t>
  </si>
  <si>
    <t>Skullerud</t>
  </si>
  <si>
    <t>Ø1151</t>
  </si>
  <si>
    <t>Ø1144</t>
  </si>
  <si>
    <t>Bogerud</t>
  </si>
  <si>
    <t>Bøler</t>
  </si>
  <si>
    <t>Ulsrud</t>
  </si>
  <si>
    <t>Oppsal</t>
  </si>
  <si>
    <t>Skøyenåsen</t>
  </si>
  <si>
    <t>Ø0706</t>
  </si>
  <si>
    <t>Ø0705</t>
  </si>
  <si>
    <t>Godlia</t>
  </si>
  <si>
    <t>Hellerud</t>
  </si>
  <si>
    <t>Brynseng</t>
  </si>
  <si>
    <t>L0475/L0474</t>
  </si>
  <si>
    <t>Bergkrystallen</t>
  </si>
  <si>
    <t>L1100</t>
  </si>
  <si>
    <t>L1101</t>
  </si>
  <si>
    <t>Munkelia</t>
  </si>
  <si>
    <t>Lambertseter</t>
  </si>
  <si>
    <t>L0952</t>
  </si>
  <si>
    <t>Finnes ikke på kart</t>
  </si>
  <si>
    <t>L0951</t>
  </si>
  <si>
    <t>Karlsrud</t>
  </si>
  <si>
    <t>Brattlikollen</t>
  </si>
  <si>
    <t>L0749</t>
  </si>
  <si>
    <t>L0742</t>
  </si>
  <si>
    <t>L0740</t>
  </si>
  <si>
    <t>Ryen</t>
  </si>
  <si>
    <t>L0713</t>
  </si>
  <si>
    <t>Manglerud</t>
  </si>
  <si>
    <t>L0655</t>
  </si>
  <si>
    <t>L0642</t>
  </si>
  <si>
    <t>Høyenhall</t>
  </si>
  <si>
    <t>L0471</t>
  </si>
  <si>
    <t>L0470</t>
  </si>
  <si>
    <t>L0453</t>
  </si>
  <si>
    <t>L0452</t>
  </si>
  <si>
    <t>Helsfyr</t>
  </si>
  <si>
    <t>Ensjø</t>
  </si>
  <si>
    <t>L0351</t>
  </si>
  <si>
    <t>L0350</t>
  </si>
  <si>
    <t>L0317</t>
  </si>
  <si>
    <t>Tøyen</t>
  </si>
  <si>
    <t>L0171</t>
  </si>
  <si>
    <t>Grønland</t>
  </si>
  <si>
    <t>Jernbanetorget</t>
  </si>
  <si>
    <t>L0104</t>
  </si>
  <si>
    <t>L0105</t>
  </si>
  <si>
    <t>L0087/L0088</t>
  </si>
  <si>
    <t>Stortinget</t>
  </si>
  <si>
    <t>L0054</t>
  </si>
  <si>
    <t>L0053</t>
  </si>
  <si>
    <t>V0051</t>
  </si>
  <si>
    <t>V0011</t>
  </si>
  <si>
    <t xml:space="preserve">Nationalteateret </t>
  </si>
  <si>
    <t xml:space="preserve">Lørenbanen </t>
  </si>
  <si>
    <t>G0571/G0570</t>
  </si>
  <si>
    <t>D0979</t>
  </si>
  <si>
    <t>D0972</t>
  </si>
  <si>
    <t>Løren</t>
  </si>
  <si>
    <t>C0889</t>
  </si>
  <si>
    <t>C0892</t>
  </si>
  <si>
    <t xml:space="preserve">Centrumsbanen </t>
  </si>
  <si>
    <t>G0396</t>
  </si>
  <si>
    <t>G0409</t>
  </si>
  <si>
    <t>C0887/C0883</t>
  </si>
  <si>
    <t>C0878/C0882</t>
  </si>
  <si>
    <t xml:space="preserve">Sinsen </t>
  </si>
  <si>
    <t>C0805</t>
  </si>
  <si>
    <t>C0806</t>
  </si>
  <si>
    <t>C0799</t>
  </si>
  <si>
    <t>C0798</t>
  </si>
  <si>
    <t>C0790</t>
  </si>
  <si>
    <t>C0781</t>
  </si>
  <si>
    <t>C0774</t>
  </si>
  <si>
    <t>C0773</t>
  </si>
  <si>
    <t>Storo</t>
  </si>
  <si>
    <t>Nydalen</t>
  </si>
  <si>
    <t>C0616/C0624</t>
  </si>
  <si>
    <t>C0609/C0615</t>
  </si>
  <si>
    <t>C0470/C0472</t>
  </si>
  <si>
    <t>C0473/C0471</t>
  </si>
  <si>
    <t xml:space="preserve">Ullevål stadion </t>
  </si>
  <si>
    <t xml:space="preserve">Forskningsparken </t>
  </si>
  <si>
    <t>Blindern</t>
  </si>
  <si>
    <t>C0332/C0339</t>
  </si>
  <si>
    <t>C0330/C0337</t>
  </si>
  <si>
    <t>Majorstuen</t>
  </si>
  <si>
    <t>C0211</t>
  </si>
  <si>
    <t>C0209</t>
  </si>
  <si>
    <t>C0230</t>
  </si>
  <si>
    <t>C0203</t>
  </si>
  <si>
    <t>C0202</t>
  </si>
  <si>
    <t>C0199</t>
  </si>
  <si>
    <t>C0196</t>
  </si>
  <si>
    <t>Nationaltheatret</t>
  </si>
  <si>
    <t>Avtalt med kunde:</t>
  </si>
  <si>
    <t>AXESS – Skiftrapport</t>
  </si>
  <si>
    <t>0 / 10</t>
  </si>
  <si>
    <t xml:space="preserve">Relevante baner for årets inspeksjon er: </t>
  </si>
  <si>
    <t>0 / 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</si>
</sst>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
  </numFmts>
  <fonts count="21" x14ac:knownFonts="1">
    <font>
      <sz val="11"/>
      <color theme="1"/>
      <name val="Calibri"/>
      <family val="2"/>
      <scheme val="minor"/>
    </font>
    <font>
      <b/>
      <sz val="11"/>
      <name val="Calibri"/>
      <family val="2"/>
    </font>
    <font>
      <sz val="11"/>
      <color theme="1"/>
      <name val="Calibri"/>
      <family val="2"/>
      <scheme val="minor"/>
    </font>
    <font>
      <sz val="11"/>
      <name val="Calibri"/>
      <family val="2"/>
    </font>
    <font>
      <b/>
      <sz val="11"/>
      <name val="Calibri"/>
      <family val="2"/>
    </font>
    <font>
      <b/>
      <sz val="16"/>
      <color theme="1"/>
      <name val="Calibri"/>
      <family val="2"/>
      <scheme val="minor"/>
    </font>
    <font>
      <sz val="15"/>
      <color rgb="FF2D3748"/>
      <name val="Segoe UI"/>
      <family val="2"/>
    </font>
    <font>
      <b/>
      <sz val="15"/>
      <color rgb="FF2D3748"/>
      <name val="Segoe UI"/>
      <family val="2"/>
    </font>
    <font>
      <b/>
      <sz val="12"/>
      <name val="Calibri"/>
      <family val="2"/>
    </font>
    <font>
      <sz val="11"/>
      <color rgb="FF0000FF"/>
      <name val="Calibri"/>
      <family val="2"/>
    </font>
    <font>
      <i/>
      <sz val="9"/>
      <color rgb="FF666666"/>
      <name val="Calibri"/>
      <family val="2"/>
    </font>
    <font>
      <b/>
      <sz val="22"/>
      <color theme="1"/>
      <name val="Calibri"/>
      <family val="2"/>
      <scheme val="minor"/>
    </font>
    <font>
      <b/>
      <sz val="24"/>
      <name val="Calibri"/>
      <family val="2"/>
    </font>
    <font>
      <b/>
      <sz val="12"/>
      <color rgb="FFFFFFFF"/>
      <name val="Calibri"/>
      <family val="2"/>
    </font>
    <font>
      <sz val="9"/>
      <name val="Calibri"/>
      <family val="2"/>
    </font>
    <font>
      <b/>
      <sz val="9"/>
      <color rgb="FF000000"/>
      <name val="Calibri"/>
      <family val="2"/>
    </font>
    <font>
      <b/>
      <sz val="9"/>
      <name val="Calibri"/>
      <family val="2"/>
    </font>
    <font>
      <b/>
      <sz val="11"/>
      <color theme="1"/>
      <name val="Calibri"/>
      <family val="2"/>
      <scheme val="minor"/>
    </font>
    <font>
      <sz val="12"/>
      <name val="Calibri"/>
      <family val="2"/>
    </font>
    <font>
      <b/>
      <sz val="9"/>
      <color rgb="FF009AA6"/>
      <name val="Calibri"/>
      <family val="2"/>
    </font>
    <font>
      <sz val="11"/>
      <color rgb="FF009AA6"/>
      <name val="Calibri"/>
      <family val="2"/>
      <scheme val="minor"/>
    </font>
  </fonts>
  <fills count="1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rgb="FFDCE6F1"/>
      </patternFill>
    </fill>
    <fill>
      <patternFill patternType="solid">
        <fgColor rgb="FFF5F7FA"/>
      </patternFill>
    </fill>
    <fill>
      <patternFill patternType="solid">
        <fgColor rgb="FFE9EEF3"/>
      </patternFill>
    </fill>
    <fill>
      <patternFill patternType="solid">
        <fgColor rgb="FFFFFFFF"/>
      </patternFill>
    </fill>
    <fill>
      <patternFill patternType="solid">
        <fgColor rgb="FFF8FBFD"/>
      </patternFill>
    </fill>
    <fill>
      <patternFill patternType="solid">
        <fgColor rgb="FFEDEDED"/>
      </patternFill>
    </fill>
    <fill>
      <patternFill patternType="solid">
        <fgColor theme="0" tint="-4.9989318521683403E-2"/>
        <bgColor indexed="64"/>
      </patternFill>
    </fill>
    <fill>
      <patternFill patternType="solid">
        <fgColor rgb="FF009AA6"/>
        <bgColor indexed="64"/>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n">
        <color rgb="FF9E9E9E"/>
      </left>
      <right style="thin">
        <color rgb="FF9E9E9E"/>
      </right>
      <top style="thin">
        <color rgb="FF9E9E9E"/>
      </top>
      <bottom style="thin">
        <color rgb="FF9E9E9E"/>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rgb="FF9E9E9E"/>
      </top>
      <bottom/>
      <diagonal/>
    </border>
    <border>
      <left style="thin">
        <color rgb="FF9E9E9E"/>
      </left>
      <right/>
      <top/>
      <bottom/>
      <diagonal/>
    </border>
    <border>
      <left/>
      <right style="thin">
        <color rgb="FF9E9E9E"/>
      </right>
      <top style="thin">
        <color rgb="FF9E9E9E"/>
      </top>
      <bottom/>
      <diagonal/>
    </border>
    <border>
      <left/>
      <right style="thin">
        <color rgb="FF9E9E9E"/>
      </right>
      <top/>
      <bottom/>
      <diagonal/>
    </border>
    <border>
      <left style="thin">
        <color rgb="FF9E9E9E"/>
      </left>
      <right/>
      <top/>
      <bottom style="thin">
        <color rgb="FF9E9E9E"/>
      </bottom>
      <diagonal/>
    </border>
    <border>
      <left/>
      <right/>
      <top/>
      <bottom style="thin">
        <color rgb="FF9E9E9E"/>
      </bottom>
      <diagonal/>
    </border>
    <border>
      <left/>
      <right style="thin">
        <color rgb="FF9E9E9E"/>
      </right>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4F4F4F"/>
      </left>
      <right style="thin">
        <color rgb="FF4F4F4F"/>
      </right>
      <top style="thin">
        <color rgb="FF4F4F4F"/>
      </top>
      <bottom style="thin">
        <color rgb="FF4F4F4F"/>
      </bottom>
      <diagonal/>
    </border>
    <border>
      <left/>
      <right/>
      <top style="thin">
        <color rgb="FF4F4F4F"/>
      </top>
      <bottom/>
      <diagonal/>
    </border>
    <border>
      <left/>
      <right style="thin">
        <color rgb="FF4F4F4F"/>
      </right>
      <top style="thin">
        <color rgb="FF4F4F4F"/>
      </top>
      <bottom/>
      <diagonal/>
    </border>
    <border>
      <left/>
      <right style="thin">
        <color rgb="FF4F4F4F"/>
      </right>
      <top style="thin">
        <color rgb="FF4F4F4F"/>
      </top>
      <bottom style="thin">
        <color rgb="FF4F4F4F"/>
      </bottom>
      <diagonal/>
    </border>
    <border>
      <left style="thin">
        <color rgb="FF4F4F4F"/>
      </left>
      <right style="thin">
        <color rgb="FF4F4F4F"/>
      </right>
      <top style="thin">
        <color rgb="FF4F4F4F"/>
      </top>
      <bottom/>
      <diagonal/>
    </border>
    <border>
      <left style="thin">
        <color rgb="FF4F4F4F"/>
      </left>
      <right/>
      <top style="thin">
        <color rgb="FF4F4F4F"/>
      </top>
      <bottom/>
      <diagonal/>
    </border>
    <border>
      <left style="thin">
        <color auto="1"/>
      </left>
      <right style="thin">
        <color auto="1"/>
      </right>
      <top style="thin">
        <color auto="1"/>
      </top>
      <bottom style="medium">
        <color indexed="64"/>
      </bottom>
      <diagonal/>
    </border>
    <border>
      <left style="medium">
        <color indexed="64"/>
      </left>
      <right style="thin">
        <color rgb="FF4F4F4F"/>
      </right>
      <top style="medium">
        <color indexed="64"/>
      </top>
      <bottom style="thin">
        <color rgb="FF4F4F4F"/>
      </bottom>
      <diagonal/>
    </border>
    <border>
      <left style="thin">
        <color rgb="FF4F4F4F"/>
      </left>
      <right style="thin">
        <color rgb="FF4F4F4F"/>
      </right>
      <top style="medium">
        <color indexed="64"/>
      </top>
      <bottom style="thin">
        <color rgb="FF4F4F4F"/>
      </bottom>
      <diagonal/>
    </border>
    <border>
      <left style="thin">
        <color rgb="FF4F4F4F"/>
      </left>
      <right style="medium">
        <color indexed="64"/>
      </right>
      <top style="medium">
        <color indexed="64"/>
      </top>
      <bottom style="thin">
        <color rgb="FF4F4F4F"/>
      </bottom>
      <diagonal/>
    </border>
    <border>
      <left style="thin">
        <color rgb="FF4F4F4F"/>
      </left>
      <right style="medium">
        <color indexed="64"/>
      </right>
      <top style="thin">
        <color rgb="FF4F4F4F"/>
      </top>
      <bottom style="thin">
        <color rgb="FF4F4F4F"/>
      </bottom>
      <diagonal/>
    </border>
    <border>
      <left style="medium">
        <color indexed="64"/>
      </left>
      <right style="thin">
        <color rgb="FF4F4F4F"/>
      </right>
      <top style="thin">
        <color rgb="FF4F4F4F"/>
      </top>
      <bottom style="thin">
        <color rgb="FF4F4F4F"/>
      </bottom>
      <diagonal/>
    </border>
    <border>
      <left style="medium">
        <color indexed="64"/>
      </left>
      <right/>
      <top style="thin">
        <color rgb="FF4F4F4F"/>
      </top>
      <bottom style="thin">
        <color rgb="FF4F4F4F"/>
      </bottom>
      <diagonal/>
    </border>
    <border>
      <left style="medium">
        <color indexed="64"/>
      </left>
      <right/>
      <top style="thin">
        <color rgb="FF4F4F4F"/>
      </top>
      <bottom/>
      <diagonal/>
    </border>
    <border>
      <left/>
      <right style="medium">
        <color indexed="64"/>
      </right>
      <top style="thin">
        <color rgb="FF4F4F4F"/>
      </top>
      <bottom/>
      <diagonal/>
    </border>
    <border>
      <left style="medium">
        <color indexed="64"/>
      </left>
      <right style="thin">
        <color auto="1"/>
      </right>
      <top style="thin">
        <color auto="1"/>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rgb="FF4F4F4F"/>
      </bottom>
      <diagonal/>
    </border>
    <border>
      <left/>
      <right/>
      <top style="medium">
        <color indexed="64"/>
      </top>
      <bottom style="thin">
        <color rgb="FF4F4F4F"/>
      </bottom>
      <diagonal/>
    </border>
    <border>
      <left/>
      <right style="medium">
        <color indexed="64"/>
      </right>
      <top style="medium">
        <color indexed="64"/>
      </top>
      <bottom style="thin">
        <color rgb="FF4F4F4F"/>
      </bottom>
      <diagonal/>
    </border>
    <border>
      <left style="medium">
        <color indexed="64"/>
      </left>
      <right/>
      <top style="thin">
        <color rgb="FF4F4F4F"/>
      </top>
      <bottom style="medium">
        <color indexed="64"/>
      </bottom>
      <diagonal/>
    </border>
    <border>
      <left/>
      <right/>
      <top style="thin">
        <color rgb="FF4F4F4F"/>
      </top>
      <bottom style="medium">
        <color indexed="64"/>
      </bottom>
      <diagonal/>
    </border>
    <border>
      <left/>
      <right style="medium">
        <color indexed="64"/>
      </right>
      <top style="thin">
        <color rgb="FF4F4F4F"/>
      </top>
      <bottom style="medium">
        <color indexed="64"/>
      </bottom>
      <diagonal/>
    </border>
    <border>
      <left style="medium">
        <color indexed="64"/>
      </left>
      <right/>
      <top/>
      <bottom style="medium">
        <color indexed="64"/>
      </bottom>
      <diagonal/>
    </border>
    <border>
      <left style="medium">
        <color indexed="64"/>
      </left>
      <right style="thin">
        <color rgb="FF4F4F4F"/>
      </right>
      <top style="thin">
        <color rgb="FF4F4F4F"/>
      </top>
      <bottom style="medium">
        <color indexed="64"/>
      </bottom>
      <diagonal/>
    </border>
    <border>
      <left/>
      <right style="thin">
        <color rgb="FF4F4F4F"/>
      </right>
      <top style="thin">
        <color rgb="FF4F4F4F"/>
      </top>
      <bottom style="medium">
        <color indexed="64"/>
      </bottom>
      <diagonal/>
    </border>
    <border>
      <left style="thin">
        <color rgb="FF4F4F4F"/>
      </left>
      <right style="thin">
        <color rgb="FF4F4F4F"/>
      </right>
      <top style="thin">
        <color rgb="FF4F4F4F"/>
      </top>
      <bottom style="medium">
        <color indexed="64"/>
      </bottom>
      <diagonal/>
    </border>
    <border>
      <left style="thin">
        <color rgb="FF4F4F4F"/>
      </left>
      <right style="medium">
        <color indexed="64"/>
      </right>
      <top style="thin">
        <color rgb="FF4F4F4F"/>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rgb="FF009AA6"/>
      </bottom>
      <diagonal/>
    </border>
    <border>
      <left style="thin">
        <color auto="1"/>
      </left>
      <right style="thin">
        <color auto="1"/>
      </right>
      <top style="thin">
        <color auto="1"/>
      </top>
      <bottom style="medium">
        <color rgb="FF009AA6"/>
      </bottom>
      <diagonal/>
    </border>
    <border>
      <left style="thin">
        <color auto="1"/>
      </left>
      <right style="medium">
        <color indexed="64"/>
      </right>
      <top style="thin">
        <color auto="1"/>
      </top>
      <bottom style="medium">
        <color rgb="FF009AA6"/>
      </bottom>
      <diagonal/>
    </border>
  </borders>
  <cellStyleXfs count="2">
    <xf numFmtId="0" fontId="0" fillId="0" borderId="0"/>
    <xf numFmtId="9" fontId="2" fillId="0" borderId="0"/>
  </cellStyleXfs>
  <cellXfs count="132">
    <xf numFmtId="0" fontId="0" fillId="0" borderId="0" xfId="0"/>
    <xf numFmtId="0" fontId="5" fillId="2" borderId="0" xfId="0" applyFont="1" applyFill="1"/>
    <xf numFmtId="0" fontId="0" fillId="2" borderId="0" xfId="0" applyFill="1"/>
    <xf numFmtId="0" fontId="1" fillId="3" borderId="1" xfId="0" applyFont="1" applyFill="1" applyBorder="1" applyAlignment="1">
      <alignment horizontal="center" vertical="top"/>
    </xf>
    <xf numFmtId="0" fontId="0" fillId="3" borderId="1" xfId="0" applyFill="1" applyBorder="1"/>
    <xf numFmtId="0" fontId="0" fillId="0" borderId="1" xfId="0" applyBorder="1"/>
    <xf numFmtId="0" fontId="4" fillId="3" borderId="1" xfId="0" applyFont="1" applyFill="1" applyBorder="1" applyAlignment="1">
      <alignment horizontal="center" vertical="top"/>
    </xf>
    <xf numFmtId="9" fontId="0" fillId="0" borderId="1" xfId="1" applyFont="1" applyBorder="1"/>
    <xf numFmtId="0" fontId="6" fillId="0" borderId="0" xfId="0" applyFont="1"/>
    <xf numFmtId="0" fontId="5" fillId="2" borderId="1" xfId="0" applyFont="1" applyFill="1" applyBorder="1" applyAlignment="1">
      <alignment horizontal="left"/>
    </xf>
    <xf numFmtId="0" fontId="5" fillId="2" borderId="1" xfId="0" applyFont="1" applyFill="1" applyBorder="1"/>
    <xf numFmtId="0" fontId="5" fillId="3" borderId="1" xfId="0" applyFont="1" applyFill="1" applyBorder="1"/>
    <xf numFmtId="9" fontId="5" fillId="3" borderId="1" xfId="0" applyNumberFormat="1" applyFont="1" applyFill="1" applyBorder="1"/>
    <xf numFmtId="0" fontId="4" fillId="4" borderId="1" xfId="0" applyFont="1" applyFill="1" applyBorder="1" applyAlignment="1">
      <alignment horizontal="center" vertical="top"/>
    </xf>
    <xf numFmtId="0" fontId="1" fillId="3" borderId="2" xfId="0" applyFont="1" applyFill="1" applyBorder="1" applyAlignment="1">
      <alignment horizontal="center" vertical="top"/>
    </xf>
    <xf numFmtId="0" fontId="0" fillId="4" borderId="1" xfId="0" applyFill="1" applyBorder="1"/>
    <xf numFmtId="0" fontId="2" fillId="2" borderId="0" xfId="0" applyFont="1" applyFill="1"/>
    <xf numFmtId="0" fontId="2" fillId="4" borderId="1" xfId="0" applyFont="1" applyFill="1" applyBorder="1"/>
    <xf numFmtId="0" fontId="2" fillId="0" borderId="1" xfId="0" applyFont="1" applyBorder="1"/>
    <xf numFmtId="0" fontId="4" fillId="3" borderId="2" xfId="0" applyFont="1" applyFill="1" applyBorder="1" applyAlignment="1">
      <alignment horizontal="center" vertical="top"/>
    </xf>
    <xf numFmtId="0" fontId="2" fillId="3" borderId="1" xfId="0" applyFont="1" applyFill="1" applyBorder="1"/>
    <xf numFmtId="9" fontId="2" fillId="0" borderId="1" xfId="0" applyNumberFormat="1" applyFont="1" applyBorder="1"/>
    <xf numFmtId="0" fontId="2" fillId="0" borderId="0" xfId="0" applyFont="1"/>
    <xf numFmtId="9" fontId="5" fillId="3" borderId="3" xfId="0" applyNumberFormat="1" applyFont="1" applyFill="1" applyBorder="1"/>
    <xf numFmtId="0" fontId="7" fillId="0" borderId="0" xfId="0" applyFont="1"/>
    <xf numFmtId="0" fontId="3" fillId="0" borderId="1" xfId="0" applyFont="1" applyBorder="1"/>
    <xf numFmtId="0" fontId="0" fillId="5" borderId="1" xfId="0" applyFill="1" applyBorder="1"/>
    <xf numFmtId="164" fontId="0" fillId="0" borderId="5" xfId="0" applyNumberFormat="1" applyBorder="1" applyAlignment="1">
      <alignment vertical="center"/>
    </xf>
    <xf numFmtId="0" fontId="0" fillId="0" borderId="5" xfId="0" applyBorder="1" applyAlignment="1">
      <alignment horizontal="left" vertical="center"/>
    </xf>
    <xf numFmtId="0" fontId="8" fillId="6" borderId="5" xfId="0" applyFont="1" applyFill="1" applyBorder="1" applyAlignment="1">
      <alignment horizontal="center" vertical="center" wrapText="1"/>
    </xf>
    <xf numFmtId="0" fontId="8" fillId="0" borderId="0" xfId="0" applyFont="1"/>
    <xf numFmtId="0" fontId="9" fillId="7" borderId="5" xfId="0" applyFont="1" applyFill="1" applyBorder="1" applyAlignment="1">
      <alignment vertical="center"/>
    </xf>
    <xf numFmtId="0" fontId="1" fillId="7" borderId="5" xfId="0" applyFont="1" applyFill="1" applyBorder="1" applyAlignment="1">
      <alignment vertical="center"/>
    </xf>
    <xf numFmtId="165" fontId="0" fillId="7" borderId="5" xfId="0" applyNumberFormat="1" applyFill="1" applyBorder="1" applyAlignment="1">
      <alignment vertical="center"/>
    </xf>
    <xf numFmtId="2" fontId="2" fillId="0" borderId="1" xfId="0" applyNumberFormat="1" applyFont="1" applyBorder="1"/>
    <xf numFmtId="0" fontId="11" fillId="0" borderId="0" xfId="0" applyFont="1"/>
    <xf numFmtId="0" fontId="2" fillId="2" borderId="2" xfId="0" applyFont="1" applyFill="1" applyBorder="1"/>
    <xf numFmtId="0" fontId="1" fillId="3" borderId="4" xfId="0" applyFont="1" applyFill="1" applyBorder="1" applyAlignment="1">
      <alignment horizontal="center" vertical="top"/>
    </xf>
    <xf numFmtId="9" fontId="5" fillId="3" borderId="6" xfId="0" applyNumberFormat="1" applyFont="1" applyFill="1" applyBorder="1"/>
    <xf numFmtId="0" fontId="5" fillId="2" borderId="7" xfId="0" applyFont="1" applyFill="1" applyBorder="1"/>
    <xf numFmtId="9" fontId="5" fillId="3" borderId="7" xfId="0" applyNumberFormat="1" applyFont="1" applyFill="1" applyBorder="1"/>
    <xf numFmtId="0" fontId="5" fillId="3" borderId="7" xfId="0" applyFont="1" applyFill="1" applyBorder="1"/>
    <xf numFmtId="0" fontId="2" fillId="0" borderId="1" xfId="0" applyFont="1" applyBorder="1" applyAlignment="1">
      <alignment horizontal="center"/>
    </xf>
    <xf numFmtId="0" fontId="2" fillId="3" borderId="1" xfId="0" applyFont="1" applyFill="1" applyBorder="1" applyAlignment="1">
      <alignment horizontal="center"/>
    </xf>
    <xf numFmtId="0" fontId="0" fillId="0" borderId="1" xfId="0" applyBorder="1" applyAlignment="1">
      <alignment horizontal="center"/>
    </xf>
    <xf numFmtId="9" fontId="2" fillId="0" borderId="1" xfId="0" applyNumberFormat="1" applyFont="1" applyBorder="1" applyAlignment="1">
      <alignment horizontal="center"/>
    </xf>
    <xf numFmtId="0" fontId="12" fillId="0" borderId="0" xfId="0" applyFont="1"/>
    <xf numFmtId="0" fontId="15" fillId="11" borderId="17" xfId="0" applyFont="1" applyFill="1" applyBorder="1" applyAlignment="1">
      <alignment horizontal="center" vertical="center" wrapText="1"/>
    </xf>
    <xf numFmtId="166" fontId="14" fillId="0" borderId="17" xfId="0" applyNumberFormat="1" applyFont="1" applyBorder="1" applyAlignment="1">
      <alignment horizontal="center" vertical="center" wrapText="1"/>
    </xf>
    <xf numFmtId="166" fontId="14" fillId="0" borderId="20" xfId="0" applyNumberFormat="1" applyFont="1" applyBorder="1" applyAlignment="1">
      <alignment horizontal="center" vertical="center" wrapText="1"/>
    </xf>
    <xf numFmtId="0" fontId="15" fillId="11" borderId="21" xfId="0" applyFont="1" applyFill="1" applyBorder="1" applyAlignment="1">
      <alignment horizontal="center" vertical="center" wrapText="1"/>
    </xf>
    <xf numFmtId="9" fontId="2" fillId="0" borderId="1" xfId="1" applyBorder="1"/>
    <xf numFmtId="14" fontId="0" fillId="0" borderId="21" xfId="0" applyNumberFormat="1" applyBorder="1" applyAlignment="1">
      <alignment horizontal="center" vertical="center" wrapText="1"/>
    </xf>
    <xf numFmtId="14" fontId="0" fillId="0" borderId="23" xfId="0" applyNumberFormat="1" applyBorder="1" applyAlignment="1">
      <alignment horizontal="center" vertical="center" wrapText="1"/>
    </xf>
    <xf numFmtId="0" fontId="15" fillId="11" borderId="28" xfId="0" applyFont="1" applyFill="1" applyBorder="1" applyAlignment="1">
      <alignment vertical="center" wrapText="1"/>
    </xf>
    <xf numFmtId="0" fontId="14" fillId="0" borderId="28" xfId="0" applyFont="1" applyBorder="1" applyAlignment="1">
      <alignment vertical="center" wrapText="1"/>
    </xf>
    <xf numFmtId="0" fontId="16" fillId="11" borderId="43" xfId="0" applyFont="1" applyFill="1" applyBorder="1" applyAlignment="1">
      <alignment vertical="center" wrapText="1"/>
    </xf>
    <xf numFmtId="9" fontId="17" fillId="12" borderId="23" xfId="1" applyFont="1" applyFill="1" applyBorder="1"/>
    <xf numFmtId="166" fontId="16" fillId="11" borderId="44" xfId="0" applyNumberFormat="1" applyFont="1" applyFill="1" applyBorder="1" applyAlignment="1">
      <alignment horizontal="center" vertical="center" wrapText="1"/>
    </xf>
    <xf numFmtId="166" fontId="16" fillId="11" borderId="45" xfId="0" applyNumberFormat="1" applyFont="1" applyFill="1" applyBorder="1" applyAlignment="1">
      <alignment horizontal="center" vertical="center" wrapText="1"/>
    </xf>
    <xf numFmtId="0" fontId="15" fillId="11" borderId="47" xfId="0" applyFont="1" applyFill="1" applyBorder="1" applyAlignment="1">
      <alignment vertical="center" wrapText="1"/>
    </xf>
    <xf numFmtId="0" fontId="16" fillId="0" borderId="48" xfId="0" applyFont="1" applyBorder="1" applyAlignment="1">
      <alignment vertical="center" wrapText="1"/>
    </xf>
    <xf numFmtId="0" fontId="15" fillId="11" borderId="48" xfId="0" applyFont="1" applyFill="1" applyBorder="1" applyAlignment="1">
      <alignment vertical="center" wrapText="1"/>
    </xf>
    <xf numFmtId="0" fontId="16" fillId="0" borderId="48" xfId="0" applyFont="1" applyBorder="1" applyAlignment="1">
      <alignment horizontal="center" vertical="center" wrapText="1"/>
    </xf>
    <xf numFmtId="0" fontId="16" fillId="11" borderId="48" xfId="0" applyFont="1" applyFill="1" applyBorder="1" applyAlignment="1">
      <alignment horizontal="center" vertical="center" wrapText="1"/>
    </xf>
    <xf numFmtId="0" fontId="0" fillId="0" borderId="49" xfId="0" applyBorder="1"/>
    <xf numFmtId="0" fontId="15" fillId="9" borderId="1" xfId="0" applyFont="1" applyFill="1" applyBorder="1" applyAlignment="1">
      <alignment horizontal="left" vertical="center" wrapText="1"/>
    </xf>
    <xf numFmtId="0" fontId="14" fillId="10" borderId="1" xfId="0" applyFont="1" applyFill="1" applyBorder="1" applyAlignment="1">
      <alignment horizontal="left" vertical="center" wrapText="1"/>
    </xf>
    <xf numFmtId="0" fontId="15" fillId="9" borderId="53" xfId="0" applyFont="1" applyFill="1" applyBorder="1" applyAlignment="1">
      <alignment horizontal="left" vertical="center" wrapText="1"/>
    </xf>
    <xf numFmtId="0" fontId="15" fillId="9" borderId="55" xfId="0" applyFont="1" applyFill="1" applyBorder="1" applyAlignment="1">
      <alignment horizontal="left" vertical="center" wrapText="1"/>
    </xf>
    <xf numFmtId="0" fontId="10" fillId="0" borderId="0" xfId="0" applyFont="1" applyAlignment="1">
      <alignment horizontal="center" vertical="center" wrapText="1"/>
    </xf>
    <xf numFmtId="0" fontId="0" fillId="0" borderId="0" xfId="0"/>
    <xf numFmtId="0" fontId="0" fillId="8" borderId="5" xfId="0" applyFill="1" applyBorder="1" applyAlignment="1">
      <alignment horizontal="left" vertical="top" wrapText="1"/>
    </xf>
    <xf numFmtId="0" fontId="0" fillId="0" borderId="8" xfId="0" applyBorder="1"/>
    <xf numFmtId="0" fontId="0" fillId="0" borderId="10" xfId="0" applyBorder="1"/>
    <xf numFmtId="0" fontId="0" fillId="0" borderId="9"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7" borderId="5" xfId="0" applyFill="1" applyBorder="1" applyAlignment="1">
      <alignment vertical="center" wrapText="1"/>
    </xf>
    <xf numFmtId="0" fontId="0" fillId="0" borderId="15" xfId="0" applyBorder="1"/>
    <xf numFmtId="0" fontId="0" fillId="0" borderId="16" xfId="0" applyBorder="1"/>
    <xf numFmtId="14" fontId="0" fillId="0" borderId="22" xfId="0" applyNumberFormat="1" applyBorder="1" applyAlignment="1">
      <alignment horizontal="center" vertical="center" wrapText="1"/>
    </xf>
    <xf numFmtId="14" fontId="0" fillId="0" borderId="18" xfId="0" applyNumberFormat="1" applyBorder="1" applyAlignment="1">
      <alignment horizontal="center" vertical="center" wrapText="1"/>
    </xf>
    <xf numFmtId="14" fontId="0" fillId="0" borderId="31" xfId="0" applyNumberFormat="1" applyBorder="1" applyAlignment="1">
      <alignment horizontal="center" vertical="center" wrapText="1"/>
    </xf>
    <xf numFmtId="0" fontId="16" fillId="11" borderId="45" xfId="0" applyFont="1" applyFill="1" applyBorder="1" applyAlignment="1">
      <alignment horizontal="left" vertical="center" wrapText="1"/>
    </xf>
    <xf numFmtId="0" fontId="0" fillId="11" borderId="46" xfId="0" applyFill="1" applyBorder="1"/>
    <xf numFmtId="0" fontId="14" fillId="0" borderId="17" xfId="0" applyFont="1" applyBorder="1" applyAlignment="1">
      <alignment horizontal="left" vertical="center" wrapText="1"/>
    </xf>
    <xf numFmtId="0" fontId="0" fillId="0" borderId="27" xfId="0" applyBorder="1"/>
    <xf numFmtId="0" fontId="14" fillId="10" borderId="56" xfId="0" applyFont="1" applyFill="1" applyBorder="1" applyAlignment="1">
      <alignment horizontal="left" vertical="center" wrapText="1"/>
    </xf>
    <xf numFmtId="0" fontId="0" fillId="0" borderId="56" xfId="0" applyBorder="1"/>
    <xf numFmtId="0" fontId="0" fillId="0" borderId="57" xfId="0" applyBorder="1"/>
    <xf numFmtId="0" fontId="14" fillId="0" borderId="39" xfId="0" applyFont="1" applyBorder="1" applyAlignment="1">
      <alignment horizontal="left" vertical="top" wrapText="1"/>
    </xf>
    <xf numFmtId="0" fontId="14" fillId="0" borderId="40" xfId="0" applyFont="1" applyBorder="1" applyAlignment="1">
      <alignment horizontal="left" vertical="top" wrapText="1"/>
    </xf>
    <xf numFmtId="0" fontId="14" fillId="0" borderId="41" xfId="0" applyFont="1" applyBorder="1" applyAlignment="1">
      <alignment horizontal="left" vertical="top" wrapText="1"/>
    </xf>
    <xf numFmtId="0" fontId="14" fillId="9" borderId="1" xfId="0" applyFont="1" applyFill="1" applyBorder="1" applyAlignment="1">
      <alignment horizontal="center" vertical="center" wrapText="1"/>
    </xf>
    <xf numFmtId="0" fontId="14" fillId="9" borderId="54" xfId="0" applyFont="1" applyFill="1" applyBorder="1" applyAlignment="1">
      <alignment horizontal="center" vertical="center" wrapText="1"/>
    </xf>
    <xf numFmtId="0" fontId="14" fillId="0" borderId="43" xfId="0" applyFont="1" applyBorder="1" applyAlignment="1">
      <alignment horizontal="left" vertical="top" wrapText="1"/>
    </xf>
    <xf numFmtId="0" fontId="0" fillId="0" borderId="45" xfId="0" applyBorder="1"/>
    <xf numFmtId="0" fontId="0" fillId="0" borderId="46" xfId="0" applyBorder="1"/>
    <xf numFmtId="0" fontId="14" fillId="10" borderId="1" xfId="0" applyFont="1" applyFill="1" applyBorder="1" applyAlignment="1">
      <alignment horizontal="left" vertical="center" wrapText="1"/>
    </xf>
    <xf numFmtId="0" fontId="14" fillId="10" borderId="54" xfId="0" applyFont="1" applyFill="1" applyBorder="1" applyAlignment="1">
      <alignment horizontal="left" vertical="center" wrapText="1"/>
    </xf>
    <xf numFmtId="0" fontId="19" fillId="0" borderId="36" xfId="0" applyFont="1" applyBorder="1" applyAlignment="1">
      <alignment horizontal="left" vertical="center" wrapText="1"/>
    </xf>
    <xf numFmtId="0" fontId="19" fillId="0" borderId="37" xfId="0" applyFont="1" applyBorder="1" applyAlignment="1">
      <alignment horizontal="left" vertical="center" wrapText="1"/>
    </xf>
    <xf numFmtId="0" fontId="19" fillId="0" borderId="38" xfId="0" applyFont="1" applyBorder="1" applyAlignment="1">
      <alignment horizontal="left" vertical="center" wrapText="1"/>
    </xf>
    <xf numFmtId="0" fontId="19" fillId="0" borderId="24" xfId="0" applyFont="1" applyBorder="1" applyAlignment="1">
      <alignment horizontal="left" vertical="center" wrapText="1"/>
    </xf>
    <xf numFmtId="0" fontId="20" fillId="0" borderId="25" xfId="0" applyFont="1" applyBorder="1"/>
    <xf numFmtId="0" fontId="20" fillId="0" borderId="26" xfId="0" applyFont="1" applyBorder="1"/>
    <xf numFmtId="0" fontId="0" fillId="0" borderId="30" xfId="0" applyBorder="1" applyAlignment="1">
      <alignment horizontal="center" vertical="center" wrapText="1"/>
    </xf>
    <xf numFmtId="0" fontId="0" fillId="0" borderId="19" xfId="0" applyBorder="1" applyAlignment="1">
      <alignment horizontal="center" vertical="center" wrapText="1"/>
    </xf>
    <xf numFmtId="0" fontId="0" fillId="0" borderId="32" xfId="0" applyBorder="1" applyAlignment="1">
      <alignment horizontal="center" vertical="center" wrapText="1"/>
    </xf>
    <xf numFmtId="0" fontId="0" fillId="0" borderId="23" xfId="0" applyBorder="1" applyAlignment="1">
      <alignment horizontal="center" vertical="center" wrapText="1"/>
    </xf>
    <xf numFmtId="0" fontId="15" fillId="11" borderId="29" xfId="0" applyFont="1" applyFill="1" applyBorder="1" applyAlignment="1">
      <alignment horizontal="center" vertical="center" wrapText="1"/>
    </xf>
    <xf numFmtId="0" fontId="15" fillId="11" borderId="20" xfId="0" applyFont="1" applyFill="1" applyBorder="1" applyAlignment="1">
      <alignment horizontal="center" vertical="center" wrapText="1"/>
    </xf>
    <xf numFmtId="0" fontId="15" fillId="11" borderId="17" xfId="0" applyFont="1" applyFill="1" applyBorder="1" applyAlignment="1">
      <alignment horizontal="center" vertical="center" wrapText="1"/>
    </xf>
    <xf numFmtId="0" fontId="0" fillId="11" borderId="17" xfId="0" applyFill="1" applyBorder="1"/>
    <xf numFmtId="0" fontId="0" fillId="11" borderId="27" xfId="0" applyFill="1" applyBorder="1"/>
    <xf numFmtId="14" fontId="0" fillId="0" borderId="23" xfId="0" applyNumberFormat="1" applyBorder="1" applyAlignment="1">
      <alignment horizontal="center" vertical="center" wrapText="1"/>
    </xf>
    <xf numFmtId="14" fontId="0" fillId="0" borderId="35" xfId="0" applyNumberFormat="1" applyBorder="1" applyAlignment="1">
      <alignment horizontal="center" vertical="center" wrapText="1"/>
    </xf>
    <xf numFmtId="0" fontId="13" fillId="13" borderId="50" xfId="0" applyFont="1" applyFill="1" applyBorder="1" applyAlignment="1">
      <alignment horizontal="left" vertical="center" wrapText="1"/>
    </xf>
    <xf numFmtId="0" fontId="0" fillId="13" borderId="51" xfId="0" applyFill="1" applyBorder="1"/>
    <xf numFmtId="0" fontId="0" fillId="13" borderId="52" xfId="0" applyFill="1" applyBorder="1"/>
    <xf numFmtId="14" fontId="18" fillId="11" borderId="42" xfId="0" applyNumberFormat="1" applyFont="1" applyFill="1" applyBorder="1" applyAlignment="1">
      <alignment horizontal="left" vertical="center" wrapText="1"/>
    </xf>
    <xf numFmtId="0" fontId="18" fillId="11" borderId="33" xfId="0" applyFont="1" applyFill="1" applyBorder="1" applyAlignment="1">
      <alignment horizontal="left" vertical="center" wrapText="1"/>
    </xf>
    <xf numFmtId="0" fontId="18" fillId="11" borderId="34" xfId="0" applyFont="1" applyFill="1" applyBorder="1" applyAlignment="1">
      <alignment horizontal="left" vertical="center" wrapText="1"/>
    </xf>
    <xf numFmtId="0" fontId="14" fillId="0" borderId="30" xfId="0" applyFont="1" applyBorder="1" applyAlignment="1">
      <alignment horizontal="left" vertical="top" wrapText="1"/>
    </xf>
    <xf numFmtId="0" fontId="14" fillId="0" borderId="18" xfId="0" applyFont="1" applyBorder="1" applyAlignment="1">
      <alignment horizontal="left" vertical="top" wrapText="1"/>
    </xf>
    <xf numFmtId="0" fontId="14" fillId="0" borderId="31" xfId="0" applyFont="1" applyBorder="1" applyAlignment="1">
      <alignment horizontal="left" vertical="top" wrapText="1"/>
    </xf>
    <xf numFmtId="0" fontId="14" fillId="0" borderId="42" xfId="0" applyFont="1" applyBorder="1" applyAlignment="1">
      <alignment horizontal="left" vertical="top" wrapText="1"/>
    </xf>
    <xf numFmtId="0" fontId="14" fillId="0" borderId="33" xfId="0" applyFont="1" applyBorder="1" applyAlignment="1">
      <alignment horizontal="left" vertical="top" wrapText="1"/>
    </xf>
    <xf numFmtId="0" fontId="14" fillId="0" borderId="34" xfId="0" applyFont="1" applyBorder="1" applyAlignment="1">
      <alignment horizontal="left" vertical="top" wrapText="1"/>
    </xf>
  </cellXfs>
  <cellStyles count="2">
    <cellStyle name="Normal" xfId="0" builtinId="0"/>
    <cellStyle name="Prosent" xfId="1" builtinId="5"/>
  </cellStyles>
  <dxfs count="56">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bgColor theme="0" tint="-0.14990691854609822"/>
        </patternFill>
      </fill>
    </dxf>
  </dxfs>
  <tableStyles count="0" defaultTableStyle="TableStyleMedium9" defaultPivotStyle="PivotStyleLight16"/>
  <colors>
    <mruColors>
      <color rgb="FF009A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8</xdr:col>
      <xdr:colOff>184086</xdr:colOff>
      <xdr:row>0</xdr:row>
      <xdr:rowOff>504825</xdr:rowOff>
    </xdr:from>
    <xdr:to>
      <xdr:col>14</xdr:col>
      <xdr:colOff>60959</xdr:colOff>
      <xdr:row>4</xdr:row>
      <xdr:rowOff>190500</xdr:rowOff>
    </xdr:to>
    <xdr:pic>
      <xdr:nvPicPr>
        <xdr:cNvPr id="2" name="Bild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670861" y="504825"/>
          <a:ext cx="3168713" cy="1333500"/>
        </a:xfrm>
        <a:prstGeom prst="rect">
          <a:avLst/>
        </a:prstGeom>
        <a:ln>
          <a:prstDash val="solid"/>
        </a:ln>
      </xdr:spPr>
    </xdr:pic>
    <xdr:clientData/>
  </xdr:twoCellAnchor>
  <xdr:twoCellAnchor editAs="oneCell">
    <xdr:from>
      <xdr:col>8</xdr:col>
      <xdr:colOff>447675</xdr:colOff>
      <xdr:row>4</xdr:row>
      <xdr:rowOff>71148</xdr:rowOff>
    </xdr:from>
    <xdr:to>
      <xdr:col>13</xdr:col>
      <xdr:colOff>403859</xdr:colOff>
      <xdr:row>9</xdr:row>
      <xdr:rowOff>114299</xdr:rowOff>
    </xdr:to>
    <xdr:pic>
      <xdr:nvPicPr>
        <xdr:cNvPr id="3" name="Bild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9658350" y="1718973"/>
          <a:ext cx="2638424" cy="118615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382270</xdr:colOff>
      <xdr:row>0</xdr:row>
      <xdr:rowOff>0</xdr:rowOff>
    </xdr:from>
    <xdr:to>
      <xdr:col>49</xdr:col>
      <xdr:colOff>239394</xdr:colOff>
      <xdr:row>58</xdr:row>
      <xdr:rowOff>186591</xdr:rowOff>
    </xdr:to>
    <xdr:pic>
      <xdr:nvPicPr>
        <xdr:cNvPr id="2" name="Bild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30270" y="0"/>
          <a:ext cx="34147124" cy="11409158"/>
        </a:xfrm>
        <a:prstGeom prst="rect">
          <a:avLst/>
        </a:prstGeom>
        <a:noFill/>
        <a:ln>
          <a:prstDash val="solid"/>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dimension ref="B1:L25"/>
  <sheetViews>
    <sheetView showGridLines="0" workbookViewId="0">
      <selection activeCell="B12" sqref="B12:H12"/>
    </sheetView>
  </sheetViews>
  <sheetFormatPr baseColWidth="10" defaultColWidth="9.109375" defaultRowHeight="14.4" x14ac:dyDescent="0.3"/>
  <cols>
    <col min="2" max="2" width="28" customWidth="1"/>
    <col min="3" max="3" width="22" customWidth="1"/>
    <col min="4" max="5" width="18" customWidth="1"/>
    <col min="6" max="6" width="20.6640625" customWidth="1"/>
    <col min="7" max="7" width="18" customWidth="1"/>
    <col min="8" max="8" width="15.88671875" customWidth="1"/>
    <col min="10" max="10" width="18" customWidth="1"/>
    <col min="11" max="12" width="2" customWidth="1"/>
  </cols>
  <sheetData>
    <row r="1" spans="2:12" ht="61.5" customHeight="1" x14ac:dyDescent="0.3"/>
    <row r="2" spans="2:12" ht="31.5" customHeight="1" x14ac:dyDescent="0.6">
      <c r="B2" s="46" t="s">
        <v>0</v>
      </c>
    </row>
    <row r="4" spans="2:12" ht="21.9" customHeight="1" x14ac:dyDescent="0.3">
      <c r="B4" s="72" t="s">
        <v>1</v>
      </c>
      <c r="C4" s="73"/>
      <c r="D4" s="73"/>
      <c r="E4" s="73"/>
      <c r="F4" s="73"/>
      <c r="G4" s="73"/>
      <c r="H4" s="74"/>
    </row>
    <row r="5" spans="2:12" ht="18" customHeight="1" x14ac:dyDescent="0.3">
      <c r="B5" s="75"/>
      <c r="C5" s="71"/>
      <c r="D5" s="71"/>
      <c r="E5" s="71"/>
      <c r="F5" s="71"/>
      <c r="G5" s="71"/>
      <c r="H5" s="76"/>
    </row>
    <row r="6" spans="2:12" ht="18" customHeight="1" x14ac:dyDescent="0.3">
      <c r="B6" s="75"/>
      <c r="C6" s="71"/>
      <c r="D6" s="71"/>
      <c r="E6" s="71"/>
      <c r="F6" s="71"/>
      <c r="G6" s="71"/>
      <c r="H6" s="76"/>
    </row>
    <row r="7" spans="2:12" ht="18" customHeight="1" x14ac:dyDescent="0.3">
      <c r="B7" s="75"/>
      <c r="C7" s="71"/>
      <c r="D7" s="71"/>
      <c r="E7" s="71"/>
      <c r="F7" s="71"/>
      <c r="G7" s="71"/>
      <c r="H7" s="76"/>
      <c r="J7" s="70"/>
      <c r="K7" s="71"/>
      <c r="L7" s="71"/>
    </row>
    <row r="8" spans="2:12" ht="18" customHeight="1" x14ac:dyDescent="0.3">
      <c r="B8" s="75"/>
      <c r="C8" s="71"/>
      <c r="D8" s="71"/>
      <c r="E8" s="71"/>
      <c r="F8" s="71"/>
      <c r="G8" s="71"/>
      <c r="H8" s="76"/>
    </row>
    <row r="9" spans="2:12" ht="18" customHeight="1" x14ac:dyDescent="0.3">
      <c r="B9" s="77"/>
      <c r="C9" s="78"/>
      <c r="D9" s="78"/>
      <c r="E9" s="78"/>
      <c r="F9" s="78"/>
      <c r="G9" s="78"/>
      <c r="H9" s="79"/>
    </row>
    <row r="11" spans="2:12" x14ac:dyDescent="0.3">
      <c r="B11" s="32" t="s">
        <v>2</v>
      </c>
      <c r="C11" s="31" t="s">
        <v>3</v>
      </c>
      <c r="D11" s="32" t="s">
        <v>4</v>
      </c>
      <c r="E11" s="33">
        <f ca="1">TODAY()</f>
        <v>46069</v>
      </c>
      <c r="F11" s="32" t="s">
        <v>5</v>
      </c>
      <c r="G11" s="31" t="s">
        <v>6</v>
      </c>
      <c r="H11" s="31"/>
    </row>
    <row r="12" spans="2:12" ht="15" customHeight="1" x14ac:dyDescent="0.3">
      <c r="B12" s="80" t="s">
        <v>325</v>
      </c>
      <c r="C12" s="81"/>
      <c r="D12" s="81"/>
      <c r="E12" s="81"/>
      <c r="F12" s="81"/>
      <c r="G12" s="81"/>
      <c r="H12" s="82"/>
    </row>
    <row r="14" spans="2:12" ht="15.75" customHeight="1" x14ac:dyDescent="0.3">
      <c r="B14" s="30" t="s">
        <v>7</v>
      </c>
    </row>
    <row r="15" spans="2:12" ht="24" customHeight="1" x14ac:dyDescent="0.3">
      <c r="B15" s="29" t="s">
        <v>8</v>
      </c>
      <c r="C15" s="29" t="s">
        <v>9</v>
      </c>
      <c r="D15" s="29" t="s">
        <v>10</v>
      </c>
      <c r="E15" s="29" t="s">
        <v>11</v>
      </c>
    </row>
    <row r="16" spans="2:12" x14ac:dyDescent="0.3">
      <c r="B16" s="28" t="s">
        <v>12</v>
      </c>
      <c r="C16" s="27">
        <f t="shared" ref="C16:C25" si="0">IFERROR(AVERAGE(D16,E16),0)</f>
        <v>0</v>
      </c>
      <c r="D16" s="27">
        <f>IFERROR(HOLMENKOLLBANEN!J5,0)</f>
        <v>0</v>
      </c>
      <c r="E16" s="27">
        <f>IFERROR(HOLMENKOLLBANEN!J7,0)</f>
        <v>0</v>
      </c>
    </row>
    <row r="17" spans="2:5" x14ac:dyDescent="0.3">
      <c r="B17" s="28" t="s">
        <v>13</v>
      </c>
      <c r="C17" s="27">
        <f t="shared" si="0"/>
        <v>0</v>
      </c>
      <c r="D17" s="27">
        <f>IFERROR(SOGNSVANNSBANEN!J5,0)</f>
        <v>0</v>
      </c>
      <c r="E17" s="27">
        <f>IFERROR(SOGNSVANNSBANEN!J7,0)</f>
        <v>0</v>
      </c>
    </row>
    <row r="18" spans="2:5" x14ac:dyDescent="0.3">
      <c r="B18" s="28" t="s">
        <v>14</v>
      </c>
      <c r="C18" s="27">
        <f t="shared" si="0"/>
        <v>0</v>
      </c>
      <c r="D18" s="27">
        <f>IFERROR(RØABANEN!J5,0)</f>
        <v>0</v>
      </c>
      <c r="E18" s="27">
        <f>IFERROR(RØABANEN!J7,0)</f>
        <v>0</v>
      </c>
    </row>
    <row r="19" spans="2:5" x14ac:dyDescent="0.3">
      <c r="B19" s="28" t="s">
        <v>15</v>
      </c>
      <c r="C19" s="27">
        <f t="shared" si="0"/>
        <v>0</v>
      </c>
      <c r="D19" s="27">
        <f>IFERROR(KOLSÅSBANEN!J5,0)</f>
        <v>0</v>
      </c>
      <c r="E19" s="27">
        <f>IFERROR(KOLSÅSBANEN!J7,0)</f>
        <v>0</v>
      </c>
    </row>
    <row r="20" spans="2:5" x14ac:dyDescent="0.3">
      <c r="B20" s="28" t="s">
        <v>16</v>
      </c>
      <c r="C20" s="27">
        <f t="shared" si="0"/>
        <v>0</v>
      </c>
      <c r="D20" s="27">
        <f>IFERROR(GRORUDBANEN!J5,0)</f>
        <v>0</v>
      </c>
      <c r="E20" s="27">
        <f>IFERROR(GRORUDBANEN!J7,0)</f>
        <v>0</v>
      </c>
    </row>
    <row r="21" spans="2:5" x14ac:dyDescent="0.3">
      <c r="B21" s="28" t="s">
        <v>17</v>
      </c>
      <c r="C21" s="27">
        <f t="shared" si="0"/>
        <v>0</v>
      </c>
      <c r="D21" s="27">
        <f>IFERROR(FURUSETBANEN!J5,0)</f>
        <v>0</v>
      </c>
      <c r="E21" s="27">
        <f>IFERROR(FURUSETBANEN!J7,0)</f>
        <v>0</v>
      </c>
    </row>
    <row r="22" spans="2:5" x14ac:dyDescent="0.3">
      <c r="B22" s="28" t="s">
        <v>18</v>
      </c>
      <c r="C22" s="27">
        <f t="shared" si="0"/>
        <v>0</v>
      </c>
      <c r="D22" s="27">
        <f>IFERROR(ØSTENSJØBANEN!J5,0)</f>
        <v>0</v>
      </c>
      <c r="E22" s="27">
        <f>IFERROR(ØSTENSJØBANEN!J7,0)</f>
        <v>0</v>
      </c>
    </row>
    <row r="23" spans="2:5" x14ac:dyDescent="0.3">
      <c r="B23" s="28" t="s">
        <v>19</v>
      </c>
      <c r="C23" s="27">
        <f t="shared" si="0"/>
        <v>0</v>
      </c>
      <c r="D23" s="27">
        <f>IFERROR(LAMBERSETERBANEN!J5,0)</f>
        <v>0</v>
      </c>
      <c r="E23" s="27">
        <f>IFERROR(LAMBERSETERBANEN!J7,0)</f>
        <v>0</v>
      </c>
    </row>
    <row r="24" spans="2:5" x14ac:dyDescent="0.3">
      <c r="B24" s="28" t="s">
        <v>20</v>
      </c>
      <c r="C24" s="27">
        <f t="shared" si="0"/>
        <v>0</v>
      </c>
      <c r="D24" s="27">
        <f>IFERROR(LØRENBANEN!J5,0)</f>
        <v>0</v>
      </c>
      <c r="E24" s="27">
        <f>IFERROR(LØRENBANEN!J7,0)</f>
        <v>0</v>
      </c>
    </row>
    <row r="25" spans="2:5" x14ac:dyDescent="0.3">
      <c r="B25" s="28" t="s">
        <v>21</v>
      </c>
      <c r="C25" s="27">
        <f t="shared" si="0"/>
        <v>0</v>
      </c>
      <c r="D25" s="27">
        <f>IFERROR(CENTRUMSBANEN!J5,0)</f>
        <v>0</v>
      </c>
      <c r="E25" s="27">
        <f>IFERROR(CENTRUMSBANEN!J7,0)</f>
        <v>0</v>
      </c>
    </row>
  </sheetData>
  <mergeCells count="3">
    <mergeCell ref="J7:L7"/>
    <mergeCell ref="B4:H9"/>
    <mergeCell ref="B12:H12"/>
  </mergeCells>
  <conditionalFormatting sqref="C16:C25">
    <cfRule type="dataBar" priority="1">
      <dataBar>
        <cfvo type="num" val="0"/>
        <cfvo type="num" val="1"/>
        <color rgb="FF4F81BD"/>
      </dataBar>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2"/>
  <dimension ref="B2"/>
  <sheetViews>
    <sheetView tabSelected="1" topLeftCell="P1" zoomScale="180" zoomScaleNormal="180" workbookViewId="0">
      <selection activeCell="K2" sqref="K2"/>
    </sheetView>
  </sheetViews>
  <sheetFormatPr baseColWidth="10" defaultColWidth="11.44140625" defaultRowHeight="14.4" x14ac:dyDescent="0.3"/>
  <sheetData>
    <row r="2" spans="2:2" ht="28.5" customHeight="1" x14ac:dyDescent="0.55000000000000004">
      <c r="B2" s="35" t="s">
        <v>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3"/>
  <dimension ref="A1:F36"/>
  <sheetViews>
    <sheetView workbookViewId="0">
      <pane ySplit="7" topLeftCell="A8" activePane="bottomLeft" state="frozen"/>
      <selection pane="bottomLeft" activeCell="K12" sqref="K12"/>
    </sheetView>
  </sheetViews>
  <sheetFormatPr baseColWidth="10" defaultColWidth="8.88671875" defaultRowHeight="14.4" x14ac:dyDescent="0.3"/>
  <cols>
    <col min="1" max="1" width="16" customWidth="1"/>
    <col min="2" max="2" width="20" customWidth="1"/>
    <col min="3" max="3" width="16" customWidth="1"/>
    <col min="4" max="4" width="17.33203125" customWidth="1"/>
    <col min="5" max="5" width="10" customWidth="1"/>
    <col min="6" max="6" width="12.109375" customWidth="1"/>
  </cols>
  <sheetData>
    <row r="1" spans="1:6" ht="18" customHeight="1" x14ac:dyDescent="0.3">
      <c r="A1" s="120" t="s">
        <v>323</v>
      </c>
      <c r="B1" s="121"/>
      <c r="C1" s="121"/>
      <c r="D1" s="121"/>
      <c r="E1" s="121"/>
      <c r="F1" s="122"/>
    </row>
    <row r="2" spans="1:6" ht="13.95" customHeight="1" x14ac:dyDescent="0.3">
      <c r="A2" s="68" t="s">
        <v>23</v>
      </c>
      <c r="B2" s="67" t="s">
        <v>24</v>
      </c>
      <c r="C2" s="66" t="s">
        <v>25</v>
      </c>
      <c r="D2" s="67" t="s">
        <v>26</v>
      </c>
      <c r="E2" s="96" t="e" vm="1">
        <v>#VALUE!</v>
      </c>
      <c r="F2" s="97"/>
    </row>
    <row r="3" spans="1:6" ht="13.95" customHeight="1" x14ac:dyDescent="0.3">
      <c r="A3" s="68" t="s">
        <v>27</v>
      </c>
      <c r="B3" s="67" t="s">
        <v>28</v>
      </c>
      <c r="C3" s="66" t="s">
        <v>29</v>
      </c>
      <c r="D3" s="67" t="s">
        <v>30</v>
      </c>
      <c r="E3" s="96"/>
      <c r="F3" s="97"/>
    </row>
    <row r="4" spans="1:6" ht="13.95" customHeight="1" x14ac:dyDescent="0.3">
      <c r="A4" s="68" t="s">
        <v>31</v>
      </c>
      <c r="B4" s="67"/>
      <c r="C4" s="66" t="s">
        <v>32</v>
      </c>
      <c r="D4" s="67" t="s">
        <v>33</v>
      </c>
      <c r="E4" s="96"/>
      <c r="F4" s="97"/>
    </row>
    <row r="5" spans="1:6" ht="24" customHeight="1" x14ac:dyDescent="0.3">
      <c r="A5" s="68" t="s">
        <v>34</v>
      </c>
      <c r="B5" s="101"/>
      <c r="C5" s="101"/>
      <c r="D5" s="101"/>
      <c r="E5" s="101"/>
      <c r="F5" s="102"/>
    </row>
    <row r="6" spans="1:6" ht="20.399999999999999" customHeight="1" thickBot="1" x14ac:dyDescent="0.35">
      <c r="A6" s="69" t="s">
        <v>35</v>
      </c>
      <c r="B6" s="90"/>
      <c r="C6" s="91"/>
      <c r="D6" s="91"/>
      <c r="E6" s="91"/>
      <c r="F6" s="92"/>
    </row>
    <row r="7" spans="1:6" ht="16.05" customHeight="1" thickBot="1" x14ac:dyDescent="0.35">
      <c r="A7" s="123">
        <f ca="1">TODAY()</f>
        <v>46069</v>
      </c>
      <c r="B7" s="124"/>
      <c r="C7" s="124"/>
      <c r="D7" s="124"/>
      <c r="E7" s="124"/>
      <c r="F7" s="125"/>
    </row>
    <row r="8" spans="1:6" ht="13.95" customHeight="1" x14ac:dyDescent="0.3">
      <c r="A8" s="103" t="s">
        <v>36</v>
      </c>
      <c r="B8" s="104"/>
      <c r="C8" s="104"/>
      <c r="D8" s="104"/>
      <c r="E8" s="104"/>
      <c r="F8" s="105"/>
    </row>
    <row r="9" spans="1:6" ht="13.05" customHeight="1" thickBot="1" x14ac:dyDescent="0.35">
      <c r="A9" s="93"/>
      <c r="B9" s="94"/>
      <c r="C9" s="94"/>
      <c r="D9" s="94"/>
      <c r="E9" s="94"/>
      <c r="F9" s="95"/>
    </row>
    <row r="10" spans="1:6" ht="13.95" customHeight="1" x14ac:dyDescent="0.3">
      <c r="A10" s="103" t="s">
        <v>37</v>
      </c>
      <c r="B10" s="104"/>
      <c r="C10" s="104"/>
      <c r="D10" s="104"/>
      <c r="E10" s="104"/>
      <c r="F10" s="105"/>
    </row>
    <row r="11" spans="1:6" ht="13.05" customHeight="1" x14ac:dyDescent="0.3">
      <c r="A11" s="126"/>
      <c r="B11" s="127"/>
      <c r="C11" s="127"/>
      <c r="D11" s="127"/>
      <c r="E11" s="127"/>
      <c r="F11" s="128"/>
    </row>
    <row r="12" spans="1:6" ht="27.6" customHeight="1" thickBot="1" x14ac:dyDescent="0.35">
      <c r="A12" s="129"/>
      <c r="B12" s="130"/>
      <c r="C12" s="130"/>
      <c r="D12" s="130"/>
      <c r="E12" s="130"/>
      <c r="F12" s="131"/>
    </row>
    <row r="13" spans="1:6" ht="13.95" customHeight="1" x14ac:dyDescent="0.3">
      <c r="A13" s="103" t="s">
        <v>38</v>
      </c>
      <c r="B13" s="104"/>
      <c r="C13" s="104"/>
      <c r="D13" s="104"/>
      <c r="E13" s="104"/>
      <c r="F13" s="105"/>
    </row>
    <row r="14" spans="1:6" ht="13.05" customHeight="1" thickBot="1" x14ac:dyDescent="0.35">
      <c r="A14" s="93"/>
      <c r="B14" s="94"/>
      <c r="C14" s="94"/>
      <c r="D14" s="94"/>
      <c r="E14" s="94"/>
      <c r="F14" s="95"/>
    </row>
    <row r="15" spans="1:6" ht="13.95" customHeight="1" x14ac:dyDescent="0.3">
      <c r="A15" s="103" t="s">
        <v>39</v>
      </c>
      <c r="B15" s="104"/>
      <c r="C15" s="104"/>
      <c r="D15" s="104"/>
      <c r="E15" s="104"/>
      <c r="F15" s="105"/>
    </row>
    <row r="16" spans="1:6" ht="13.05" customHeight="1" thickBot="1" x14ac:dyDescent="0.35">
      <c r="A16" s="93"/>
      <c r="B16" s="94"/>
      <c r="C16" s="94"/>
      <c r="D16" s="94"/>
      <c r="E16" s="94"/>
      <c r="F16" s="95"/>
    </row>
    <row r="17" spans="1:6" ht="13.95" customHeight="1" x14ac:dyDescent="0.3">
      <c r="A17" s="103" t="s">
        <v>40</v>
      </c>
      <c r="B17" s="104"/>
      <c r="C17" s="104"/>
      <c r="D17" s="104"/>
      <c r="E17" s="104"/>
      <c r="F17" s="105"/>
    </row>
    <row r="18" spans="1:6" ht="16.05" customHeight="1" x14ac:dyDescent="0.3">
      <c r="A18" s="54" t="s">
        <v>8</v>
      </c>
      <c r="B18" s="50" t="s">
        <v>41</v>
      </c>
      <c r="C18" s="47" t="s">
        <v>42</v>
      </c>
      <c r="D18" s="47" t="s">
        <v>43</v>
      </c>
      <c r="E18" s="115" t="s">
        <v>44</v>
      </c>
      <c r="F18" s="117"/>
    </row>
    <row r="19" spans="1:6" ht="13.05" customHeight="1" x14ac:dyDescent="0.3">
      <c r="A19" s="55" t="s">
        <v>12</v>
      </c>
      <c r="B19" s="51">
        <f>HOLMENKOLLBANEN!$J$3</f>
        <v>0</v>
      </c>
      <c r="C19" s="49">
        <f>HOLMENKOLLBANEN!$J$9</f>
        <v>0</v>
      </c>
      <c r="D19" s="48">
        <f>HOLMENKOLLBANEN!$J$11</f>
        <v>22.92</v>
      </c>
      <c r="E19" s="88"/>
      <c r="F19" s="89"/>
    </row>
    <row r="20" spans="1:6" ht="13.05" customHeight="1" x14ac:dyDescent="0.3">
      <c r="A20" s="55" t="s">
        <v>13</v>
      </c>
      <c r="B20" s="51">
        <f>SOGNSVANNSBANEN!$J$3</f>
        <v>0</v>
      </c>
      <c r="C20" s="49">
        <f>SOGNSVANNSBANEN!$J$9</f>
        <v>0</v>
      </c>
      <c r="D20" s="48">
        <f>SOGNSVANNSBANEN!$J$11</f>
        <v>6.26</v>
      </c>
      <c r="E20" s="88"/>
      <c r="F20" s="89"/>
    </row>
    <row r="21" spans="1:6" ht="13.05" customHeight="1" x14ac:dyDescent="0.3">
      <c r="A21" s="55" t="s">
        <v>14</v>
      </c>
      <c r="B21" s="51">
        <f>RØABANEN!$J$3</f>
        <v>0</v>
      </c>
      <c r="C21" s="49">
        <f>RØABANEN!$J$9</f>
        <v>0</v>
      </c>
      <c r="D21" s="48">
        <f>RØABANEN!$J$11</f>
        <v>14.571999999999999</v>
      </c>
      <c r="E21" s="88"/>
      <c r="F21" s="89"/>
    </row>
    <row r="22" spans="1:6" ht="13.05" customHeight="1" x14ac:dyDescent="0.3">
      <c r="A22" s="55" t="s">
        <v>15</v>
      </c>
      <c r="B22" s="51">
        <f>KOLSÅSBANEN!$J$3</f>
        <v>0</v>
      </c>
      <c r="C22" s="49">
        <f>KOLSÅSBANEN!$J$9</f>
        <v>0</v>
      </c>
      <c r="D22" s="48">
        <f>KOLSÅSBANEN!$J$11</f>
        <v>23.62</v>
      </c>
      <c r="E22" s="88"/>
      <c r="F22" s="89"/>
    </row>
    <row r="23" spans="1:6" ht="13.05" customHeight="1" x14ac:dyDescent="0.3">
      <c r="A23" s="55" t="s">
        <v>16</v>
      </c>
      <c r="B23" s="51">
        <f>GRORUDBANEN!$J$3</f>
        <v>0</v>
      </c>
      <c r="C23" s="49">
        <f>GRORUDBANEN!$J$9</f>
        <v>0</v>
      </c>
      <c r="D23" s="48">
        <f>GRORUDBANEN!$J$11</f>
        <v>26.04</v>
      </c>
      <c r="E23" s="88"/>
      <c r="F23" s="89"/>
    </row>
    <row r="24" spans="1:6" ht="13.05" customHeight="1" x14ac:dyDescent="0.3">
      <c r="A24" s="55" t="s">
        <v>17</v>
      </c>
      <c r="B24" s="51">
        <f>FURUSETBANEN!$J$3</f>
        <v>0</v>
      </c>
      <c r="C24" s="49">
        <f>FURUSETBANEN!$J$9</f>
        <v>0</v>
      </c>
      <c r="D24" s="48">
        <f>FURUSETBANEN!$J$11</f>
        <v>12.72</v>
      </c>
      <c r="E24" s="88"/>
      <c r="F24" s="89"/>
    </row>
    <row r="25" spans="1:6" ht="13.05" customHeight="1" x14ac:dyDescent="0.3">
      <c r="A25" s="55" t="s">
        <v>18</v>
      </c>
      <c r="B25" s="51">
        <f>ØSTENSJØBANEN!$J$3</f>
        <v>0</v>
      </c>
      <c r="C25" s="49">
        <f>ØSTENSJØBANEN!$J$9</f>
        <v>0</v>
      </c>
      <c r="D25" s="48">
        <f>ØSTENSJØBANEN!$J$11</f>
        <v>19.420000000000002</v>
      </c>
      <c r="E25" s="88"/>
      <c r="F25" s="89"/>
    </row>
    <row r="26" spans="1:6" ht="13.05" customHeight="1" x14ac:dyDescent="0.3">
      <c r="A26" s="55" t="s">
        <v>19</v>
      </c>
      <c r="B26" s="51">
        <f>LAMBERSETERBANEN!$J$3</f>
        <v>0</v>
      </c>
      <c r="C26" s="49">
        <f>LAMBERSETERBANEN!$J$9</f>
        <v>0</v>
      </c>
      <c r="D26" s="48">
        <f>LAMBERSETERBANEN!$J$11</f>
        <v>22.4</v>
      </c>
      <c r="E26" s="88"/>
      <c r="F26" s="89"/>
    </row>
    <row r="27" spans="1:6" ht="13.05" customHeight="1" x14ac:dyDescent="0.3">
      <c r="A27" s="55" t="s">
        <v>20</v>
      </c>
      <c r="B27" s="51">
        <f>LØRENBANEN!$J$3</f>
        <v>0</v>
      </c>
      <c r="C27" s="49">
        <f>LØRENBANEN!$J$9</f>
        <v>0</v>
      </c>
      <c r="D27" s="48">
        <f>LØRENBANEN!$J$11</f>
        <v>3.294</v>
      </c>
      <c r="E27" s="88"/>
      <c r="F27" s="89"/>
    </row>
    <row r="28" spans="1:6" ht="13.05" customHeight="1" x14ac:dyDescent="0.3">
      <c r="A28" s="55" t="s">
        <v>21</v>
      </c>
      <c r="B28" s="51">
        <f>CENTRUMSBANEN!$J$3</f>
        <v>0</v>
      </c>
      <c r="C28" s="49">
        <f>CENTRUMSBANEN!$J$9</f>
        <v>0</v>
      </c>
      <c r="D28" s="48">
        <f>CENTRUMSBANEN!$J$11</f>
        <v>19.48</v>
      </c>
      <c r="E28" s="88"/>
      <c r="F28" s="89"/>
    </row>
    <row r="29" spans="1:6" ht="15" customHeight="1" thickBot="1" x14ac:dyDescent="0.35">
      <c r="A29" s="56" t="s">
        <v>45</v>
      </c>
      <c r="B29" s="57">
        <f>IFERROR(ROUND(SUMPRODUCT(B19:B28,D19:D28)/SUM(D19:D28),0),ROUND(AVERAGE(B19:B28),0))</f>
        <v>0</v>
      </c>
      <c r="C29" s="58">
        <f>ROUND(SUM(C19:C28),1)</f>
        <v>0</v>
      </c>
      <c r="D29" s="59">
        <f>ROUND(SUM(D19:D28),1)</f>
        <v>170.7</v>
      </c>
      <c r="E29" s="86"/>
      <c r="F29" s="87"/>
    </row>
    <row r="30" spans="1:6" ht="13.95" customHeight="1" x14ac:dyDescent="0.3">
      <c r="A30" s="106" t="s">
        <v>46</v>
      </c>
      <c r="B30" s="107"/>
      <c r="C30" s="107"/>
      <c r="D30" s="107"/>
      <c r="E30" s="107"/>
      <c r="F30" s="108"/>
    </row>
    <row r="31" spans="1:6" ht="15" customHeight="1" x14ac:dyDescent="0.3">
      <c r="A31" s="113" t="s">
        <v>47</v>
      </c>
      <c r="B31" s="114"/>
      <c r="C31" s="47" t="s">
        <v>48</v>
      </c>
      <c r="D31" s="115" t="s">
        <v>49</v>
      </c>
      <c r="E31" s="116"/>
      <c r="F31" s="117"/>
    </row>
    <row r="32" spans="1:6" ht="13.05" customHeight="1" x14ac:dyDescent="0.3">
      <c r="A32" s="109"/>
      <c r="B32" s="110"/>
      <c r="C32" s="52"/>
      <c r="D32" s="83"/>
      <c r="E32" s="84"/>
      <c r="F32" s="85"/>
    </row>
    <row r="33" spans="1:6" ht="13.05" customHeight="1" thickBot="1" x14ac:dyDescent="0.35">
      <c r="A33" s="111"/>
      <c r="B33" s="112"/>
      <c r="C33" s="53"/>
      <c r="D33" s="118"/>
      <c r="E33" s="118"/>
      <c r="F33" s="119"/>
    </row>
    <row r="34" spans="1:6" ht="13.95" customHeight="1" x14ac:dyDescent="0.3">
      <c r="A34" s="106" t="s">
        <v>50</v>
      </c>
      <c r="B34" s="107"/>
      <c r="C34" s="107"/>
      <c r="D34" s="107"/>
      <c r="E34" s="107"/>
      <c r="F34" s="108"/>
    </row>
    <row r="35" spans="1:6" ht="25.95" customHeight="1" thickBot="1" x14ac:dyDescent="0.35">
      <c r="A35" s="98"/>
      <c r="B35" s="99"/>
      <c r="C35" s="99"/>
      <c r="D35" s="99"/>
      <c r="E35" s="99"/>
      <c r="F35" s="100"/>
    </row>
    <row r="36" spans="1:6" ht="29.4" customHeight="1" thickBot="1" x14ac:dyDescent="0.35">
      <c r="A36" s="60" t="s">
        <v>51</v>
      </c>
      <c r="B36" s="61" t="s">
        <v>326</v>
      </c>
      <c r="C36" s="62" t="s">
        <v>52</v>
      </c>
      <c r="D36" s="63" t="s">
        <v>324</v>
      </c>
      <c r="E36" s="64" t="s">
        <v>322</v>
      </c>
      <c r="F36" s="65"/>
    </row>
  </sheetData>
  <mergeCells count="35">
    <mergeCell ref="A1:F1"/>
    <mergeCell ref="E23:F23"/>
    <mergeCell ref="E22:F22"/>
    <mergeCell ref="E28:F28"/>
    <mergeCell ref="A7:F7"/>
    <mergeCell ref="A16:F16"/>
    <mergeCell ref="E27:F27"/>
    <mergeCell ref="A14:F14"/>
    <mergeCell ref="A11:F12"/>
    <mergeCell ref="E26:F26"/>
    <mergeCell ref="A8:F8"/>
    <mergeCell ref="A17:F17"/>
    <mergeCell ref="E25:F25"/>
    <mergeCell ref="E2:F4"/>
    <mergeCell ref="A35:F35"/>
    <mergeCell ref="B5:F5"/>
    <mergeCell ref="A10:F10"/>
    <mergeCell ref="A13:F13"/>
    <mergeCell ref="E21:F21"/>
    <mergeCell ref="E24:F24"/>
    <mergeCell ref="A34:F34"/>
    <mergeCell ref="A32:B32"/>
    <mergeCell ref="A33:B33"/>
    <mergeCell ref="A31:B31"/>
    <mergeCell ref="D31:F31"/>
    <mergeCell ref="D33:F33"/>
    <mergeCell ref="A30:F30"/>
    <mergeCell ref="A15:F15"/>
    <mergeCell ref="E18:F18"/>
    <mergeCell ref="D32:F32"/>
    <mergeCell ref="E29:F29"/>
    <mergeCell ref="E20:F20"/>
    <mergeCell ref="B6:F6"/>
    <mergeCell ref="E19:F19"/>
    <mergeCell ref="A9:F9"/>
  </mergeCells>
  <pageMargins left="0.35" right="0.35" top="0.35" bottom="0.35" header="0.2" footer="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4"/>
  <dimension ref="A1:K45"/>
  <sheetViews>
    <sheetView workbookViewId="0">
      <selection activeCell="E3" sqref="E3:E17"/>
    </sheetView>
  </sheetViews>
  <sheetFormatPr baseColWidth="10" defaultColWidth="9.109375" defaultRowHeight="14.4" x14ac:dyDescent="0.3"/>
  <cols>
    <col min="1" max="1" width="24.88671875" bestFit="1" customWidth="1"/>
    <col min="2" max="2" width="25" bestFit="1" customWidth="1"/>
    <col min="3" max="3" width="13" customWidth="1"/>
    <col min="4" max="4" width="14.109375" customWidth="1"/>
    <col min="5" max="5" width="15" customWidth="1"/>
    <col min="6" max="6" width="13.33203125" customWidth="1"/>
    <col min="7" max="7" width="22.109375" bestFit="1" customWidth="1"/>
    <col min="8" max="8" width="23.5546875" customWidth="1"/>
    <col min="9" max="9" width="22.33203125" customWidth="1"/>
    <col min="10" max="10" width="26.88671875" customWidth="1"/>
    <col min="11" max="11" width="13" customWidth="1"/>
  </cols>
  <sheetData>
    <row r="1" spans="1:11" ht="21" customHeight="1" x14ac:dyDescent="0.4">
      <c r="A1" s="1" t="s">
        <v>53</v>
      </c>
      <c r="B1" s="1" t="s">
        <v>54</v>
      </c>
      <c r="C1" s="1"/>
      <c r="D1" s="1"/>
      <c r="E1" s="1" t="s">
        <v>55</v>
      </c>
      <c r="F1" s="16"/>
      <c r="G1" s="16"/>
      <c r="H1" s="16"/>
      <c r="I1" s="36"/>
      <c r="J1" s="17"/>
      <c r="K1" s="18"/>
    </row>
    <row r="2" spans="1:11" ht="21" customHeight="1" x14ac:dyDescent="0.4">
      <c r="A2" s="6" t="s">
        <v>47</v>
      </c>
      <c r="B2" s="6" t="s">
        <v>56</v>
      </c>
      <c r="C2" s="6" t="s">
        <v>57</v>
      </c>
      <c r="D2" s="6" t="s">
        <v>58</v>
      </c>
      <c r="E2" s="6" t="s">
        <v>59</v>
      </c>
      <c r="F2" s="6" t="s">
        <v>60</v>
      </c>
      <c r="G2" s="6" t="s">
        <v>61</v>
      </c>
      <c r="H2" s="19" t="s">
        <v>62</v>
      </c>
      <c r="I2" s="37" t="s">
        <v>63</v>
      </c>
      <c r="J2" s="9" t="s">
        <v>64</v>
      </c>
      <c r="K2" s="13"/>
    </row>
    <row r="3" spans="1:11" ht="21" customHeight="1" x14ac:dyDescent="0.4">
      <c r="A3" s="43" t="s">
        <v>65</v>
      </c>
      <c r="B3" s="44">
        <v>14000</v>
      </c>
      <c r="C3" s="44" t="s">
        <v>83</v>
      </c>
      <c r="D3" s="45">
        <v>0</v>
      </c>
      <c r="E3" s="44" t="s">
        <v>83</v>
      </c>
      <c r="F3" s="45">
        <v>0</v>
      </c>
      <c r="G3" s="42">
        <v>0</v>
      </c>
      <c r="H3" s="42"/>
      <c r="I3" s="42"/>
      <c r="J3" s="38">
        <f>(J5+J7)/2</f>
        <v>0</v>
      </c>
      <c r="K3" s="22"/>
    </row>
    <row r="4" spans="1:11" ht="21" customHeight="1" x14ac:dyDescent="0.4">
      <c r="A4" s="43" t="s">
        <v>66</v>
      </c>
      <c r="B4" s="44">
        <v>13560</v>
      </c>
      <c r="C4" s="44" t="s">
        <v>83</v>
      </c>
      <c r="D4" s="45">
        <f t="shared" ref="D4:D32" si="0">IF(OR(C4="JA",C4="Ikke Planlagt"),G4/((MAX(B:B)-MIN(B:B))*2),0)</f>
        <v>0</v>
      </c>
      <c r="E4" s="44" t="s">
        <v>83</v>
      </c>
      <c r="F4" s="45">
        <f t="shared" ref="F4:F32" si="1">IF(OR(E4="JA",E4="Ikke Planlagt"),G4/((MAX(B:B)-MIN(B:B))*2),0)</f>
        <v>0</v>
      </c>
      <c r="G4" s="42">
        <f t="shared" ref="G4:G32" si="2">B3-B4</f>
        <v>440</v>
      </c>
      <c r="H4" s="42"/>
      <c r="I4" s="42"/>
      <c r="J4" s="39" t="s">
        <v>67</v>
      </c>
      <c r="K4" s="22"/>
    </row>
    <row r="5" spans="1:11" ht="21" customHeight="1" x14ac:dyDescent="0.4">
      <c r="A5" s="43" t="s">
        <v>68</v>
      </c>
      <c r="B5" s="44">
        <v>13000</v>
      </c>
      <c r="C5" s="44" t="s">
        <v>83</v>
      </c>
      <c r="D5" s="45">
        <f t="shared" si="0"/>
        <v>0</v>
      </c>
      <c r="E5" s="44" t="s">
        <v>83</v>
      </c>
      <c r="F5" s="45">
        <f t="shared" si="1"/>
        <v>0</v>
      </c>
      <c r="G5" s="42">
        <f t="shared" si="2"/>
        <v>560</v>
      </c>
      <c r="H5" s="42"/>
      <c r="I5" s="42"/>
      <c r="J5" s="40">
        <f>SUM(D3:D100)*2</f>
        <v>0</v>
      </c>
      <c r="K5" s="22"/>
    </row>
    <row r="6" spans="1:11" ht="21" customHeight="1" x14ac:dyDescent="0.4">
      <c r="A6" s="43" t="s">
        <v>69</v>
      </c>
      <c r="B6" s="44">
        <v>12960</v>
      </c>
      <c r="C6" s="44" t="s">
        <v>83</v>
      </c>
      <c r="D6" s="45">
        <f t="shared" si="0"/>
        <v>0</v>
      </c>
      <c r="E6" s="44" t="s">
        <v>83</v>
      </c>
      <c r="F6" s="45">
        <f t="shared" si="1"/>
        <v>0</v>
      </c>
      <c r="G6" s="42">
        <f t="shared" si="2"/>
        <v>40</v>
      </c>
      <c r="H6" s="42"/>
      <c r="I6" s="42"/>
      <c r="J6" s="39" t="s">
        <v>70</v>
      </c>
      <c r="K6" s="22"/>
    </row>
    <row r="7" spans="1:11" ht="21" customHeight="1" x14ac:dyDescent="0.4">
      <c r="A7" s="43" t="s">
        <v>71</v>
      </c>
      <c r="B7" s="44">
        <v>11980</v>
      </c>
      <c r="C7" s="44" t="s">
        <v>83</v>
      </c>
      <c r="D7" s="45">
        <f t="shared" si="0"/>
        <v>0</v>
      </c>
      <c r="E7" s="44" t="s">
        <v>83</v>
      </c>
      <c r="F7" s="45">
        <f t="shared" si="1"/>
        <v>0</v>
      </c>
      <c r="G7" s="42">
        <f t="shared" si="2"/>
        <v>980</v>
      </c>
      <c r="H7" s="42"/>
      <c r="I7" s="42"/>
      <c r="J7" s="40">
        <f>SUM(F3:F100)*2</f>
        <v>0</v>
      </c>
      <c r="K7" s="22"/>
    </row>
    <row r="8" spans="1:11" ht="21" customHeight="1" x14ac:dyDescent="0.4">
      <c r="A8" s="43" t="s">
        <v>72</v>
      </c>
      <c r="B8" s="44">
        <v>11190</v>
      </c>
      <c r="C8" s="44" t="s">
        <v>83</v>
      </c>
      <c r="D8" s="45">
        <f t="shared" si="0"/>
        <v>0</v>
      </c>
      <c r="E8" s="44" t="s">
        <v>83</v>
      </c>
      <c r="F8" s="45">
        <f t="shared" si="1"/>
        <v>0</v>
      </c>
      <c r="G8" s="42">
        <f t="shared" si="2"/>
        <v>790</v>
      </c>
      <c r="H8" s="42"/>
      <c r="I8" s="42"/>
      <c r="J8" s="39" t="s">
        <v>73</v>
      </c>
      <c r="K8" s="22"/>
    </row>
    <row r="9" spans="1:11" ht="21" customHeight="1" x14ac:dyDescent="0.4">
      <c r="A9" s="43" t="s">
        <v>74</v>
      </c>
      <c r="B9" s="44">
        <v>11060</v>
      </c>
      <c r="C9" s="44" t="s">
        <v>83</v>
      </c>
      <c r="D9" s="45">
        <f t="shared" si="0"/>
        <v>0</v>
      </c>
      <c r="E9" s="44" t="s">
        <v>83</v>
      </c>
      <c r="F9" s="45">
        <f t="shared" si="1"/>
        <v>0</v>
      </c>
      <c r="G9" s="42">
        <f t="shared" si="2"/>
        <v>130</v>
      </c>
      <c r="H9" s="42"/>
      <c r="I9" s="42"/>
      <c r="J9" s="41">
        <f>(J5+J7)*J11/2</f>
        <v>0</v>
      </c>
      <c r="K9" s="22"/>
    </row>
    <row r="10" spans="1:11" ht="21" customHeight="1" x14ac:dyDescent="0.4">
      <c r="A10" s="43" t="s">
        <v>75</v>
      </c>
      <c r="B10" s="44">
        <v>10140</v>
      </c>
      <c r="C10" s="44" t="s">
        <v>83</v>
      </c>
      <c r="D10" s="45">
        <f t="shared" si="0"/>
        <v>0</v>
      </c>
      <c r="E10" s="44" t="s">
        <v>83</v>
      </c>
      <c r="F10" s="45">
        <f t="shared" si="1"/>
        <v>0</v>
      </c>
      <c r="G10" s="42">
        <f t="shared" si="2"/>
        <v>920</v>
      </c>
      <c r="H10" s="42"/>
      <c r="I10" s="42"/>
      <c r="J10" s="39" t="s">
        <v>76</v>
      </c>
      <c r="K10" s="22"/>
    </row>
    <row r="11" spans="1:11" ht="21" customHeight="1" x14ac:dyDescent="0.4">
      <c r="A11" s="43" t="s">
        <v>77</v>
      </c>
      <c r="B11" s="44">
        <v>9350</v>
      </c>
      <c r="C11" s="44" t="s">
        <v>83</v>
      </c>
      <c r="D11" s="45">
        <f t="shared" si="0"/>
        <v>0</v>
      </c>
      <c r="E11" s="44" t="s">
        <v>83</v>
      </c>
      <c r="F11" s="45">
        <f t="shared" si="1"/>
        <v>0</v>
      </c>
      <c r="G11" s="42">
        <f t="shared" si="2"/>
        <v>790</v>
      </c>
      <c r="H11" s="42"/>
      <c r="I11" s="42"/>
      <c r="J11" s="41">
        <f>2*(MAX(B:B)-MIN(B:B))/1000</f>
        <v>22.92</v>
      </c>
      <c r="K11" s="22"/>
    </row>
    <row r="12" spans="1:11" x14ac:dyDescent="0.3">
      <c r="A12" s="43" t="s">
        <v>53</v>
      </c>
      <c r="B12" s="44">
        <v>9060</v>
      </c>
      <c r="C12" s="44" t="s">
        <v>83</v>
      </c>
      <c r="D12" s="45">
        <f t="shared" si="0"/>
        <v>0</v>
      </c>
      <c r="E12" s="44" t="s">
        <v>83</v>
      </c>
      <c r="F12" s="45">
        <f t="shared" si="1"/>
        <v>0</v>
      </c>
      <c r="G12" s="42">
        <f t="shared" si="2"/>
        <v>290</v>
      </c>
      <c r="H12" s="42"/>
      <c r="I12" s="42"/>
      <c r="J12" s="22"/>
      <c r="K12" s="22"/>
    </row>
    <row r="13" spans="1:11" x14ac:dyDescent="0.3">
      <c r="A13" s="43" t="s">
        <v>78</v>
      </c>
      <c r="B13" s="44">
        <v>9020</v>
      </c>
      <c r="C13" s="44" t="s">
        <v>83</v>
      </c>
      <c r="D13" s="45">
        <f t="shared" si="0"/>
        <v>0</v>
      </c>
      <c r="E13" s="44" t="s">
        <v>83</v>
      </c>
      <c r="F13" s="45">
        <f t="shared" si="1"/>
        <v>0</v>
      </c>
      <c r="G13" s="42">
        <f t="shared" si="2"/>
        <v>40</v>
      </c>
      <c r="H13" s="42"/>
      <c r="I13" s="42"/>
      <c r="J13" s="22"/>
      <c r="K13" s="22"/>
    </row>
    <row r="14" spans="1:11" x14ac:dyDescent="0.3">
      <c r="A14" s="43" t="s">
        <v>79</v>
      </c>
      <c r="B14" s="44">
        <v>8940</v>
      </c>
      <c r="C14" s="44" t="s">
        <v>83</v>
      </c>
      <c r="D14" s="45">
        <f t="shared" si="0"/>
        <v>0</v>
      </c>
      <c r="E14" s="44" t="s">
        <v>83</v>
      </c>
      <c r="F14" s="45">
        <f t="shared" si="1"/>
        <v>0</v>
      </c>
      <c r="G14" s="42">
        <f t="shared" si="2"/>
        <v>80</v>
      </c>
      <c r="H14" s="42"/>
      <c r="I14" s="42"/>
      <c r="J14" s="22"/>
      <c r="K14" s="22"/>
    </row>
    <row r="15" spans="1:11" x14ac:dyDescent="0.3">
      <c r="A15" s="43" t="s">
        <v>80</v>
      </c>
      <c r="B15" s="44">
        <v>8330</v>
      </c>
      <c r="C15" s="44" t="s">
        <v>83</v>
      </c>
      <c r="D15" s="45">
        <f t="shared" si="0"/>
        <v>0</v>
      </c>
      <c r="E15" s="44" t="s">
        <v>83</v>
      </c>
      <c r="F15" s="45">
        <f t="shared" si="1"/>
        <v>0</v>
      </c>
      <c r="G15" s="42">
        <f t="shared" si="2"/>
        <v>610</v>
      </c>
      <c r="H15" s="42"/>
      <c r="I15" s="42"/>
      <c r="J15" s="22"/>
      <c r="K15" s="22"/>
    </row>
    <row r="16" spans="1:11" x14ac:dyDescent="0.3">
      <c r="A16" s="43" t="s">
        <v>81</v>
      </c>
      <c r="B16" s="44">
        <v>7680</v>
      </c>
      <c r="C16" s="44" t="s">
        <v>83</v>
      </c>
      <c r="D16" s="45">
        <f t="shared" si="0"/>
        <v>0</v>
      </c>
      <c r="E16" s="44" t="s">
        <v>83</v>
      </c>
      <c r="F16" s="45">
        <f t="shared" si="1"/>
        <v>0</v>
      </c>
      <c r="G16" s="42">
        <f t="shared" si="2"/>
        <v>650</v>
      </c>
      <c r="H16" s="42"/>
      <c r="I16" s="42"/>
      <c r="J16" s="22"/>
      <c r="K16" s="22"/>
    </row>
    <row r="17" spans="1:11" x14ac:dyDescent="0.3">
      <c r="A17" s="43" t="s">
        <v>82</v>
      </c>
      <c r="B17" s="44">
        <v>7160</v>
      </c>
      <c r="C17" s="44" t="s">
        <v>83</v>
      </c>
      <c r="D17" s="45">
        <f t="shared" si="0"/>
        <v>0</v>
      </c>
      <c r="E17" s="44" t="s">
        <v>83</v>
      </c>
      <c r="F17" s="45">
        <f t="shared" si="1"/>
        <v>0</v>
      </c>
      <c r="G17" s="42">
        <f t="shared" si="2"/>
        <v>520</v>
      </c>
      <c r="H17" s="42"/>
      <c r="I17" s="42"/>
      <c r="J17" s="22"/>
      <c r="K17" s="22"/>
    </row>
    <row r="18" spans="1:11" x14ac:dyDescent="0.3">
      <c r="A18" s="43" t="s">
        <v>84</v>
      </c>
      <c r="B18" s="44">
        <v>6760</v>
      </c>
      <c r="C18" s="44" t="s">
        <v>83</v>
      </c>
      <c r="D18" s="45">
        <f t="shared" si="0"/>
        <v>0</v>
      </c>
      <c r="E18" s="44" t="s">
        <v>83</v>
      </c>
      <c r="F18" s="45">
        <f t="shared" si="1"/>
        <v>0</v>
      </c>
      <c r="G18" s="42">
        <f t="shared" si="2"/>
        <v>400</v>
      </c>
      <c r="H18" s="42"/>
      <c r="I18" s="42"/>
      <c r="J18" s="22"/>
      <c r="K18" s="22"/>
    </row>
    <row r="19" spans="1:11" x14ac:dyDescent="0.3">
      <c r="A19" s="43" t="s">
        <v>85</v>
      </c>
      <c r="B19" s="44">
        <v>6700</v>
      </c>
      <c r="C19" s="44" t="s">
        <v>83</v>
      </c>
      <c r="D19" s="45">
        <f t="shared" si="0"/>
        <v>0</v>
      </c>
      <c r="E19" s="44" t="s">
        <v>83</v>
      </c>
      <c r="F19" s="45">
        <f t="shared" si="1"/>
        <v>0</v>
      </c>
      <c r="G19" s="42">
        <f t="shared" si="2"/>
        <v>60</v>
      </c>
      <c r="H19" s="42"/>
      <c r="I19" s="42"/>
      <c r="J19" s="22"/>
      <c r="K19" s="22"/>
    </row>
    <row r="20" spans="1:11" ht="16.8" customHeight="1" x14ac:dyDescent="0.55000000000000004">
      <c r="A20" s="43" t="s">
        <v>86</v>
      </c>
      <c r="B20" s="44">
        <v>6630</v>
      </c>
      <c r="C20" s="44" t="s">
        <v>83</v>
      </c>
      <c r="D20" s="45">
        <f t="shared" si="0"/>
        <v>0</v>
      </c>
      <c r="E20" s="44" t="s">
        <v>83</v>
      </c>
      <c r="F20" s="45">
        <f t="shared" si="1"/>
        <v>0</v>
      </c>
      <c r="G20" s="42">
        <f t="shared" si="2"/>
        <v>70</v>
      </c>
      <c r="H20" s="42"/>
      <c r="I20" s="42"/>
      <c r="J20" s="22"/>
      <c r="K20" s="8"/>
    </row>
    <row r="21" spans="1:11" x14ac:dyDescent="0.3">
      <c r="A21" s="43" t="s">
        <v>87</v>
      </c>
      <c r="B21" s="44">
        <v>6280</v>
      </c>
      <c r="C21" s="44" t="s">
        <v>83</v>
      </c>
      <c r="D21" s="45">
        <f t="shared" si="0"/>
        <v>0</v>
      </c>
      <c r="E21" s="44" t="s">
        <v>83</v>
      </c>
      <c r="F21" s="45">
        <f t="shared" si="1"/>
        <v>0</v>
      </c>
      <c r="G21" s="42">
        <f t="shared" si="2"/>
        <v>350</v>
      </c>
      <c r="H21" s="42"/>
      <c r="I21" s="42"/>
      <c r="J21" s="22"/>
      <c r="K21" s="22"/>
    </row>
    <row r="22" spans="1:11" x14ac:dyDescent="0.3">
      <c r="A22" s="43" t="s">
        <v>88</v>
      </c>
      <c r="B22" s="44">
        <v>5900</v>
      </c>
      <c r="C22" s="44" t="s">
        <v>83</v>
      </c>
      <c r="D22" s="45">
        <f t="shared" si="0"/>
        <v>0</v>
      </c>
      <c r="E22" s="44" t="s">
        <v>83</v>
      </c>
      <c r="F22" s="45">
        <f t="shared" si="1"/>
        <v>0</v>
      </c>
      <c r="G22" s="42">
        <f t="shared" si="2"/>
        <v>380</v>
      </c>
      <c r="H22" s="42"/>
      <c r="I22" s="42"/>
      <c r="J22" s="22"/>
      <c r="K22" s="22"/>
    </row>
    <row r="23" spans="1:11" x14ac:dyDescent="0.3">
      <c r="A23" s="43" t="s">
        <v>89</v>
      </c>
      <c r="B23" s="44">
        <v>5210</v>
      </c>
      <c r="C23" s="44" t="s">
        <v>83</v>
      </c>
      <c r="D23" s="45">
        <f t="shared" si="0"/>
        <v>0</v>
      </c>
      <c r="E23" s="44" t="s">
        <v>83</v>
      </c>
      <c r="F23" s="45">
        <f t="shared" si="1"/>
        <v>0</v>
      </c>
      <c r="G23" s="42">
        <f t="shared" si="2"/>
        <v>690</v>
      </c>
      <c r="H23" s="42"/>
      <c r="I23" s="42"/>
      <c r="J23" s="22"/>
      <c r="K23" s="22"/>
    </row>
    <row r="24" spans="1:11" x14ac:dyDescent="0.3">
      <c r="A24" s="43" t="s">
        <v>90</v>
      </c>
      <c r="B24" s="44">
        <v>4480</v>
      </c>
      <c r="C24" s="44" t="s">
        <v>83</v>
      </c>
      <c r="D24" s="45">
        <f t="shared" si="0"/>
        <v>0</v>
      </c>
      <c r="E24" s="44" t="s">
        <v>83</v>
      </c>
      <c r="F24" s="45">
        <f t="shared" si="1"/>
        <v>0</v>
      </c>
      <c r="G24" s="42">
        <f t="shared" si="2"/>
        <v>730</v>
      </c>
      <c r="H24" s="42"/>
      <c r="I24" s="42"/>
      <c r="J24" s="22"/>
      <c r="K24" s="22"/>
    </row>
    <row r="25" spans="1:11" x14ac:dyDescent="0.3">
      <c r="A25" s="43" t="s">
        <v>91</v>
      </c>
      <c r="B25" s="44">
        <v>4470</v>
      </c>
      <c r="C25" s="44" t="s">
        <v>83</v>
      </c>
      <c r="D25" s="45">
        <f t="shared" si="0"/>
        <v>0</v>
      </c>
      <c r="E25" s="44" t="s">
        <v>83</v>
      </c>
      <c r="F25" s="45">
        <f t="shared" si="1"/>
        <v>0</v>
      </c>
      <c r="G25" s="42">
        <f t="shared" si="2"/>
        <v>10</v>
      </c>
      <c r="H25" s="42"/>
      <c r="I25" s="42"/>
      <c r="J25" s="22"/>
      <c r="K25" s="22"/>
    </row>
    <row r="26" spans="1:11" x14ac:dyDescent="0.3">
      <c r="A26" s="43" t="s">
        <v>92</v>
      </c>
      <c r="B26" s="44">
        <v>4430</v>
      </c>
      <c r="C26" s="44" t="s">
        <v>83</v>
      </c>
      <c r="D26" s="45">
        <f t="shared" si="0"/>
        <v>0</v>
      </c>
      <c r="E26" s="44" t="s">
        <v>83</v>
      </c>
      <c r="F26" s="45">
        <f t="shared" si="1"/>
        <v>0</v>
      </c>
      <c r="G26" s="42">
        <f t="shared" si="2"/>
        <v>40</v>
      </c>
      <c r="H26" s="42"/>
      <c r="I26" s="42"/>
      <c r="J26" s="22"/>
      <c r="K26" s="22"/>
    </row>
    <row r="27" spans="1:11" x14ac:dyDescent="0.3">
      <c r="A27" s="43" t="s">
        <v>93</v>
      </c>
      <c r="B27" s="44">
        <v>3970</v>
      </c>
      <c r="C27" s="44" t="s">
        <v>83</v>
      </c>
      <c r="D27" s="45">
        <f t="shared" si="0"/>
        <v>0</v>
      </c>
      <c r="E27" s="44" t="s">
        <v>83</v>
      </c>
      <c r="F27" s="45">
        <f t="shared" si="1"/>
        <v>0</v>
      </c>
      <c r="G27" s="42">
        <f t="shared" si="2"/>
        <v>460</v>
      </c>
      <c r="H27" s="42"/>
      <c r="I27" s="42"/>
      <c r="J27" s="22"/>
      <c r="K27" s="22"/>
    </row>
    <row r="28" spans="1:11" x14ac:dyDescent="0.3">
      <c r="A28" s="43" t="s">
        <v>94</v>
      </c>
      <c r="B28" s="44">
        <v>3460</v>
      </c>
      <c r="C28" s="44" t="s">
        <v>83</v>
      </c>
      <c r="D28" s="45">
        <f t="shared" si="0"/>
        <v>0</v>
      </c>
      <c r="E28" s="44" t="s">
        <v>83</v>
      </c>
      <c r="F28" s="45">
        <f t="shared" si="1"/>
        <v>0</v>
      </c>
      <c r="G28" s="42">
        <f t="shared" si="2"/>
        <v>510</v>
      </c>
      <c r="H28" s="42"/>
      <c r="I28" s="42"/>
      <c r="J28" s="22"/>
      <c r="K28" s="22"/>
    </row>
    <row r="29" spans="1:11" x14ac:dyDescent="0.3">
      <c r="A29" s="43" t="s">
        <v>95</v>
      </c>
      <c r="B29" s="44">
        <v>3120</v>
      </c>
      <c r="C29" s="44" t="s">
        <v>83</v>
      </c>
      <c r="D29" s="45">
        <f t="shared" si="0"/>
        <v>0</v>
      </c>
      <c r="E29" s="44" t="s">
        <v>83</v>
      </c>
      <c r="F29" s="45">
        <f t="shared" si="1"/>
        <v>0</v>
      </c>
      <c r="G29" s="42">
        <f t="shared" si="2"/>
        <v>340</v>
      </c>
      <c r="H29" s="42"/>
      <c r="I29" s="42"/>
      <c r="J29" s="22"/>
      <c r="K29" s="22"/>
    </row>
    <row r="30" spans="1:11" x14ac:dyDescent="0.3">
      <c r="A30" s="43" t="s">
        <v>96</v>
      </c>
      <c r="B30" s="44">
        <v>3010</v>
      </c>
      <c r="C30" s="44" t="s">
        <v>83</v>
      </c>
      <c r="D30" s="45">
        <f t="shared" si="0"/>
        <v>0</v>
      </c>
      <c r="E30" s="44" t="s">
        <v>83</v>
      </c>
      <c r="F30" s="45">
        <f t="shared" si="1"/>
        <v>0</v>
      </c>
      <c r="G30" s="42">
        <f t="shared" si="2"/>
        <v>110</v>
      </c>
      <c r="H30" s="42"/>
      <c r="I30" s="42"/>
      <c r="J30" s="22"/>
      <c r="K30" s="22"/>
    </row>
    <row r="31" spans="1:11" x14ac:dyDescent="0.3">
      <c r="A31" s="43" t="s">
        <v>97</v>
      </c>
      <c r="B31" s="44">
        <v>2930</v>
      </c>
      <c r="C31" s="44" t="s">
        <v>83</v>
      </c>
      <c r="D31" s="45">
        <f t="shared" si="0"/>
        <v>0</v>
      </c>
      <c r="E31" s="44" t="s">
        <v>83</v>
      </c>
      <c r="F31" s="45">
        <f t="shared" si="1"/>
        <v>0</v>
      </c>
      <c r="G31" s="42">
        <f t="shared" si="2"/>
        <v>80</v>
      </c>
      <c r="H31" s="42"/>
      <c r="I31" s="42"/>
      <c r="J31" s="22"/>
      <c r="K31" s="22"/>
    </row>
    <row r="32" spans="1:11" x14ac:dyDescent="0.3">
      <c r="A32" s="43" t="s">
        <v>98</v>
      </c>
      <c r="B32" s="44">
        <v>2540</v>
      </c>
      <c r="C32" s="44" t="s">
        <v>83</v>
      </c>
      <c r="D32" s="45">
        <f t="shared" si="0"/>
        <v>0</v>
      </c>
      <c r="E32" s="44" t="s">
        <v>83</v>
      </c>
      <c r="F32" s="45">
        <f t="shared" si="1"/>
        <v>0</v>
      </c>
      <c r="G32" s="42">
        <f t="shared" si="2"/>
        <v>390</v>
      </c>
      <c r="H32" s="42"/>
      <c r="I32" s="42"/>
      <c r="J32" s="22"/>
      <c r="K32" s="22"/>
    </row>
    <row r="33" spans="1:11" x14ac:dyDescent="0.3">
      <c r="A33" s="20"/>
      <c r="B33" s="18"/>
      <c r="C33" s="5"/>
      <c r="D33" s="21"/>
      <c r="E33" s="5"/>
      <c r="F33" s="21"/>
      <c r="G33" s="18"/>
      <c r="H33" s="18"/>
      <c r="I33" s="18"/>
      <c r="J33" s="22"/>
      <c r="K33" s="22"/>
    </row>
    <row r="34" spans="1:11" x14ac:dyDescent="0.3">
      <c r="A34" s="20"/>
      <c r="B34" s="18"/>
      <c r="C34" s="5"/>
      <c r="D34" s="21"/>
      <c r="E34" s="5"/>
      <c r="F34" s="21"/>
      <c r="G34" s="18"/>
      <c r="H34" s="18"/>
      <c r="I34" s="18"/>
      <c r="J34" s="22"/>
      <c r="K34" s="22"/>
    </row>
    <row r="35" spans="1:11" x14ac:dyDescent="0.3">
      <c r="A35" s="20"/>
      <c r="B35" s="18"/>
      <c r="C35" s="5"/>
      <c r="D35" s="21"/>
      <c r="E35" s="5"/>
      <c r="F35" s="21"/>
      <c r="G35" s="18"/>
      <c r="H35" s="18"/>
      <c r="I35" s="18"/>
      <c r="J35" s="22"/>
      <c r="K35" s="22"/>
    </row>
    <row r="36" spans="1:11" x14ac:dyDescent="0.3">
      <c r="A36" s="20"/>
      <c r="B36" s="18"/>
      <c r="C36" s="5"/>
      <c r="D36" s="21"/>
      <c r="E36" s="5"/>
      <c r="F36" s="21"/>
      <c r="G36" s="18"/>
      <c r="H36" s="18"/>
      <c r="I36" s="18"/>
      <c r="J36" s="22"/>
      <c r="K36" s="22"/>
    </row>
    <row r="37" spans="1:11" x14ac:dyDescent="0.3">
      <c r="A37" s="20"/>
      <c r="B37" s="18"/>
      <c r="C37" s="5"/>
      <c r="D37" s="21"/>
      <c r="E37" s="5"/>
      <c r="F37" s="21"/>
      <c r="G37" s="18"/>
      <c r="H37" s="18"/>
      <c r="I37" s="18"/>
      <c r="J37" s="22"/>
      <c r="K37" s="22"/>
    </row>
    <row r="38" spans="1:11" x14ac:dyDescent="0.3">
      <c r="A38" s="20"/>
      <c r="B38" s="18"/>
      <c r="C38" s="5"/>
      <c r="D38" s="21"/>
      <c r="E38" s="5"/>
      <c r="F38" s="21"/>
      <c r="G38" s="18"/>
      <c r="H38" s="18"/>
      <c r="I38" s="18"/>
      <c r="J38" s="22"/>
      <c r="K38" s="22"/>
    </row>
    <row r="39" spans="1:11" x14ac:dyDescent="0.3">
      <c r="A39" s="20"/>
      <c r="B39" s="18"/>
      <c r="C39" s="5"/>
      <c r="D39" s="21"/>
      <c r="E39" s="5"/>
      <c r="F39" s="21"/>
      <c r="G39" s="18"/>
      <c r="H39" s="18"/>
      <c r="I39" s="18"/>
      <c r="J39" s="22"/>
      <c r="K39" s="22"/>
    </row>
    <row r="40" spans="1:11" x14ac:dyDescent="0.3">
      <c r="A40" s="20"/>
      <c r="B40" s="18"/>
      <c r="C40" s="5"/>
      <c r="D40" s="21"/>
      <c r="E40" s="5"/>
      <c r="F40" s="21"/>
      <c r="G40" s="18"/>
      <c r="H40" s="18"/>
      <c r="I40" s="18"/>
      <c r="J40" s="22"/>
      <c r="K40" s="22"/>
    </row>
    <row r="41" spans="1:11" x14ac:dyDescent="0.3">
      <c r="A41" s="20"/>
      <c r="B41" s="18"/>
      <c r="C41" s="5"/>
      <c r="D41" s="21"/>
      <c r="E41" s="5"/>
      <c r="F41" s="21"/>
      <c r="G41" s="18"/>
      <c r="H41" s="18"/>
      <c r="I41" s="18"/>
      <c r="J41" s="22"/>
      <c r="K41" s="22"/>
    </row>
    <row r="42" spans="1:11" x14ac:dyDescent="0.3">
      <c r="A42" s="20"/>
      <c r="B42" s="18"/>
      <c r="C42" s="5"/>
      <c r="D42" s="21"/>
      <c r="E42" s="5"/>
      <c r="F42" s="21"/>
      <c r="G42" s="18"/>
      <c r="H42" s="18"/>
      <c r="I42" s="18"/>
      <c r="J42" s="22"/>
      <c r="K42" s="22"/>
    </row>
    <row r="43" spans="1:11" x14ac:dyDescent="0.3">
      <c r="A43" s="20"/>
      <c r="B43" s="18"/>
      <c r="C43" s="5"/>
      <c r="D43" s="21"/>
      <c r="E43" s="5"/>
      <c r="F43" s="21"/>
      <c r="G43" s="18"/>
      <c r="H43" s="18"/>
      <c r="I43" s="18"/>
      <c r="J43" s="22"/>
      <c r="K43" s="22"/>
    </row>
    <row r="44" spans="1:11" x14ac:dyDescent="0.3">
      <c r="A44" s="18"/>
      <c r="B44" s="18"/>
      <c r="C44" s="18"/>
      <c r="D44" s="18"/>
      <c r="E44" s="18"/>
      <c r="F44" s="18"/>
      <c r="G44" s="18"/>
      <c r="H44" s="18"/>
      <c r="I44" s="18"/>
      <c r="J44" s="22"/>
      <c r="K44" s="22"/>
    </row>
    <row r="45" spans="1:11" x14ac:dyDescent="0.3">
      <c r="A45" s="18"/>
      <c r="B45" s="18"/>
      <c r="C45" s="18"/>
      <c r="D45" s="18"/>
      <c r="E45" s="18"/>
      <c r="F45" s="18"/>
      <c r="G45" s="18"/>
      <c r="H45" s="18"/>
      <c r="I45" s="18"/>
      <c r="J45" s="22"/>
      <c r="K45" s="22"/>
    </row>
  </sheetData>
  <conditionalFormatting sqref="C3:C32">
    <cfRule type="containsText" dxfId="55" priority="1" operator="containsText" text="Ikke planlagt">
      <formula>NOT(ISERROR(SEARCH("Ikke planlagt",C3)))</formula>
    </cfRule>
  </conditionalFormatting>
  <conditionalFormatting sqref="C3:C43">
    <cfRule type="expression" dxfId="54" priority="6">
      <formula>UPPER(C3)="JA"</formula>
    </cfRule>
    <cfRule type="expression" dxfId="53" priority="7">
      <formula>UPPER(C3)="NEI"</formula>
    </cfRule>
  </conditionalFormatting>
  <conditionalFormatting sqref="E3:E43">
    <cfRule type="expression" dxfId="52" priority="2">
      <formula>UPPER(E3)="JA"</formula>
    </cfRule>
    <cfRule type="expression" dxfId="51" priority="3">
      <formula>UPPER(E3)="NEI"</formula>
    </cfRule>
  </conditionalFormatting>
  <dataValidations count="2">
    <dataValidation type="list" allowBlank="1" sqref="C33:C43 E33:E43" xr:uid="{00000000-0002-0000-0300-000000000000}">
      <formula1>"Ja,Nei"</formula1>
    </dataValidation>
    <dataValidation type="list" allowBlank="1" sqref="C3:C32 E3:E32" xr:uid="{00000000-0002-0000-0300-000001000000}">
      <formula1>"Ja,Nei,Ikke planlagt"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5"/>
  <dimension ref="A1:K45"/>
  <sheetViews>
    <sheetView workbookViewId="0">
      <selection activeCell="E3" sqref="E3:E12"/>
    </sheetView>
  </sheetViews>
  <sheetFormatPr baseColWidth="10" defaultColWidth="9.109375" defaultRowHeight="14.4" x14ac:dyDescent="0.3"/>
  <cols>
    <col min="1" max="1" width="24.88671875" bestFit="1" customWidth="1"/>
    <col min="2" max="2" width="22.33203125" customWidth="1"/>
    <col min="3" max="3" width="13" customWidth="1"/>
    <col min="4" max="4" width="14.109375" customWidth="1"/>
    <col min="5" max="5" width="15" customWidth="1"/>
    <col min="6" max="6" width="13.33203125" customWidth="1"/>
    <col min="7" max="7" width="9.5546875" customWidth="1"/>
    <col min="8" max="8" width="23.5546875" customWidth="1"/>
    <col min="9" max="9" width="22.33203125" customWidth="1"/>
    <col min="10" max="10" width="26.88671875" customWidth="1"/>
    <col min="11" max="11" width="13" customWidth="1"/>
  </cols>
  <sheetData>
    <row r="1" spans="1:11" ht="21" customHeight="1" x14ac:dyDescent="0.4">
      <c r="A1" s="1" t="s">
        <v>99</v>
      </c>
      <c r="B1" s="1" t="s">
        <v>54</v>
      </c>
      <c r="C1" s="1"/>
      <c r="D1" s="1"/>
      <c r="E1" s="1" t="s">
        <v>55</v>
      </c>
      <c r="F1" s="16"/>
      <c r="G1" s="16"/>
      <c r="H1" s="16"/>
      <c r="I1" s="36"/>
      <c r="J1" s="17"/>
      <c r="K1" s="18"/>
    </row>
    <row r="2" spans="1:11" ht="21" customHeight="1" x14ac:dyDescent="0.4">
      <c r="A2" s="6" t="s">
        <v>47</v>
      </c>
      <c r="B2" s="6" t="s">
        <v>56</v>
      </c>
      <c r="C2" s="6" t="s">
        <v>57</v>
      </c>
      <c r="D2" s="6" t="s">
        <v>58</v>
      </c>
      <c r="E2" s="6" t="s">
        <v>59</v>
      </c>
      <c r="F2" s="6" t="s">
        <v>60</v>
      </c>
      <c r="G2" s="6" t="s">
        <v>61</v>
      </c>
      <c r="H2" s="19" t="s">
        <v>62</v>
      </c>
      <c r="I2" s="37" t="s">
        <v>63</v>
      </c>
      <c r="J2" s="9" t="s">
        <v>64</v>
      </c>
      <c r="K2" s="13"/>
    </row>
    <row r="3" spans="1:11" ht="21" customHeight="1" x14ac:dyDescent="0.4">
      <c r="A3" s="20" t="s">
        <v>100</v>
      </c>
      <c r="B3" s="18">
        <v>8030</v>
      </c>
      <c r="C3" s="44" t="s">
        <v>83</v>
      </c>
      <c r="D3" s="21">
        <v>0</v>
      </c>
      <c r="E3" s="44" t="s">
        <v>83</v>
      </c>
      <c r="F3" s="21">
        <v>0</v>
      </c>
      <c r="G3" s="18">
        <v>0</v>
      </c>
      <c r="H3" s="18"/>
      <c r="I3" s="42"/>
      <c r="J3" s="23">
        <f>(J5+J7)/2</f>
        <v>0</v>
      </c>
      <c r="K3" s="22"/>
    </row>
    <row r="4" spans="1:11" ht="21" customHeight="1" x14ac:dyDescent="0.4">
      <c r="A4" s="20" t="s">
        <v>101</v>
      </c>
      <c r="B4" s="18">
        <v>8010</v>
      </c>
      <c r="C4" s="44" t="s">
        <v>83</v>
      </c>
      <c r="D4" s="21">
        <f t="shared" ref="D4:D12" si="0">IF(OR(C4="JA",C4="Ikke Planlagt"),G4/((MAX(B:B)-MIN(B:B))*2),0)</f>
        <v>0</v>
      </c>
      <c r="E4" s="44" t="s">
        <v>83</v>
      </c>
      <c r="F4" s="21">
        <f t="shared" ref="F4:F12" si="1">IF(OR(E4="JA",E4="Ikke Planlagt"),G4/((MAX(B:B)-MIN(B:B))*2),0)</f>
        <v>0</v>
      </c>
      <c r="G4" s="18">
        <f t="shared" ref="G4:G12" si="2">B3-B4</f>
        <v>20</v>
      </c>
      <c r="H4" s="18"/>
      <c r="I4" s="42"/>
      <c r="J4" s="10" t="s">
        <v>67</v>
      </c>
      <c r="K4" s="22"/>
    </row>
    <row r="5" spans="1:11" ht="21" customHeight="1" x14ac:dyDescent="0.4">
      <c r="A5" s="20" t="s">
        <v>102</v>
      </c>
      <c r="B5" s="18">
        <v>7920</v>
      </c>
      <c r="C5" s="44" t="s">
        <v>83</v>
      </c>
      <c r="D5" s="21">
        <f t="shared" si="0"/>
        <v>0</v>
      </c>
      <c r="E5" s="44" t="s">
        <v>83</v>
      </c>
      <c r="F5" s="21">
        <f t="shared" si="1"/>
        <v>0</v>
      </c>
      <c r="G5" s="18">
        <f t="shared" si="2"/>
        <v>90</v>
      </c>
      <c r="H5" s="18"/>
      <c r="I5" s="42"/>
      <c r="J5" s="12">
        <f>SUM(D3:D100)*2</f>
        <v>0</v>
      </c>
      <c r="K5" s="22"/>
    </row>
    <row r="6" spans="1:11" ht="21" customHeight="1" x14ac:dyDescent="0.4">
      <c r="A6" s="20" t="s">
        <v>103</v>
      </c>
      <c r="B6" s="18">
        <v>7620</v>
      </c>
      <c r="C6" s="44" t="s">
        <v>83</v>
      </c>
      <c r="D6" s="21">
        <f t="shared" si="0"/>
        <v>0</v>
      </c>
      <c r="E6" s="44" t="s">
        <v>83</v>
      </c>
      <c r="F6" s="21">
        <f t="shared" si="1"/>
        <v>0</v>
      </c>
      <c r="G6" s="18">
        <f t="shared" si="2"/>
        <v>300</v>
      </c>
      <c r="H6" s="18"/>
      <c r="I6" s="42"/>
      <c r="J6" s="10" t="s">
        <v>70</v>
      </c>
      <c r="K6" s="22"/>
    </row>
    <row r="7" spans="1:11" ht="21" customHeight="1" x14ac:dyDescent="0.4">
      <c r="A7" s="20" t="s">
        <v>104</v>
      </c>
      <c r="B7" s="18">
        <v>7090</v>
      </c>
      <c r="C7" s="44" t="s">
        <v>83</v>
      </c>
      <c r="D7" s="21">
        <f t="shared" si="0"/>
        <v>0</v>
      </c>
      <c r="E7" s="44" t="s">
        <v>83</v>
      </c>
      <c r="F7" s="21">
        <f t="shared" si="1"/>
        <v>0</v>
      </c>
      <c r="G7" s="18">
        <f t="shared" si="2"/>
        <v>530</v>
      </c>
      <c r="H7" s="18"/>
      <c r="I7" s="42"/>
      <c r="J7" s="12">
        <f>SUM(F3:F100)*2</f>
        <v>0</v>
      </c>
      <c r="K7" s="22"/>
    </row>
    <row r="8" spans="1:11" ht="21" customHeight="1" x14ac:dyDescent="0.4">
      <c r="A8" s="20" t="s">
        <v>105</v>
      </c>
      <c r="B8" s="18">
        <v>6440</v>
      </c>
      <c r="C8" s="44" t="s">
        <v>83</v>
      </c>
      <c r="D8" s="21">
        <f t="shared" si="0"/>
        <v>0</v>
      </c>
      <c r="E8" s="44" t="s">
        <v>83</v>
      </c>
      <c r="F8" s="21">
        <f t="shared" si="1"/>
        <v>0</v>
      </c>
      <c r="G8" s="18">
        <f t="shared" si="2"/>
        <v>650</v>
      </c>
      <c r="H8" s="18"/>
      <c r="I8" s="42"/>
      <c r="J8" s="10" t="s">
        <v>73</v>
      </c>
      <c r="K8" s="22"/>
    </row>
    <row r="9" spans="1:11" ht="21" customHeight="1" x14ac:dyDescent="0.4">
      <c r="A9" s="20" t="s">
        <v>106</v>
      </c>
      <c r="B9" s="18">
        <v>6190</v>
      </c>
      <c r="C9" s="44" t="s">
        <v>83</v>
      </c>
      <c r="D9" s="21">
        <f t="shared" si="0"/>
        <v>0</v>
      </c>
      <c r="E9" s="44" t="s">
        <v>83</v>
      </c>
      <c r="F9" s="21">
        <f t="shared" si="1"/>
        <v>0</v>
      </c>
      <c r="G9" s="18">
        <f t="shared" si="2"/>
        <v>250</v>
      </c>
      <c r="H9" s="18"/>
      <c r="I9" s="42"/>
      <c r="J9" s="11">
        <f>(J5+J7)*J11/2</f>
        <v>0</v>
      </c>
      <c r="K9" s="22"/>
    </row>
    <row r="10" spans="1:11" ht="21" customHeight="1" x14ac:dyDescent="0.4">
      <c r="A10" s="20" t="s">
        <v>107</v>
      </c>
      <c r="B10" s="18">
        <v>6060</v>
      </c>
      <c r="C10" s="44" t="s">
        <v>83</v>
      </c>
      <c r="D10" s="21">
        <f t="shared" si="0"/>
        <v>0</v>
      </c>
      <c r="E10" s="44" t="s">
        <v>83</v>
      </c>
      <c r="F10" s="21">
        <f t="shared" si="1"/>
        <v>0</v>
      </c>
      <c r="G10" s="18">
        <f t="shared" si="2"/>
        <v>130</v>
      </c>
      <c r="H10" s="18"/>
      <c r="I10" s="42"/>
      <c r="J10" s="10" t="s">
        <v>76</v>
      </c>
      <c r="K10" s="22"/>
    </row>
    <row r="11" spans="1:11" ht="21" customHeight="1" x14ac:dyDescent="0.4">
      <c r="A11" s="20" t="s">
        <v>108</v>
      </c>
      <c r="B11" s="18">
        <v>5450</v>
      </c>
      <c r="C11" s="44" t="s">
        <v>83</v>
      </c>
      <c r="D11" s="21">
        <f t="shared" si="0"/>
        <v>0</v>
      </c>
      <c r="E11" s="44" t="s">
        <v>83</v>
      </c>
      <c r="F11" s="21">
        <f t="shared" si="1"/>
        <v>0</v>
      </c>
      <c r="G11" s="18">
        <f t="shared" si="2"/>
        <v>610</v>
      </c>
      <c r="H11" s="18"/>
      <c r="I11" s="42"/>
      <c r="J11" s="11">
        <f>2*(MAX(B:B)-MIN(B:B))/1000</f>
        <v>6.26</v>
      </c>
      <c r="K11" s="22"/>
    </row>
    <row r="12" spans="1:11" x14ac:dyDescent="0.3">
      <c r="A12" s="20" t="s">
        <v>109</v>
      </c>
      <c r="B12" s="18">
        <v>4900</v>
      </c>
      <c r="C12" s="44" t="s">
        <v>83</v>
      </c>
      <c r="D12" s="21">
        <f t="shared" si="0"/>
        <v>0</v>
      </c>
      <c r="E12" s="44" t="s">
        <v>83</v>
      </c>
      <c r="F12" s="21">
        <f t="shared" si="1"/>
        <v>0</v>
      </c>
      <c r="G12" s="18">
        <f t="shared" si="2"/>
        <v>550</v>
      </c>
      <c r="H12" s="18"/>
      <c r="I12" s="42"/>
      <c r="J12" s="22"/>
      <c r="K12" s="22"/>
    </row>
    <row r="13" spans="1:11" x14ac:dyDescent="0.3">
      <c r="A13" s="20"/>
      <c r="B13" s="18"/>
      <c r="C13" s="5"/>
      <c r="D13" s="21"/>
      <c r="E13" s="5"/>
      <c r="F13" s="21"/>
      <c r="G13" s="18"/>
      <c r="H13" s="18"/>
      <c r="I13" s="42"/>
      <c r="J13" s="22"/>
      <c r="K13" s="22"/>
    </row>
    <row r="14" spans="1:11" x14ac:dyDescent="0.3">
      <c r="A14" s="20"/>
      <c r="B14" s="18"/>
      <c r="C14" s="5"/>
      <c r="D14" s="21"/>
      <c r="E14" s="5"/>
      <c r="F14" s="21"/>
      <c r="G14" s="18"/>
      <c r="H14" s="18"/>
      <c r="I14" s="42"/>
      <c r="J14" s="22"/>
      <c r="K14" s="22"/>
    </row>
    <row r="15" spans="1:11" x14ac:dyDescent="0.3">
      <c r="A15" s="20"/>
      <c r="B15" s="18"/>
      <c r="C15" s="5"/>
      <c r="D15" s="21"/>
      <c r="E15" s="5"/>
      <c r="F15" s="21"/>
      <c r="G15" s="18"/>
      <c r="H15" s="18"/>
      <c r="I15" s="42"/>
      <c r="J15" s="22"/>
      <c r="K15" s="22"/>
    </row>
    <row r="16" spans="1:11" x14ac:dyDescent="0.3">
      <c r="A16" s="20"/>
      <c r="B16" s="18"/>
      <c r="C16" s="5"/>
      <c r="D16" s="21"/>
      <c r="E16" s="5"/>
      <c r="F16" s="21"/>
      <c r="G16" s="18"/>
      <c r="H16" s="18"/>
      <c r="I16" s="42"/>
      <c r="J16" s="22"/>
      <c r="K16" s="22"/>
    </row>
    <row r="17" spans="1:11" x14ac:dyDescent="0.3">
      <c r="A17" s="20"/>
      <c r="B17" s="18"/>
      <c r="C17" s="5"/>
      <c r="D17" s="21"/>
      <c r="E17" s="5"/>
      <c r="F17" s="21"/>
      <c r="G17" s="18"/>
      <c r="H17" s="18"/>
      <c r="I17" s="42"/>
      <c r="J17" s="22"/>
      <c r="K17" s="22"/>
    </row>
    <row r="18" spans="1:11" x14ac:dyDescent="0.3">
      <c r="A18" s="20"/>
      <c r="B18" s="18"/>
      <c r="C18" s="5"/>
      <c r="D18" s="21"/>
      <c r="E18" s="5"/>
      <c r="F18" s="21"/>
      <c r="G18" s="18"/>
      <c r="H18" s="18"/>
      <c r="I18" s="42"/>
      <c r="J18" s="22"/>
      <c r="K18" s="22"/>
    </row>
    <row r="19" spans="1:11" x14ac:dyDescent="0.3">
      <c r="A19" s="20"/>
      <c r="B19" s="18"/>
      <c r="C19" s="5"/>
      <c r="D19" s="21"/>
      <c r="E19" s="5"/>
      <c r="F19" s="21"/>
      <c r="G19" s="18"/>
      <c r="H19" s="18"/>
      <c r="I19" s="42"/>
      <c r="J19" s="22"/>
      <c r="K19" s="22"/>
    </row>
    <row r="20" spans="1:11" ht="24" customHeight="1" x14ac:dyDescent="0.55000000000000004">
      <c r="A20" s="20"/>
      <c r="B20" s="18"/>
      <c r="C20" s="5"/>
      <c r="D20" s="21"/>
      <c r="E20" s="5"/>
      <c r="F20" s="21"/>
      <c r="G20" s="18"/>
      <c r="H20" s="18"/>
      <c r="I20" s="42"/>
      <c r="J20" s="22"/>
      <c r="K20" s="8"/>
    </row>
    <row r="21" spans="1:11" x14ac:dyDescent="0.3">
      <c r="A21" s="20"/>
      <c r="B21" s="18"/>
      <c r="C21" s="5"/>
      <c r="D21" s="21"/>
      <c r="E21" s="5"/>
      <c r="F21" s="21"/>
      <c r="G21" s="18"/>
      <c r="H21" s="18"/>
      <c r="I21" s="42"/>
      <c r="J21" s="22"/>
      <c r="K21" s="22"/>
    </row>
    <row r="22" spans="1:11" x14ac:dyDescent="0.3">
      <c r="A22" s="20"/>
      <c r="B22" s="18"/>
      <c r="C22" s="5"/>
      <c r="D22" s="21"/>
      <c r="E22" s="5"/>
      <c r="F22" s="21"/>
      <c r="G22" s="18"/>
      <c r="H22" s="18"/>
      <c r="I22" s="42"/>
      <c r="J22" s="22"/>
      <c r="K22" s="22"/>
    </row>
    <row r="23" spans="1:11" x14ac:dyDescent="0.3">
      <c r="A23" s="20"/>
      <c r="B23" s="18"/>
      <c r="C23" s="5"/>
      <c r="D23" s="21"/>
      <c r="E23" s="5"/>
      <c r="F23" s="21"/>
      <c r="G23" s="18"/>
      <c r="H23" s="18"/>
      <c r="I23" s="42"/>
      <c r="J23" s="22"/>
      <c r="K23" s="22"/>
    </row>
    <row r="24" spans="1:11" x14ac:dyDescent="0.3">
      <c r="A24" s="20"/>
      <c r="B24" s="18"/>
      <c r="C24" s="5"/>
      <c r="D24" s="21"/>
      <c r="E24" s="5"/>
      <c r="F24" s="21"/>
      <c r="G24" s="18"/>
      <c r="H24" s="18"/>
      <c r="I24" s="42"/>
      <c r="J24" s="22"/>
      <c r="K24" s="22"/>
    </row>
    <row r="25" spans="1:11" x14ac:dyDescent="0.3">
      <c r="A25" s="20"/>
      <c r="B25" s="18"/>
      <c r="C25" s="5"/>
      <c r="D25" s="21"/>
      <c r="E25" s="5"/>
      <c r="F25" s="21"/>
      <c r="G25" s="18"/>
      <c r="H25" s="18"/>
      <c r="I25" s="42"/>
      <c r="J25" s="22"/>
      <c r="K25" s="22"/>
    </row>
    <row r="26" spans="1:11" x14ac:dyDescent="0.3">
      <c r="A26" s="20"/>
      <c r="B26" s="18"/>
      <c r="C26" s="5"/>
      <c r="D26" s="21"/>
      <c r="E26" s="5"/>
      <c r="F26" s="21"/>
      <c r="G26" s="18"/>
      <c r="H26" s="18"/>
      <c r="I26" s="42"/>
      <c r="J26" s="22"/>
      <c r="K26" s="22"/>
    </row>
    <row r="27" spans="1:11" x14ac:dyDescent="0.3">
      <c r="A27" s="20"/>
      <c r="B27" s="18"/>
      <c r="C27" s="5"/>
      <c r="D27" s="21"/>
      <c r="E27" s="5"/>
      <c r="F27" s="21"/>
      <c r="G27" s="18"/>
      <c r="H27" s="18"/>
      <c r="I27" s="42"/>
      <c r="J27" s="22"/>
      <c r="K27" s="22"/>
    </row>
    <row r="28" spans="1:11" x14ac:dyDescent="0.3">
      <c r="A28" s="20"/>
      <c r="B28" s="18"/>
      <c r="C28" s="5"/>
      <c r="D28" s="21"/>
      <c r="E28" s="5"/>
      <c r="F28" s="21"/>
      <c r="G28" s="18"/>
      <c r="H28" s="18"/>
      <c r="I28" s="42"/>
      <c r="J28" s="22"/>
      <c r="K28" s="22"/>
    </row>
    <row r="29" spans="1:11" x14ac:dyDescent="0.3">
      <c r="A29" s="20"/>
      <c r="B29" s="18"/>
      <c r="C29" s="5"/>
      <c r="D29" s="21"/>
      <c r="E29" s="5"/>
      <c r="F29" s="21"/>
      <c r="G29" s="18"/>
      <c r="H29" s="18"/>
      <c r="I29" s="42"/>
      <c r="J29" s="22"/>
      <c r="K29" s="22"/>
    </row>
    <row r="30" spans="1:11" x14ac:dyDescent="0.3">
      <c r="A30" s="20"/>
      <c r="B30" s="18"/>
      <c r="C30" s="5"/>
      <c r="D30" s="21"/>
      <c r="E30" s="5"/>
      <c r="F30" s="21"/>
      <c r="G30" s="18"/>
      <c r="H30" s="18"/>
      <c r="I30" s="42"/>
      <c r="J30" s="22"/>
      <c r="K30" s="22"/>
    </row>
    <row r="31" spans="1:11" x14ac:dyDescent="0.3">
      <c r="A31" s="20"/>
      <c r="B31" s="18"/>
      <c r="C31" s="5"/>
      <c r="D31" s="21"/>
      <c r="E31" s="5"/>
      <c r="F31" s="21"/>
      <c r="G31" s="18"/>
      <c r="H31" s="18"/>
      <c r="I31" s="42"/>
      <c r="J31" s="22"/>
      <c r="K31" s="22"/>
    </row>
    <row r="32" spans="1:11" x14ac:dyDescent="0.3">
      <c r="A32" s="20"/>
      <c r="B32" s="18"/>
      <c r="C32" s="5"/>
      <c r="D32" s="21"/>
      <c r="E32" s="5"/>
      <c r="F32" s="21"/>
      <c r="G32" s="18"/>
      <c r="H32" s="18"/>
      <c r="I32" s="42"/>
      <c r="J32" s="22"/>
      <c r="K32" s="22"/>
    </row>
    <row r="33" spans="1:11" x14ac:dyDescent="0.3">
      <c r="A33" s="20"/>
      <c r="B33" s="18"/>
      <c r="C33" s="5"/>
      <c r="D33" s="21"/>
      <c r="E33" s="5"/>
      <c r="F33" s="21"/>
      <c r="G33" s="18"/>
      <c r="H33" s="18"/>
      <c r="I33" s="18"/>
      <c r="J33" s="22"/>
      <c r="K33" s="22"/>
    </row>
    <row r="34" spans="1:11" x14ac:dyDescent="0.3">
      <c r="A34" s="20"/>
      <c r="B34" s="18"/>
      <c r="C34" s="5"/>
      <c r="D34" s="21"/>
      <c r="E34" s="5"/>
      <c r="F34" s="21"/>
      <c r="G34" s="18"/>
      <c r="H34" s="18"/>
      <c r="I34" s="18"/>
      <c r="J34" s="22"/>
      <c r="K34" s="22"/>
    </row>
    <row r="35" spans="1:11" x14ac:dyDescent="0.3">
      <c r="A35" s="20"/>
      <c r="B35" s="18"/>
      <c r="C35" s="5"/>
      <c r="D35" s="21"/>
      <c r="E35" s="5"/>
      <c r="F35" s="21"/>
      <c r="G35" s="18"/>
      <c r="H35" s="18"/>
      <c r="I35" s="18"/>
      <c r="J35" s="22"/>
      <c r="K35" s="22"/>
    </row>
    <row r="36" spans="1:11" x14ac:dyDescent="0.3">
      <c r="A36" s="20"/>
      <c r="B36" s="18"/>
      <c r="C36" s="5"/>
      <c r="D36" s="21"/>
      <c r="E36" s="5"/>
      <c r="F36" s="21"/>
      <c r="G36" s="18"/>
      <c r="H36" s="18"/>
      <c r="I36" s="18"/>
      <c r="J36" s="22"/>
      <c r="K36" s="22"/>
    </row>
    <row r="37" spans="1:11" x14ac:dyDescent="0.3">
      <c r="A37" s="20"/>
      <c r="B37" s="18"/>
      <c r="C37" s="5"/>
      <c r="D37" s="21"/>
      <c r="E37" s="5"/>
      <c r="F37" s="21"/>
      <c r="G37" s="18"/>
      <c r="H37" s="18"/>
      <c r="I37" s="18"/>
      <c r="J37" s="22"/>
      <c r="K37" s="22"/>
    </row>
    <row r="38" spans="1:11" x14ac:dyDescent="0.3">
      <c r="A38" s="20"/>
      <c r="B38" s="18"/>
      <c r="C38" s="5"/>
      <c r="D38" s="21"/>
      <c r="E38" s="5"/>
      <c r="F38" s="21"/>
      <c r="G38" s="18"/>
      <c r="H38" s="18"/>
      <c r="I38" s="18"/>
      <c r="J38" s="22"/>
      <c r="K38" s="22"/>
    </row>
    <row r="39" spans="1:11" x14ac:dyDescent="0.3">
      <c r="A39" s="20"/>
      <c r="B39" s="18"/>
      <c r="C39" s="5"/>
      <c r="D39" s="21"/>
      <c r="E39" s="5"/>
      <c r="F39" s="21"/>
      <c r="G39" s="18"/>
      <c r="H39" s="18"/>
      <c r="I39" s="18"/>
      <c r="J39" s="22"/>
      <c r="K39" s="22"/>
    </row>
    <row r="40" spans="1:11" x14ac:dyDescent="0.3">
      <c r="A40" s="20"/>
      <c r="B40" s="18"/>
      <c r="C40" s="5"/>
      <c r="D40" s="21"/>
      <c r="E40" s="5"/>
      <c r="F40" s="21"/>
      <c r="G40" s="18"/>
      <c r="H40" s="18"/>
      <c r="I40" s="18"/>
      <c r="J40" s="22"/>
      <c r="K40" s="22"/>
    </row>
    <row r="41" spans="1:11" x14ac:dyDescent="0.3">
      <c r="A41" s="20"/>
      <c r="B41" s="18"/>
      <c r="C41" s="5"/>
      <c r="D41" s="21"/>
      <c r="E41" s="5"/>
      <c r="F41" s="21"/>
      <c r="G41" s="18"/>
      <c r="H41" s="18"/>
      <c r="I41" s="18"/>
      <c r="J41" s="22"/>
      <c r="K41" s="22"/>
    </row>
    <row r="42" spans="1:11" x14ac:dyDescent="0.3">
      <c r="A42" s="20"/>
      <c r="B42" s="18"/>
      <c r="C42" s="5"/>
      <c r="D42" s="21"/>
      <c r="E42" s="5"/>
      <c r="F42" s="21"/>
      <c r="G42" s="18"/>
      <c r="H42" s="18"/>
      <c r="I42" s="18"/>
      <c r="J42" s="22"/>
      <c r="K42" s="22"/>
    </row>
    <row r="43" spans="1:11" x14ac:dyDescent="0.3">
      <c r="A43" s="20"/>
      <c r="B43" s="18"/>
      <c r="C43" s="5"/>
      <c r="D43" s="21"/>
      <c r="E43" s="5"/>
      <c r="F43" s="21"/>
      <c r="G43" s="18"/>
      <c r="H43" s="18"/>
      <c r="I43" s="18"/>
      <c r="J43" s="22"/>
      <c r="K43" s="22"/>
    </row>
    <row r="44" spans="1:11" x14ac:dyDescent="0.3">
      <c r="A44" s="18"/>
      <c r="B44" s="18"/>
      <c r="C44" s="18"/>
      <c r="D44" s="18"/>
      <c r="E44" s="18"/>
      <c r="F44" s="18"/>
      <c r="G44" s="18"/>
      <c r="H44" s="18"/>
      <c r="I44" s="18"/>
      <c r="J44" s="22"/>
      <c r="K44" s="22"/>
    </row>
    <row r="45" spans="1:11" x14ac:dyDescent="0.3">
      <c r="A45" s="18"/>
      <c r="B45" s="18"/>
      <c r="C45" s="18"/>
      <c r="D45" s="18"/>
      <c r="E45" s="18"/>
      <c r="F45" s="18"/>
      <c r="G45" s="18"/>
      <c r="H45" s="18"/>
      <c r="I45" s="18"/>
      <c r="J45" s="22"/>
      <c r="K45" s="22"/>
    </row>
  </sheetData>
  <conditionalFormatting sqref="C3:C12">
    <cfRule type="containsText" dxfId="50" priority="4" operator="containsText" text="Ikke planlagt">
      <formula>NOT(ISERROR(SEARCH("Ikke planlagt",C3)))</formula>
    </cfRule>
  </conditionalFormatting>
  <conditionalFormatting sqref="C3:C43">
    <cfRule type="expression" dxfId="49" priority="5">
      <formula>UPPER(C3)="JA"</formula>
    </cfRule>
    <cfRule type="expression" dxfId="48" priority="6">
      <formula>UPPER(C3)="NEI"</formula>
    </cfRule>
  </conditionalFormatting>
  <conditionalFormatting sqref="E3:E12">
    <cfRule type="containsText" dxfId="47" priority="1" operator="containsText" text="Ikke planlagt">
      <formula>NOT(ISERROR(SEARCH("Ikke planlagt",E3)))</formula>
    </cfRule>
  </conditionalFormatting>
  <conditionalFormatting sqref="E3:E43">
    <cfRule type="expression" dxfId="46" priority="2">
      <formula>UPPER(E3)="JA"</formula>
    </cfRule>
    <cfRule type="expression" dxfId="45" priority="3">
      <formula>UPPER(E3)="NEI"</formula>
    </cfRule>
  </conditionalFormatting>
  <dataValidations count="2">
    <dataValidation type="list" allowBlank="1" sqref="C13:C43 E13:E43" xr:uid="{00000000-0002-0000-0400-000000000000}">
      <formula1>"Ja,Nei"</formula1>
    </dataValidation>
    <dataValidation type="list" allowBlank="1" sqref="C3:C12 E3:E12" xr:uid="{00000000-0002-0000-0400-000001000000}">
      <formula1>"Ja,Nei,Ikke planlagt"</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6"/>
  <dimension ref="A1:K45"/>
  <sheetViews>
    <sheetView workbookViewId="0">
      <selection activeCell="C19" sqref="C19:C24"/>
    </sheetView>
  </sheetViews>
  <sheetFormatPr baseColWidth="10" defaultColWidth="9.109375" defaultRowHeight="14.4" x14ac:dyDescent="0.3"/>
  <cols>
    <col min="1" max="1" width="24.88671875" customWidth="1"/>
    <col min="2" max="2" width="25" bestFit="1" customWidth="1"/>
    <col min="3" max="3" width="13" customWidth="1"/>
    <col min="4" max="4" width="16.109375" bestFit="1" customWidth="1"/>
    <col min="5" max="5" width="15" customWidth="1"/>
    <col min="6" max="6" width="16.109375" bestFit="1" customWidth="1"/>
    <col min="7" max="7" width="22.109375" bestFit="1" customWidth="1"/>
    <col min="8" max="8" width="26.33203125" customWidth="1"/>
    <col min="9" max="9" width="22.33203125" customWidth="1"/>
    <col min="10" max="10" width="26.88671875" customWidth="1"/>
    <col min="11" max="11" width="13" customWidth="1"/>
  </cols>
  <sheetData>
    <row r="1" spans="1:11" ht="21" customHeight="1" x14ac:dyDescent="0.4">
      <c r="A1" s="1" t="s">
        <v>14</v>
      </c>
      <c r="B1" s="1" t="s">
        <v>54</v>
      </c>
      <c r="C1" s="1"/>
      <c r="D1" s="1"/>
      <c r="E1" s="1" t="s">
        <v>55</v>
      </c>
      <c r="F1" s="16"/>
      <c r="G1" s="16"/>
      <c r="H1" s="16"/>
      <c r="I1" s="36"/>
      <c r="J1" s="17"/>
      <c r="K1" s="18"/>
    </row>
    <row r="2" spans="1:11" ht="21" customHeight="1" x14ac:dyDescent="0.4">
      <c r="A2" s="6" t="s">
        <v>47</v>
      </c>
      <c r="B2" s="6" t="s">
        <v>56</v>
      </c>
      <c r="C2" s="6" t="s">
        <v>57</v>
      </c>
      <c r="D2" s="3" t="s">
        <v>58</v>
      </c>
      <c r="E2" s="6" t="s">
        <v>59</v>
      </c>
      <c r="F2" s="3" t="s">
        <v>60</v>
      </c>
      <c r="G2" s="6" t="s">
        <v>61</v>
      </c>
      <c r="H2" s="19" t="s">
        <v>62</v>
      </c>
      <c r="I2" s="37" t="s">
        <v>63</v>
      </c>
      <c r="J2" s="9" t="s">
        <v>64</v>
      </c>
      <c r="K2" s="13"/>
    </row>
    <row r="3" spans="1:11" ht="21" customHeight="1" x14ac:dyDescent="0.4">
      <c r="A3" s="20" t="s">
        <v>110</v>
      </c>
      <c r="B3" s="18">
        <v>9646</v>
      </c>
      <c r="C3" s="44" t="s">
        <v>83</v>
      </c>
      <c r="D3" s="21">
        <v>0</v>
      </c>
      <c r="E3" s="44" t="s">
        <v>83</v>
      </c>
      <c r="F3" s="21">
        <v>0</v>
      </c>
      <c r="G3" s="18">
        <v>0</v>
      </c>
      <c r="H3" s="18"/>
      <c r="I3" s="42"/>
      <c r="J3" s="23">
        <f>(J5+J7)/2</f>
        <v>0</v>
      </c>
      <c r="K3" s="22"/>
    </row>
    <row r="4" spans="1:11" ht="21" customHeight="1" x14ac:dyDescent="0.4">
      <c r="A4" s="20" t="s">
        <v>111</v>
      </c>
      <c r="B4" s="18">
        <v>9540</v>
      </c>
      <c r="C4" s="44" t="s">
        <v>83</v>
      </c>
      <c r="D4" s="21">
        <f t="shared" ref="D4:D24" si="0">IF(OR(C4="JA",C4="Ikke Planlagt"),G4/((MAX(B:B)-MIN(B:B))*2),0)</f>
        <v>0</v>
      </c>
      <c r="E4" s="44" t="s">
        <v>83</v>
      </c>
      <c r="F4" s="21">
        <f t="shared" ref="F4:F24" si="1">IF(OR(E4="JA",E4="Ikke Planlagt"),G4/((MAX(B:B)-MIN(B:B))*2),0)</f>
        <v>0</v>
      </c>
      <c r="G4" s="18">
        <f t="shared" ref="G4:G24" si="2">B3-B4</f>
        <v>106</v>
      </c>
      <c r="H4" s="18"/>
      <c r="I4" s="42"/>
      <c r="J4" s="10" t="s">
        <v>67</v>
      </c>
      <c r="K4" s="22"/>
    </row>
    <row r="5" spans="1:11" ht="21" customHeight="1" x14ac:dyDescent="0.4">
      <c r="A5" s="20" t="s">
        <v>112</v>
      </c>
      <c r="B5" s="18">
        <v>9420</v>
      </c>
      <c r="C5" s="44" t="s">
        <v>83</v>
      </c>
      <c r="D5" s="21">
        <f t="shared" si="0"/>
        <v>0</v>
      </c>
      <c r="E5" s="44" t="s">
        <v>83</v>
      </c>
      <c r="F5" s="21">
        <f t="shared" si="1"/>
        <v>0</v>
      </c>
      <c r="G5" s="18">
        <f t="shared" si="2"/>
        <v>120</v>
      </c>
      <c r="H5" s="18"/>
      <c r="I5" s="42"/>
      <c r="J5" s="12">
        <f>SUM(D3:D100)*2</f>
        <v>0</v>
      </c>
      <c r="K5" s="22"/>
    </row>
    <row r="6" spans="1:11" ht="21" customHeight="1" x14ac:dyDescent="0.4">
      <c r="A6" s="20" t="s">
        <v>113</v>
      </c>
      <c r="B6" s="18">
        <v>9050</v>
      </c>
      <c r="C6" s="44" t="s">
        <v>83</v>
      </c>
      <c r="D6" s="21">
        <f t="shared" si="0"/>
        <v>0</v>
      </c>
      <c r="E6" s="44" t="s">
        <v>83</v>
      </c>
      <c r="F6" s="21">
        <f t="shared" si="1"/>
        <v>0</v>
      </c>
      <c r="G6" s="18">
        <f t="shared" si="2"/>
        <v>370</v>
      </c>
      <c r="H6" s="18"/>
      <c r="I6" s="42"/>
      <c r="J6" s="10" t="s">
        <v>70</v>
      </c>
      <c r="K6" s="22"/>
    </row>
    <row r="7" spans="1:11" ht="21" customHeight="1" x14ac:dyDescent="0.4">
      <c r="A7" s="20" t="s">
        <v>114</v>
      </c>
      <c r="B7" s="18">
        <v>8190</v>
      </c>
      <c r="C7" s="44" t="s">
        <v>83</v>
      </c>
      <c r="D7" s="21">
        <f t="shared" si="0"/>
        <v>0</v>
      </c>
      <c r="E7" s="44" t="s">
        <v>83</v>
      </c>
      <c r="F7" s="21">
        <f t="shared" si="1"/>
        <v>0</v>
      </c>
      <c r="G7" s="18">
        <f t="shared" si="2"/>
        <v>860</v>
      </c>
      <c r="H7" s="18"/>
      <c r="I7" s="42"/>
      <c r="J7" s="12">
        <f>SUM(F3:F100)*2</f>
        <v>0</v>
      </c>
      <c r="K7" s="22"/>
    </row>
    <row r="8" spans="1:11" ht="21" customHeight="1" x14ac:dyDescent="0.4">
      <c r="A8" s="20" t="s">
        <v>115</v>
      </c>
      <c r="B8" s="18">
        <v>8170</v>
      </c>
      <c r="C8" s="44" t="s">
        <v>83</v>
      </c>
      <c r="D8" s="21">
        <f t="shared" si="0"/>
        <v>0</v>
      </c>
      <c r="E8" s="44" t="s">
        <v>83</v>
      </c>
      <c r="F8" s="21">
        <f t="shared" si="1"/>
        <v>0</v>
      </c>
      <c r="G8" s="18">
        <f t="shared" si="2"/>
        <v>20</v>
      </c>
      <c r="H8" s="18"/>
      <c r="I8" s="42"/>
      <c r="J8" s="10" t="s">
        <v>73</v>
      </c>
      <c r="K8" s="22"/>
    </row>
    <row r="9" spans="1:11" ht="21" customHeight="1" x14ac:dyDescent="0.4">
      <c r="A9" s="20" t="s">
        <v>116</v>
      </c>
      <c r="B9" s="18">
        <v>8100</v>
      </c>
      <c r="C9" s="44" t="s">
        <v>83</v>
      </c>
      <c r="D9" s="21">
        <f t="shared" si="0"/>
        <v>0</v>
      </c>
      <c r="E9" s="44" t="s">
        <v>83</v>
      </c>
      <c r="F9" s="21">
        <f t="shared" si="1"/>
        <v>0</v>
      </c>
      <c r="G9" s="18">
        <f t="shared" si="2"/>
        <v>70</v>
      </c>
      <c r="H9" s="18"/>
      <c r="I9" s="42"/>
      <c r="J9" s="11">
        <f>(J5+J7)*J11/2</f>
        <v>0</v>
      </c>
      <c r="K9" s="22"/>
    </row>
    <row r="10" spans="1:11" ht="21" customHeight="1" x14ac:dyDescent="0.4">
      <c r="A10" s="20" t="s">
        <v>117</v>
      </c>
      <c r="B10" s="18">
        <v>7180</v>
      </c>
      <c r="C10" s="44" t="s">
        <v>83</v>
      </c>
      <c r="D10" s="21">
        <f t="shared" si="0"/>
        <v>0</v>
      </c>
      <c r="E10" s="44" t="s">
        <v>83</v>
      </c>
      <c r="F10" s="21">
        <f t="shared" si="1"/>
        <v>0</v>
      </c>
      <c r="G10" s="18">
        <f t="shared" si="2"/>
        <v>920</v>
      </c>
      <c r="H10" s="18"/>
      <c r="I10" s="42"/>
      <c r="J10" s="10" t="s">
        <v>76</v>
      </c>
      <c r="K10" s="22"/>
    </row>
    <row r="11" spans="1:11" ht="21" customHeight="1" x14ac:dyDescent="0.4">
      <c r="A11" s="20" t="s">
        <v>118</v>
      </c>
      <c r="B11" s="18">
        <v>6670</v>
      </c>
      <c r="C11" s="44" t="s">
        <v>83</v>
      </c>
      <c r="D11" s="21">
        <f t="shared" si="0"/>
        <v>0</v>
      </c>
      <c r="E11" s="44" t="s">
        <v>83</v>
      </c>
      <c r="F11" s="21">
        <f t="shared" si="1"/>
        <v>0</v>
      </c>
      <c r="G11" s="18">
        <f t="shared" si="2"/>
        <v>510</v>
      </c>
      <c r="H11" s="18"/>
      <c r="I11" s="42"/>
      <c r="J11" s="11">
        <f>2*(MAX(B:B)-MIN(B:B))/1000</f>
        <v>14.571999999999999</v>
      </c>
      <c r="K11" s="22"/>
    </row>
    <row r="12" spans="1:11" x14ac:dyDescent="0.3">
      <c r="A12" s="20" t="s">
        <v>119</v>
      </c>
      <c r="B12" s="18">
        <v>6280</v>
      </c>
      <c r="C12" s="44" t="s">
        <v>83</v>
      </c>
      <c r="D12" s="21">
        <f t="shared" si="0"/>
        <v>0</v>
      </c>
      <c r="E12" s="44" t="s">
        <v>83</v>
      </c>
      <c r="F12" s="21">
        <f t="shared" si="1"/>
        <v>0</v>
      </c>
      <c r="G12" s="18">
        <f t="shared" si="2"/>
        <v>390</v>
      </c>
      <c r="H12" s="18" t="s">
        <v>120</v>
      </c>
      <c r="I12" s="42" t="s">
        <v>121</v>
      </c>
      <c r="J12" s="22"/>
      <c r="K12" s="22"/>
    </row>
    <row r="13" spans="1:11" x14ac:dyDescent="0.3">
      <c r="A13" s="20" t="s">
        <v>122</v>
      </c>
      <c r="B13" s="18">
        <v>6210</v>
      </c>
      <c r="C13" s="44" t="s">
        <v>83</v>
      </c>
      <c r="D13" s="21">
        <f t="shared" si="0"/>
        <v>0</v>
      </c>
      <c r="E13" s="44" t="s">
        <v>83</v>
      </c>
      <c r="F13" s="21">
        <f t="shared" si="1"/>
        <v>0</v>
      </c>
      <c r="G13" s="18">
        <f t="shared" si="2"/>
        <v>70</v>
      </c>
      <c r="H13" s="18" t="s">
        <v>120</v>
      </c>
      <c r="I13" s="42" t="s">
        <v>121</v>
      </c>
      <c r="J13" s="22"/>
      <c r="K13" s="22"/>
    </row>
    <row r="14" spans="1:11" x14ac:dyDescent="0.3">
      <c r="A14" s="20" t="s">
        <v>123</v>
      </c>
      <c r="B14" s="18">
        <v>6080</v>
      </c>
      <c r="C14" s="44" t="s">
        <v>83</v>
      </c>
      <c r="D14" s="21">
        <f t="shared" si="0"/>
        <v>0</v>
      </c>
      <c r="E14" s="44" t="s">
        <v>83</v>
      </c>
      <c r="F14" s="21">
        <f t="shared" si="1"/>
        <v>0</v>
      </c>
      <c r="G14" s="18">
        <f t="shared" si="2"/>
        <v>130</v>
      </c>
      <c r="H14" s="18"/>
      <c r="I14" s="42" t="s">
        <v>121</v>
      </c>
      <c r="J14" s="22"/>
      <c r="K14" s="22"/>
    </row>
    <row r="15" spans="1:11" x14ac:dyDescent="0.3">
      <c r="A15" s="20" t="s">
        <v>124</v>
      </c>
      <c r="B15" s="18">
        <v>5330</v>
      </c>
      <c r="C15" s="44" t="s">
        <v>83</v>
      </c>
      <c r="D15" s="21">
        <f t="shared" si="0"/>
        <v>0</v>
      </c>
      <c r="E15" s="44" t="s">
        <v>83</v>
      </c>
      <c r="F15" s="21">
        <f t="shared" si="1"/>
        <v>0</v>
      </c>
      <c r="G15" s="18">
        <f t="shared" si="2"/>
        <v>750</v>
      </c>
      <c r="H15" s="18"/>
      <c r="I15" s="42"/>
      <c r="J15" s="22"/>
      <c r="K15" s="22"/>
    </row>
    <row r="16" spans="1:11" x14ac:dyDescent="0.3">
      <c r="A16" s="20" t="s">
        <v>125</v>
      </c>
      <c r="B16" s="18">
        <v>5010</v>
      </c>
      <c r="C16" s="44" t="s">
        <v>83</v>
      </c>
      <c r="D16" s="21">
        <f t="shared" si="0"/>
        <v>0</v>
      </c>
      <c r="E16" s="44" t="s">
        <v>83</v>
      </c>
      <c r="F16" s="21">
        <f t="shared" si="1"/>
        <v>0</v>
      </c>
      <c r="G16" s="18">
        <f t="shared" si="2"/>
        <v>320</v>
      </c>
      <c r="H16" s="18"/>
      <c r="I16" s="42"/>
      <c r="J16" s="22"/>
      <c r="K16" s="22"/>
    </row>
    <row r="17" spans="1:11" x14ac:dyDescent="0.3">
      <c r="A17" s="20" t="s">
        <v>126</v>
      </c>
      <c r="B17" s="18">
        <v>4860</v>
      </c>
      <c r="C17" s="44" t="s">
        <v>83</v>
      </c>
      <c r="D17" s="21">
        <f t="shared" si="0"/>
        <v>0</v>
      </c>
      <c r="E17" s="44" t="s">
        <v>83</v>
      </c>
      <c r="F17" s="21">
        <f t="shared" si="1"/>
        <v>0</v>
      </c>
      <c r="G17" s="18">
        <f t="shared" si="2"/>
        <v>150</v>
      </c>
      <c r="H17" s="18"/>
      <c r="I17" s="42"/>
      <c r="J17" s="22"/>
      <c r="K17" s="22"/>
    </row>
    <row r="18" spans="1:11" x14ac:dyDescent="0.3">
      <c r="A18" s="20" t="s">
        <v>127</v>
      </c>
      <c r="B18" s="18">
        <v>4730</v>
      </c>
      <c r="C18" s="44" t="s">
        <v>83</v>
      </c>
      <c r="D18" s="21">
        <f t="shared" si="0"/>
        <v>0</v>
      </c>
      <c r="E18" s="44" t="s">
        <v>83</v>
      </c>
      <c r="F18" s="21">
        <f t="shared" si="1"/>
        <v>0</v>
      </c>
      <c r="G18" s="18">
        <f t="shared" si="2"/>
        <v>130</v>
      </c>
      <c r="H18" s="18"/>
      <c r="I18" s="42"/>
      <c r="J18" s="22"/>
      <c r="K18" s="22"/>
    </row>
    <row r="19" spans="1:11" x14ac:dyDescent="0.3">
      <c r="A19" s="20" t="s">
        <v>128</v>
      </c>
      <c r="B19" s="18">
        <v>3980</v>
      </c>
      <c r="C19" s="44" t="s">
        <v>83</v>
      </c>
      <c r="D19" s="21">
        <f t="shared" si="0"/>
        <v>0</v>
      </c>
      <c r="E19" s="44" t="s">
        <v>83</v>
      </c>
      <c r="F19" s="21">
        <f t="shared" si="1"/>
        <v>0</v>
      </c>
      <c r="G19" s="18">
        <f t="shared" si="2"/>
        <v>750</v>
      </c>
      <c r="H19" s="18"/>
      <c r="I19" s="42"/>
      <c r="J19" s="22"/>
      <c r="K19" s="22"/>
    </row>
    <row r="20" spans="1:11" ht="18.75" customHeight="1" x14ac:dyDescent="0.55000000000000004">
      <c r="A20" s="20" t="s">
        <v>129</v>
      </c>
      <c r="B20" s="18">
        <v>3230</v>
      </c>
      <c r="C20" s="44" t="s">
        <v>83</v>
      </c>
      <c r="D20" s="21">
        <f t="shared" si="0"/>
        <v>0</v>
      </c>
      <c r="E20" s="44" t="s">
        <v>83</v>
      </c>
      <c r="F20" s="21">
        <f t="shared" si="1"/>
        <v>0</v>
      </c>
      <c r="G20" s="18">
        <f t="shared" si="2"/>
        <v>750</v>
      </c>
      <c r="H20" s="18"/>
      <c r="I20" s="42"/>
      <c r="J20" s="22"/>
      <c r="K20" s="8"/>
    </row>
    <row r="21" spans="1:11" x14ac:dyDescent="0.3">
      <c r="A21" s="20" t="s">
        <v>130</v>
      </c>
      <c r="B21" s="18">
        <v>3090</v>
      </c>
      <c r="C21" s="44" t="s">
        <v>83</v>
      </c>
      <c r="D21" s="21">
        <f t="shared" si="0"/>
        <v>0</v>
      </c>
      <c r="E21" s="44" t="s">
        <v>83</v>
      </c>
      <c r="F21" s="21">
        <f t="shared" si="1"/>
        <v>0</v>
      </c>
      <c r="G21" s="18">
        <f t="shared" si="2"/>
        <v>140</v>
      </c>
      <c r="H21" s="18"/>
      <c r="I21" s="42"/>
      <c r="J21" s="22"/>
      <c r="K21" s="22"/>
    </row>
    <row r="22" spans="1:11" x14ac:dyDescent="0.3">
      <c r="A22" s="20" t="s">
        <v>131</v>
      </c>
      <c r="B22" s="18">
        <v>3000</v>
      </c>
      <c r="C22" s="44" t="s">
        <v>83</v>
      </c>
      <c r="D22" s="21">
        <f t="shared" si="0"/>
        <v>0</v>
      </c>
      <c r="E22" s="44" t="s">
        <v>83</v>
      </c>
      <c r="F22" s="21">
        <f t="shared" si="1"/>
        <v>0</v>
      </c>
      <c r="G22" s="18">
        <f t="shared" si="2"/>
        <v>90</v>
      </c>
      <c r="H22" s="18"/>
      <c r="I22" s="42"/>
      <c r="J22" s="22"/>
      <c r="K22" s="22"/>
    </row>
    <row r="23" spans="1:11" x14ac:dyDescent="0.3">
      <c r="A23" s="20" t="s">
        <v>132</v>
      </c>
      <c r="B23" s="18">
        <v>2370</v>
      </c>
      <c r="C23" s="44" t="s">
        <v>83</v>
      </c>
      <c r="D23" s="21">
        <f t="shared" si="0"/>
        <v>0</v>
      </c>
      <c r="E23" s="44" t="s">
        <v>83</v>
      </c>
      <c r="F23" s="21">
        <f t="shared" si="1"/>
        <v>0</v>
      </c>
      <c r="G23" s="18">
        <f t="shared" si="2"/>
        <v>630</v>
      </c>
      <c r="H23" s="18"/>
      <c r="I23" s="42"/>
      <c r="J23" s="22"/>
      <c r="K23" s="22"/>
    </row>
    <row r="24" spans="1:11" x14ac:dyDescent="0.3">
      <c r="A24" s="20" t="s">
        <v>133</v>
      </c>
      <c r="B24" s="18">
        <v>2360</v>
      </c>
      <c r="C24" s="44" t="s">
        <v>83</v>
      </c>
      <c r="D24" s="21">
        <f t="shared" si="0"/>
        <v>0</v>
      </c>
      <c r="E24" s="44" t="s">
        <v>83</v>
      </c>
      <c r="F24" s="21">
        <f t="shared" si="1"/>
        <v>0</v>
      </c>
      <c r="G24" s="18">
        <f t="shared" si="2"/>
        <v>10</v>
      </c>
      <c r="H24" s="18"/>
      <c r="I24" s="42"/>
      <c r="J24" s="22"/>
      <c r="K24" s="22"/>
    </row>
    <row r="25" spans="1:11" x14ac:dyDescent="0.3">
      <c r="A25" s="20"/>
      <c r="B25" s="34"/>
      <c r="C25" s="5"/>
      <c r="D25" s="21"/>
      <c r="E25" s="5"/>
      <c r="F25" s="21"/>
      <c r="G25" s="18"/>
      <c r="H25" s="18"/>
      <c r="I25" s="42"/>
      <c r="J25" s="22"/>
      <c r="K25" s="22"/>
    </row>
    <row r="26" spans="1:11" x14ac:dyDescent="0.3">
      <c r="A26" s="20"/>
      <c r="B26" s="34"/>
      <c r="C26" s="5"/>
      <c r="D26" s="21"/>
      <c r="E26" s="5"/>
      <c r="F26" s="21"/>
      <c r="G26" s="18"/>
      <c r="H26" s="18"/>
      <c r="I26" s="42"/>
      <c r="J26" s="22"/>
      <c r="K26" s="22"/>
    </row>
    <row r="27" spans="1:11" x14ac:dyDescent="0.3">
      <c r="A27" s="20"/>
      <c r="B27" s="34"/>
      <c r="C27" s="5"/>
      <c r="D27" s="21"/>
      <c r="E27" s="5"/>
      <c r="F27" s="21"/>
      <c r="G27" s="18"/>
      <c r="H27" s="18"/>
      <c r="I27" s="42"/>
      <c r="J27" s="22"/>
      <c r="K27" s="22"/>
    </row>
    <row r="28" spans="1:11" x14ac:dyDescent="0.3">
      <c r="A28" s="20"/>
      <c r="B28" s="34"/>
      <c r="C28" s="5"/>
      <c r="D28" s="21"/>
      <c r="E28" s="5"/>
      <c r="F28" s="21"/>
      <c r="G28" s="18"/>
      <c r="H28" s="18"/>
      <c r="I28" s="42"/>
      <c r="J28" s="22"/>
      <c r="K28" s="22"/>
    </row>
    <row r="29" spans="1:11" x14ac:dyDescent="0.3">
      <c r="A29" s="20"/>
      <c r="B29" s="34"/>
      <c r="C29" s="5"/>
      <c r="D29" s="21"/>
      <c r="E29" s="5"/>
      <c r="F29" s="21"/>
      <c r="G29" s="18"/>
      <c r="H29" s="18"/>
      <c r="I29" s="42"/>
      <c r="J29" s="22"/>
      <c r="K29" s="22"/>
    </row>
    <row r="30" spans="1:11" x14ac:dyDescent="0.3">
      <c r="A30" s="20"/>
      <c r="B30" s="34"/>
      <c r="C30" s="5"/>
      <c r="D30" s="21"/>
      <c r="E30" s="5"/>
      <c r="F30" s="21"/>
      <c r="G30" s="18"/>
      <c r="H30" s="18"/>
      <c r="I30" s="42"/>
      <c r="J30" s="22"/>
      <c r="K30" s="22"/>
    </row>
    <row r="31" spans="1:11" x14ac:dyDescent="0.3">
      <c r="A31" s="20"/>
      <c r="B31" s="34"/>
      <c r="C31" s="5"/>
      <c r="D31" s="21"/>
      <c r="E31" s="5"/>
      <c r="F31" s="21"/>
      <c r="G31" s="18"/>
      <c r="H31" s="18"/>
      <c r="I31" s="42"/>
      <c r="J31" s="22"/>
      <c r="K31" s="22"/>
    </row>
    <row r="32" spans="1:11" x14ac:dyDescent="0.3">
      <c r="A32" s="20"/>
      <c r="B32" s="34"/>
      <c r="C32" s="5"/>
      <c r="D32" s="21"/>
      <c r="E32" s="5"/>
      <c r="F32" s="21"/>
      <c r="G32" s="18"/>
      <c r="H32" s="18"/>
      <c r="I32" s="42"/>
      <c r="J32" s="22"/>
      <c r="K32" s="22"/>
    </row>
    <row r="33" spans="1:11" x14ac:dyDescent="0.3">
      <c r="A33" s="20"/>
      <c r="B33" s="34"/>
      <c r="C33" s="5"/>
      <c r="D33" s="21"/>
      <c r="E33" s="5"/>
      <c r="F33" s="21"/>
      <c r="G33" s="18"/>
      <c r="H33" s="18"/>
      <c r="I33" s="18"/>
      <c r="J33" s="22"/>
      <c r="K33" s="22"/>
    </row>
    <row r="34" spans="1:11" x14ac:dyDescent="0.3">
      <c r="A34" s="20"/>
      <c r="B34" s="34"/>
      <c r="C34" s="5"/>
      <c r="D34" s="21"/>
      <c r="E34" s="5"/>
      <c r="F34" s="21"/>
      <c r="G34" s="18"/>
      <c r="H34" s="18"/>
      <c r="I34" s="18"/>
      <c r="J34" s="22"/>
      <c r="K34" s="22"/>
    </row>
    <row r="35" spans="1:11" x14ac:dyDescent="0.3">
      <c r="A35" s="20"/>
      <c r="B35" s="34"/>
      <c r="C35" s="5"/>
      <c r="D35" s="21"/>
      <c r="E35" s="5"/>
      <c r="F35" s="21"/>
      <c r="G35" s="18"/>
      <c r="H35" s="18"/>
      <c r="I35" s="18"/>
      <c r="J35" s="22"/>
      <c r="K35" s="22"/>
    </row>
    <row r="36" spans="1:11" x14ac:dyDescent="0.3">
      <c r="A36" s="20"/>
      <c r="B36" s="34"/>
      <c r="C36" s="5"/>
      <c r="D36" s="21"/>
      <c r="E36" s="5"/>
      <c r="F36" s="21"/>
      <c r="G36" s="18"/>
      <c r="H36" s="18"/>
      <c r="I36" s="18"/>
      <c r="J36" s="22"/>
      <c r="K36" s="22"/>
    </row>
    <row r="37" spans="1:11" x14ac:dyDescent="0.3">
      <c r="A37" s="20"/>
      <c r="B37" s="34"/>
      <c r="C37" s="5"/>
      <c r="D37" s="21"/>
      <c r="E37" s="5"/>
      <c r="F37" s="21"/>
      <c r="G37" s="18"/>
      <c r="H37" s="18"/>
      <c r="I37" s="18"/>
      <c r="J37" s="22"/>
      <c r="K37" s="22"/>
    </row>
    <row r="38" spans="1:11" x14ac:dyDescent="0.3">
      <c r="A38" s="20"/>
      <c r="B38" s="34"/>
      <c r="C38" s="5"/>
      <c r="D38" s="21"/>
      <c r="E38" s="5"/>
      <c r="F38" s="21"/>
      <c r="G38" s="18"/>
      <c r="H38" s="18"/>
      <c r="I38" s="18"/>
      <c r="J38" s="22"/>
      <c r="K38" s="22"/>
    </row>
    <row r="39" spans="1:11" x14ac:dyDescent="0.3">
      <c r="A39" s="20"/>
      <c r="B39" s="18"/>
      <c r="C39" s="5"/>
      <c r="D39" s="21"/>
      <c r="E39" s="5"/>
      <c r="F39" s="21"/>
      <c r="G39" s="18"/>
      <c r="H39" s="18"/>
      <c r="I39" s="18"/>
      <c r="J39" s="22"/>
      <c r="K39" s="22"/>
    </row>
    <row r="40" spans="1:11" x14ac:dyDescent="0.3">
      <c r="A40" s="20"/>
      <c r="B40" s="18"/>
      <c r="C40" s="5"/>
      <c r="D40" s="21"/>
      <c r="E40" s="5"/>
      <c r="F40" s="21"/>
      <c r="G40" s="18"/>
      <c r="H40" s="18"/>
      <c r="I40" s="18"/>
      <c r="J40" s="22"/>
      <c r="K40" s="22"/>
    </row>
    <row r="41" spans="1:11" x14ac:dyDescent="0.3">
      <c r="A41" s="20"/>
      <c r="B41" s="18"/>
      <c r="C41" s="5"/>
      <c r="D41" s="21"/>
      <c r="E41" s="5"/>
      <c r="F41" s="21"/>
      <c r="G41" s="18"/>
      <c r="H41" s="18"/>
      <c r="I41" s="18"/>
      <c r="J41" s="22"/>
      <c r="K41" s="22"/>
    </row>
    <row r="42" spans="1:11" x14ac:dyDescent="0.3">
      <c r="A42" s="20"/>
      <c r="B42" s="18"/>
      <c r="C42" s="5"/>
      <c r="D42" s="21"/>
      <c r="E42" s="5"/>
      <c r="F42" s="21"/>
      <c r="G42" s="18"/>
      <c r="H42" s="18"/>
      <c r="I42" s="18"/>
      <c r="J42" s="22"/>
      <c r="K42" s="22"/>
    </row>
    <row r="43" spans="1:11" x14ac:dyDescent="0.3">
      <c r="A43" s="18"/>
      <c r="B43" s="18"/>
      <c r="C43" s="5"/>
      <c r="D43" s="18"/>
      <c r="E43" s="5"/>
      <c r="F43" s="18"/>
      <c r="G43" s="18"/>
      <c r="H43" s="18"/>
      <c r="I43" s="18"/>
      <c r="J43" s="22"/>
      <c r="K43" s="22"/>
    </row>
    <row r="44" spans="1:11" x14ac:dyDescent="0.3">
      <c r="A44" s="18"/>
      <c r="B44" s="18"/>
      <c r="C44" s="18"/>
      <c r="D44" s="18"/>
      <c r="E44" s="18"/>
      <c r="F44" s="18"/>
      <c r="G44" s="18"/>
      <c r="H44" s="18"/>
      <c r="I44" s="18"/>
      <c r="J44" s="22"/>
      <c r="K44" s="22"/>
    </row>
    <row r="45" spans="1:11" x14ac:dyDescent="0.3">
      <c r="I45" s="18"/>
      <c r="J45" s="22"/>
      <c r="K45" s="22"/>
    </row>
  </sheetData>
  <conditionalFormatting sqref="C3:C24">
    <cfRule type="containsText" dxfId="44" priority="4" operator="containsText" text="Ikke planlagt">
      <formula>NOT(ISERROR(SEARCH("Ikke planlagt",C3)))</formula>
    </cfRule>
  </conditionalFormatting>
  <conditionalFormatting sqref="C3:C43">
    <cfRule type="expression" dxfId="43" priority="5">
      <formula>UPPER(C3)="JA"</formula>
    </cfRule>
    <cfRule type="expression" dxfId="42" priority="6">
      <formula>UPPER(C3)="NEI"</formula>
    </cfRule>
  </conditionalFormatting>
  <conditionalFormatting sqref="E3:E24">
    <cfRule type="containsText" dxfId="41" priority="1" operator="containsText" text="Ikke planlagt">
      <formula>NOT(ISERROR(SEARCH("Ikke planlagt",E3)))</formula>
    </cfRule>
  </conditionalFormatting>
  <conditionalFormatting sqref="E3:E43">
    <cfRule type="expression" dxfId="40" priority="2">
      <formula>UPPER(E3)="JA"</formula>
    </cfRule>
    <cfRule type="expression" dxfId="39" priority="3">
      <formula>UPPER(E3)="NEI"</formula>
    </cfRule>
  </conditionalFormatting>
  <dataValidations count="2">
    <dataValidation type="list" allowBlank="1" sqref="C25:C43 E25:E43" xr:uid="{00000000-0002-0000-0500-000000000000}">
      <formula1>"Ja,Nei"</formula1>
    </dataValidation>
    <dataValidation type="list" allowBlank="1" sqref="E3:E24 C3:C24" xr:uid="{00000000-0002-0000-0500-000001000000}">
      <formula1>"Ja,Nei,Ikke planlagt"</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7"/>
  <dimension ref="A1:K45"/>
  <sheetViews>
    <sheetView topLeftCell="A8" workbookViewId="0">
      <selection activeCell="J39" sqref="J39"/>
    </sheetView>
  </sheetViews>
  <sheetFormatPr baseColWidth="10" defaultColWidth="9.109375" defaultRowHeight="14.4" x14ac:dyDescent="0.3"/>
  <cols>
    <col min="1" max="1" width="24.88671875" bestFit="1" customWidth="1"/>
    <col min="2" max="2" width="25" bestFit="1" customWidth="1"/>
    <col min="3" max="3" width="13" customWidth="1"/>
    <col min="4" max="4" width="14.109375" customWidth="1"/>
    <col min="5" max="5" width="15" customWidth="1"/>
    <col min="6" max="6" width="13.33203125" customWidth="1"/>
    <col min="7" max="7" width="9.5546875" customWidth="1"/>
    <col min="8" max="8" width="23.5546875" customWidth="1"/>
    <col min="9" max="9" width="22.33203125" customWidth="1"/>
    <col min="10" max="10" width="26.88671875" customWidth="1"/>
    <col min="11" max="11" width="13" customWidth="1"/>
  </cols>
  <sheetData>
    <row r="1" spans="1:11" ht="21" customHeight="1" x14ac:dyDescent="0.4">
      <c r="A1" s="1" t="s">
        <v>134</v>
      </c>
      <c r="B1" s="1" t="s">
        <v>54</v>
      </c>
      <c r="C1" s="1"/>
      <c r="D1" s="1"/>
      <c r="E1" s="1" t="s">
        <v>55</v>
      </c>
      <c r="F1" s="16"/>
      <c r="G1" s="16"/>
      <c r="H1" s="16"/>
      <c r="I1" s="36"/>
      <c r="J1" s="17"/>
      <c r="K1" s="18"/>
    </row>
    <row r="2" spans="1:11" ht="21" customHeight="1" x14ac:dyDescent="0.4">
      <c r="A2" s="6" t="s">
        <v>47</v>
      </c>
      <c r="B2" s="6" t="s">
        <v>56</v>
      </c>
      <c r="C2" s="6" t="s">
        <v>57</v>
      </c>
      <c r="D2" s="6" t="s">
        <v>58</v>
      </c>
      <c r="E2" s="6" t="s">
        <v>59</v>
      </c>
      <c r="F2" s="6" t="s">
        <v>60</v>
      </c>
      <c r="G2" s="6" t="s">
        <v>61</v>
      </c>
      <c r="H2" s="19" t="s">
        <v>62</v>
      </c>
      <c r="I2" s="37" t="s">
        <v>63</v>
      </c>
      <c r="J2" s="9" t="s">
        <v>64</v>
      </c>
      <c r="K2" s="13"/>
    </row>
    <row r="3" spans="1:11" ht="21" customHeight="1" x14ac:dyDescent="0.4">
      <c r="A3" s="20" t="s">
        <v>135</v>
      </c>
      <c r="B3" s="5">
        <v>16270</v>
      </c>
      <c r="C3" s="44" t="s">
        <v>83</v>
      </c>
      <c r="D3" s="21">
        <v>0</v>
      </c>
      <c r="E3" s="44" t="s">
        <v>83</v>
      </c>
      <c r="F3" s="21">
        <v>0</v>
      </c>
      <c r="G3" s="18">
        <v>0</v>
      </c>
      <c r="H3" s="18"/>
      <c r="I3" s="42"/>
      <c r="J3" s="23">
        <f>(J5+J7)/2</f>
        <v>0</v>
      </c>
      <c r="K3" s="22"/>
    </row>
    <row r="4" spans="1:11" ht="21" customHeight="1" x14ac:dyDescent="0.4">
      <c r="A4" s="20" t="s">
        <v>136</v>
      </c>
      <c r="B4" s="5">
        <v>16190</v>
      </c>
      <c r="C4" s="44" t="s">
        <v>83</v>
      </c>
      <c r="D4" s="21">
        <f t="shared" ref="D4:D40" si="0">IF(OR(C4="JA",C4="Ikke Planlagt"),G4/((MAX(B:B)-MIN(B:B))*2),0)</f>
        <v>0</v>
      </c>
      <c r="E4" s="44" t="s">
        <v>83</v>
      </c>
      <c r="F4" s="21">
        <f t="shared" ref="F4:F40" si="1">IF(OR(E4="JA",E4="Ikke Planlagt"),G4/((MAX(B:B)-MIN(B:B))*2),0)</f>
        <v>0</v>
      </c>
      <c r="G4" s="18">
        <f t="shared" ref="G4:G40" si="2">B3-B4</f>
        <v>80</v>
      </c>
      <c r="H4" s="18"/>
      <c r="I4" s="42"/>
      <c r="J4" s="10" t="s">
        <v>67</v>
      </c>
      <c r="K4" s="22"/>
    </row>
    <row r="5" spans="1:11" ht="21" customHeight="1" x14ac:dyDescent="0.4">
      <c r="A5" s="20" t="s">
        <v>137</v>
      </c>
      <c r="B5" s="5">
        <v>16120</v>
      </c>
      <c r="C5" s="44" t="s">
        <v>83</v>
      </c>
      <c r="D5" s="21">
        <f t="shared" si="0"/>
        <v>0</v>
      </c>
      <c r="E5" s="44" t="s">
        <v>83</v>
      </c>
      <c r="F5" s="21">
        <f t="shared" si="1"/>
        <v>0</v>
      </c>
      <c r="G5" s="18">
        <f t="shared" si="2"/>
        <v>70</v>
      </c>
      <c r="H5" s="18"/>
      <c r="I5" s="42"/>
      <c r="J5" s="12">
        <f>SUM(D3:D100)*2</f>
        <v>0</v>
      </c>
      <c r="K5" s="22"/>
    </row>
    <row r="6" spans="1:11" ht="21" customHeight="1" x14ac:dyDescent="0.4">
      <c r="A6" s="20" t="s">
        <v>138</v>
      </c>
      <c r="B6" s="5">
        <v>15830</v>
      </c>
      <c r="C6" s="44" t="s">
        <v>83</v>
      </c>
      <c r="D6" s="21">
        <f t="shared" si="0"/>
        <v>0</v>
      </c>
      <c r="E6" s="44" t="s">
        <v>83</v>
      </c>
      <c r="F6" s="21">
        <f t="shared" si="1"/>
        <v>0</v>
      </c>
      <c r="G6" s="18">
        <f t="shared" si="2"/>
        <v>290</v>
      </c>
      <c r="H6" s="18"/>
      <c r="I6" s="42"/>
      <c r="J6" s="10" t="s">
        <v>70</v>
      </c>
      <c r="K6" s="22"/>
    </row>
    <row r="7" spans="1:11" ht="21" customHeight="1" x14ac:dyDescent="0.4">
      <c r="A7" s="20" t="s">
        <v>139</v>
      </c>
      <c r="B7" s="5">
        <v>14280</v>
      </c>
      <c r="C7" s="44" t="s">
        <v>83</v>
      </c>
      <c r="D7" s="21">
        <f t="shared" si="0"/>
        <v>0</v>
      </c>
      <c r="E7" s="44" t="s">
        <v>83</v>
      </c>
      <c r="F7" s="21">
        <f t="shared" si="1"/>
        <v>0</v>
      </c>
      <c r="G7" s="18">
        <f t="shared" si="2"/>
        <v>1550</v>
      </c>
      <c r="H7" s="18"/>
      <c r="I7" s="42"/>
      <c r="J7" s="12">
        <f>SUM(F3:F100)*2</f>
        <v>0</v>
      </c>
      <c r="K7" s="22"/>
    </row>
    <row r="8" spans="1:11" ht="21" customHeight="1" x14ac:dyDescent="0.4">
      <c r="A8" s="20" t="s">
        <v>140</v>
      </c>
      <c r="B8" s="5">
        <v>13480</v>
      </c>
      <c r="C8" s="44" t="s">
        <v>83</v>
      </c>
      <c r="D8" s="21">
        <f t="shared" si="0"/>
        <v>0</v>
      </c>
      <c r="E8" s="44" t="s">
        <v>83</v>
      </c>
      <c r="F8" s="21">
        <f t="shared" si="1"/>
        <v>0</v>
      </c>
      <c r="G8" s="18">
        <f t="shared" si="2"/>
        <v>800</v>
      </c>
      <c r="H8" s="18"/>
      <c r="I8" s="42"/>
      <c r="J8" s="10" t="s">
        <v>73</v>
      </c>
      <c r="K8" s="22"/>
    </row>
    <row r="9" spans="1:11" ht="21" customHeight="1" x14ac:dyDescent="0.4">
      <c r="A9" s="20" t="s">
        <v>141</v>
      </c>
      <c r="B9" s="5">
        <v>13160</v>
      </c>
      <c r="C9" s="44" t="s">
        <v>83</v>
      </c>
      <c r="D9" s="21">
        <f t="shared" si="0"/>
        <v>0</v>
      </c>
      <c r="E9" s="44" t="s">
        <v>83</v>
      </c>
      <c r="F9" s="21">
        <f t="shared" si="1"/>
        <v>0</v>
      </c>
      <c r="G9" s="18">
        <f t="shared" si="2"/>
        <v>320</v>
      </c>
      <c r="H9" s="18"/>
      <c r="I9" s="42"/>
      <c r="J9" s="11">
        <f>(J5+J7)*J11/2</f>
        <v>0</v>
      </c>
      <c r="K9" s="22"/>
    </row>
    <row r="10" spans="1:11" ht="21" customHeight="1" x14ac:dyDescent="0.4">
      <c r="A10" s="20" t="s">
        <v>142</v>
      </c>
      <c r="B10" s="5">
        <v>12950</v>
      </c>
      <c r="C10" s="44" t="s">
        <v>83</v>
      </c>
      <c r="D10" s="21">
        <f t="shared" si="0"/>
        <v>0</v>
      </c>
      <c r="E10" s="44" t="s">
        <v>83</v>
      </c>
      <c r="F10" s="21">
        <f t="shared" si="1"/>
        <v>0</v>
      </c>
      <c r="G10" s="18">
        <f t="shared" si="2"/>
        <v>210</v>
      </c>
      <c r="H10" s="18"/>
      <c r="I10" s="42"/>
      <c r="J10" s="10" t="s">
        <v>76</v>
      </c>
      <c r="K10" s="22"/>
    </row>
    <row r="11" spans="1:11" ht="21" customHeight="1" x14ac:dyDescent="0.4">
      <c r="A11" s="20" t="s">
        <v>143</v>
      </c>
      <c r="B11" s="5">
        <v>12890</v>
      </c>
      <c r="C11" s="44" t="s">
        <v>83</v>
      </c>
      <c r="D11" s="21">
        <f t="shared" si="0"/>
        <v>0</v>
      </c>
      <c r="E11" s="44" t="s">
        <v>83</v>
      </c>
      <c r="F11" s="21">
        <f t="shared" si="1"/>
        <v>0</v>
      </c>
      <c r="G11" s="18">
        <f t="shared" si="2"/>
        <v>60</v>
      </c>
      <c r="H11" s="18"/>
      <c r="I11" s="42"/>
      <c r="J11" s="11">
        <f>2*(MAX(B:B)-MIN(B:B))/1000</f>
        <v>23.62</v>
      </c>
      <c r="K11" s="22"/>
    </row>
    <row r="12" spans="1:11" x14ac:dyDescent="0.3">
      <c r="A12" s="20" t="s">
        <v>144</v>
      </c>
      <c r="B12" s="5">
        <v>12750</v>
      </c>
      <c r="C12" s="44" t="s">
        <v>83</v>
      </c>
      <c r="D12" s="21">
        <f t="shared" si="0"/>
        <v>0</v>
      </c>
      <c r="E12" s="44" t="s">
        <v>83</v>
      </c>
      <c r="F12" s="21">
        <f t="shared" si="1"/>
        <v>0</v>
      </c>
      <c r="G12" s="18">
        <f t="shared" si="2"/>
        <v>140</v>
      </c>
      <c r="H12" s="18"/>
      <c r="I12" s="42"/>
      <c r="J12" s="22"/>
      <c r="K12" s="22"/>
    </row>
    <row r="13" spans="1:11" x14ac:dyDescent="0.3">
      <c r="A13" s="20" t="s">
        <v>145</v>
      </c>
      <c r="B13" s="5">
        <v>12680</v>
      </c>
      <c r="C13" s="44" t="s">
        <v>83</v>
      </c>
      <c r="D13" s="21">
        <f t="shared" si="0"/>
        <v>0</v>
      </c>
      <c r="E13" s="44" t="s">
        <v>83</v>
      </c>
      <c r="F13" s="21">
        <f t="shared" si="1"/>
        <v>0</v>
      </c>
      <c r="G13" s="18">
        <f t="shared" si="2"/>
        <v>70</v>
      </c>
      <c r="H13" s="18"/>
      <c r="I13" s="42"/>
      <c r="J13" s="22"/>
      <c r="K13" s="22"/>
    </row>
    <row r="14" spans="1:11" x14ac:dyDescent="0.3">
      <c r="A14" s="20" t="s">
        <v>146</v>
      </c>
      <c r="B14" s="5">
        <v>12050</v>
      </c>
      <c r="C14" s="44" t="s">
        <v>83</v>
      </c>
      <c r="D14" s="21">
        <f t="shared" si="0"/>
        <v>0</v>
      </c>
      <c r="E14" s="44" t="s">
        <v>83</v>
      </c>
      <c r="F14" s="21">
        <f t="shared" si="1"/>
        <v>0</v>
      </c>
      <c r="G14" s="18">
        <f t="shared" si="2"/>
        <v>630</v>
      </c>
      <c r="H14" s="18"/>
      <c r="I14" s="42"/>
      <c r="J14" s="22"/>
      <c r="K14" s="22"/>
    </row>
    <row r="15" spans="1:11" x14ac:dyDescent="0.3">
      <c r="A15" s="20" t="s">
        <v>147</v>
      </c>
      <c r="B15" s="5">
        <v>11150</v>
      </c>
      <c r="C15" s="44" t="s">
        <v>83</v>
      </c>
      <c r="D15" s="21">
        <f t="shared" si="0"/>
        <v>0</v>
      </c>
      <c r="E15" s="44" t="s">
        <v>83</v>
      </c>
      <c r="F15" s="21">
        <f t="shared" si="1"/>
        <v>0</v>
      </c>
      <c r="G15" s="18">
        <f t="shared" si="2"/>
        <v>900</v>
      </c>
      <c r="H15" s="18"/>
      <c r="I15" s="42"/>
      <c r="J15" s="22"/>
      <c r="K15" s="22"/>
    </row>
    <row r="16" spans="1:11" x14ac:dyDescent="0.3">
      <c r="A16" s="20" t="s">
        <v>148</v>
      </c>
      <c r="B16" s="5">
        <v>10460</v>
      </c>
      <c r="C16" s="44" t="s">
        <v>83</v>
      </c>
      <c r="D16" s="21">
        <f t="shared" si="0"/>
        <v>0</v>
      </c>
      <c r="E16" s="44" t="s">
        <v>83</v>
      </c>
      <c r="F16" s="21">
        <f t="shared" si="1"/>
        <v>0</v>
      </c>
      <c r="G16" s="18">
        <f t="shared" si="2"/>
        <v>690</v>
      </c>
      <c r="H16" s="18"/>
      <c r="I16" s="42"/>
      <c r="J16" s="22"/>
      <c r="K16" s="22"/>
    </row>
    <row r="17" spans="1:11" x14ac:dyDescent="0.3">
      <c r="A17" s="20" t="s">
        <v>149</v>
      </c>
      <c r="B17" s="5">
        <v>10220</v>
      </c>
      <c r="C17" s="44" t="s">
        <v>83</v>
      </c>
      <c r="D17" s="21">
        <f t="shared" si="0"/>
        <v>0</v>
      </c>
      <c r="E17" s="44" t="s">
        <v>83</v>
      </c>
      <c r="F17" s="21">
        <f t="shared" si="1"/>
        <v>0</v>
      </c>
      <c r="G17" s="18">
        <f t="shared" si="2"/>
        <v>240</v>
      </c>
      <c r="H17" s="18"/>
      <c r="I17" s="42"/>
      <c r="J17" s="22"/>
      <c r="K17" s="22"/>
    </row>
    <row r="18" spans="1:11" x14ac:dyDescent="0.3">
      <c r="A18" s="20" t="s">
        <v>150</v>
      </c>
      <c r="B18" s="5">
        <v>10170</v>
      </c>
      <c r="C18" s="44" t="s">
        <v>83</v>
      </c>
      <c r="D18" s="21">
        <f t="shared" si="0"/>
        <v>0</v>
      </c>
      <c r="E18" s="44" t="s">
        <v>83</v>
      </c>
      <c r="F18" s="21">
        <f t="shared" si="1"/>
        <v>0</v>
      </c>
      <c r="G18" s="18">
        <f t="shared" si="2"/>
        <v>50</v>
      </c>
      <c r="H18" s="18"/>
      <c r="I18" s="42"/>
      <c r="J18" s="22"/>
      <c r="K18" s="22"/>
    </row>
    <row r="19" spans="1:11" x14ac:dyDescent="0.3">
      <c r="A19" s="20" t="s">
        <v>151</v>
      </c>
      <c r="B19" s="5">
        <v>10160</v>
      </c>
      <c r="C19" s="44" t="s">
        <v>83</v>
      </c>
      <c r="D19" s="21">
        <f t="shared" si="0"/>
        <v>0</v>
      </c>
      <c r="E19" s="44" t="s">
        <v>83</v>
      </c>
      <c r="F19" s="21">
        <f t="shared" si="1"/>
        <v>0</v>
      </c>
      <c r="G19" s="18">
        <f t="shared" si="2"/>
        <v>10</v>
      </c>
      <c r="H19" s="18"/>
      <c r="I19" s="42"/>
      <c r="J19" s="22"/>
      <c r="K19" s="22"/>
    </row>
    <row r="20" spans="1:11" ht="24" customHeight="1" x14ac:dyDescent="0.55000000000000004">
      <c r="A20" s="20" t="s">
        <v>152</v>
      </c>
      <c r="B20" s="5">
        <v>10070</v>
      </c>
      <c r="C20" s="44" t="s">
        <v>83</v>
      </c>
      <c r="D20" s="21">
        <f t="shared" si="0"/>
        <v>0</v>
      </c>
      <c r="E20" s="44" t="s">
        <v>83</v>
      </c>
      <c r="F20" s="21">
        <f t="shared" si="1"/>
        <v>0</v>
      </c>
      <c r="G20" s="18">
        <f t="shared" si="2"/>
        <v>90</v>
      </c>
      <c r="H20" s="18"/>
      <c r="I20" s="42"/>
      <c r="J20" s="22"/>
      <c r="K20" s="8"/>
    </row>
    <row r="21" spans="1:11" x14ac:dyDescent="0.3">
      <c r="A21" s="20" t="s">
        <v>153</v>
      </c>
      <c r="B21" s="5">
        <v>10040</v>
      </c>
      <c r="C21" s="44" t="s">
        <v>83</v>
      </c>
      <c r="D21" s="21">
        <f t="shared" si="0"/>
        <v>0</v>
      </c>
      <c r="E21" s="44" t="s">
        <v>83</v>
      </c>
      <c r="F21" s="21">
        <f t="shared" si="1"/>
        <v>0</v>
      </c>
      <c r="G21" s="18">
        <f t="shared" si="2"/>
        <v>30</v>
      </c>
      <c r="H21" s="18"/>
      <c r="I21" s="42"/>
      <c r="J21" s="22"/>
      <c r="K21" s="22"/>
    </row>
    <row r="22" spans="1:11" x14ac:dyDescent="0.3">
      <c r="A22" s="20" t="s">
        <v>154</v>
      </c>
      <c r="B22" s="5">
        <v>9560</v>
      </c>
      <c r="C22" s="44" t="s">
        <v>83</v>
      </c>
      <c r="D22" s="21">
        <f t="shared" si="0"/>
        <v>0</v>
      </c>
      <c r="E22" s="44" t="s">
        <v>83</v>
      </c>
      <c r="F22" s="21">
        <f t="shared" si="1"/>
        <v>0</v>
      </c>
      <c r="G22" s="18">
        <f t="shared" si="2"/>
        <v>480</v>
      </c>
      <c r="H22" s="18"/>
      <c r="I22" s="42"/>
      <c r="J22" s="22"/>
      <c r="K22" s="22"/>
    </row>
    <row r="23" spans="1:11" x14ac:dyDescent="0.3">
      <c r="A23" s="20" t="s">
        <v>155</v>
      </c>
      <c r="B23" s="5">
        <v>8720</v>
      </c>
      <c r="C23" s="44" t="s">
        <v>83</v>
      </c>
      <c r="D23" s="21">
        <f t="shared" si="0"/>
        <v>0</v>
      </c>
      <c r="E23" s="44" t="s">
        <v>83</v>
      </c>
      <c r="F23" s="21">
        <f t="shared" si="1"/>
        <v>0</v>
      </c>
      <c r="G23" s="18">
        <f t="shared" si="2"/>
        <v>840</v>
      </c>
      <c r="H23" s="18"/>
      <c r="I23" s="42"/>
      <c r="J23" s="22"/>
      <c r="K23" s="22"/>
    </row>
    <row r="24" spans="1:11" x14ac:dyDescent="0.3">
      <c r="A24" s="20" t="s">
        <v>156</v>
      </c>
      <c r="B24" s="5">
        <v>8670</v>
      </c>
      <c r="C24" s="44" t="s">
        <v>83</v>
      </c>
      <c r="D24" s="21">
        <f t="shared" si="0"/>
        <v>0</v>
      </c>
      <c r="E24" s="44" t="s">
        <v>83</v>
      </c>
      <c r="F24" s="21">
        <f t="shared" si="1"/>
        <v>0</v>
      </c>
      <c r="G24" s="18">
        <f t="shared" si="2"/>
        <v>50</v>
      </c>
      <c r="H24" s="18"/>
      <c r="I24" s="42"/>
      <c r="J24" s="22"/>
      <c r="K24" s="22"/>
    </row>
    <row r="25" spans="1:11" x14ac:dyDescent="0.3">
      <c r="A25" s="20" t="s">
        <v>157</v>
      </c>
      <c r="B25" s="5">
        <v>8640</v>
      </c>
      <c r="C25" s="44" t="s">
        <v>83</v>
      </c>
      <c r="D25" s="21">
        <f t="shared" si="0"/>
        <v>0</v>
      </c>
      <c r="E25" s="44" t="s">
        <v>83</v>
      </c>
      <c r="F25" s="21">
        <f t="shared" si="1"/>
        <v>0</v>
      </c>
      <c r="G25" s="18">
        <f t="shared" si="2"/>
        <v>30</v>
      </c>
      <c r="H25" s="18"/>
      <c r="I25" s="42"/>
      <c r="J25" s="22"/>
      <c r="K25" s="22"/>
    </row>
    <row r="26" spans="1:11" x14ac:dyDescent="0.3">
      <c r="A26" s="20" t="s">
        <v>158</v>
      </c>
      <c r="B26" s="5">
        <v>8520</v>
      </c>
      <c r="C26" s="44" t="s">
        <v>83</v>
      </c>
      <c r="D26" s="21">
        <f t="shared" si="0"/>
        <v>0</v>
      </c>
      <c r="E26" s="44" t="s">
        <v>83</v>
      </c>
      <c r="F26" s="21">
        <f t="shared" si="1"/>
        <v>0</v>
      </c>
      <c r="G26" s="18">
        <f t="shared" si="2"/>
        <v>120</v>
      </c>
      <c r="H26" s="18"/>
      <c r="I26" s="42"/>
      <c r="J26" s="22"/>
      <c r="K26" s="22"/>
    </row>
    <row r="27" spans="1:11" x14ac:dyDescent="0.3">
      <c r="A27" s="20" t="s">
        <v>159</v>
      </c>
      <c r="B27" s="5">
        <v>8490</v>
      </c>
      <c r="C27" s="44" t="s">
        <v>83</v>
      </c>
      <c r="D27" s="21">
        <f t="shared" si="0"/>
        <v>0</v>
      </c>
      <c r="E27" s="44" t="s">
        <v>83</v>
      </c>
      <c r="F27" s="21">
        <f t="shared" si="1"/>
        <v>0</v>
      </c>
      <c r="G27" s="18">
        <f t="shared" si="2"/>
        <v>30</v>
      </c>
      <c r="H27" s="18"/>
      <c r="I27" s="42"/>
      <c r="J27" s="22"/>
      <c r="K27" s="22"/>
    </row>
    <row r="28" spans="1:11" x14ac:dyDescent="0.3">
      <c r="A28" s="20" t="s">
        <v>160</v>
      </c>
      <c r="B28" s="5">
        <v>7990</v>
      </c>
      <c r="C28" s="44" t="s">
        <v>83</v>
      </c>
      <c r="D28" s="21">
        <f t="shared" si="0"/>
        <v>0</v>
      </c>
      <c r="E28" s="44" t="s">
        <v>83</v>
      </c>
      <c r="F28" s="21">
        <f t="shared" si="1"/>
        <v>0</v>
      </c>
      <c r="G28" s="18">
        <f t="shared" si="2"/>
        <v>500</v>
      </c>
      <c r="H28" s="18"/>
      <c r="I28" s="42"/>
      <c r="J28" s="22"/>
      <c r="K28" s="22"/>
    </row>
    <row r="29" spans="1:11" x14ac:dyDescent="0.3">
      <c r="A29" s="20" t="s">
        <v>161</v>
      </c>
      <c r="B29" s="5">
        <v>7790</v>
      </c>
      <c r="C29" s="44" t="s">
        <v>83</v>
      </c>
      <c r="D29" s="21">
        <f t="shared" si="0"/>
        <v>0</v>
      </c>
      <c r="E29" s="44" t="s">
        <v>83</v>
      </c>
      <c r="F29" s="21">
        <f t="shared" si="1"/>
        <v>0</v>
      </c>
      <c r="G29" s="18">
        <f t="shared" si="2"/>
        <v>200</v>
      </c>
      <c r="H29" s="18"/>
      <c r="I29" s="42"/>
      <c r="J29" s="22"/>
      <c r="K29" s="22"/>
    </row>
    <row r="30" spans="1:11" x14ac:dyDescent="0.3">
      <c r="A30" s="20" t="s">
        <v>162</v>
      </c>
      <c r="B30" s="5">
        <v>7720</v>
      </c>
      <c r="C30" s="44" t="s">
        <v>83</v>
      </c>
      <c r="D30" s="21">
        <f t="shared" si="0"/>
        <v>0</v>
      </c>
      <c r="E30" s="44" t="s">
        <v>83</v>
      </c>
      <c r="F30" s="21">
        <f t="shared" si="1"/>
        <v>0</v>
      </c>
      <c r="G30" s="18">
        <f t="shared" si="2"/>
        <v>70</v>
      </c>
      <c r="H30" s="18"/>
      <c r="I30" s="42"/>
      <c r="J30" s="22"/>
      <c r="K30" s="22"/>
    </row>
    <row r="31" spans="1:11" x14ac:dyDescent="0.3">
      <c r="A31" s="20" t="s">
        <v>163</v>
      </c>
      <c r="B31" s="5">
        <v>7510</v>
      </c>
      <c r="C31" s="44" t="s">
        <v>83</v>
      </c>
      <c r="D31" s="21">
        <f t="shared" si="0"/>
        <v>0</v>
      </c>
      <c r="E31" s="44" t="s">
        <v>83</v>
      </c>
      <c r="F31" s="21">
        <f t="shared" si="1"/>
        <v>0</v>
      </c>
      <c r="G31" s="18">
        <f t="shared" si="2"/>
        <v>210</v>
      </c>
      <c r="H31" s="18"/>
      <c r="I31" s="42"/>
      <c r="J31" s="22"/>
      <c r="K31" s="22"/>
    </row>
    <row r="32" spans="1:11" x14ac:dyDescent="0.3">
      <c r="A32" s="20" t="s">
        <v>164</v>
      </c>
      <c r="B32" s="5">
        <v>6640</v>
      </c>
      <c r="C32" s="44" t="s">
        <v>83</v>
      </c>
      <c r="D32" s="21">
        <f t="shared" si="0"/>
        <v>0</v>
      </c>
      <c r="E32" s="44" t="s">
        <v>83</v>
      </c>
      <c r="F32" s="21">
        <f t="shared" si="1"/>
        <v>0</v>
      </c>
      <c r="G32" s="18">
        <f t="shared" si="2"/>
        <v>870</v>
      </c>
      <c r="H32" s="18"/>
      <c r="I32" s="42"/>
      <c r="J32" s="22"/>
      <c r="K32" s="22"/>
    </row>
    <row r="33" spans="1:11" x14ac:dyDescent="0.3">
      <c r="A33" s="20" t="s">
        <v>165</v>
      </c>
      <c r="B33" s="5">
        <v>6390</v>
      </c>
      <c r="C33" s="44" t="s">
        <v>83</v>
      </c>
      <c r="D33" s="21">
        <f t="shared" si="0"/>
        <v>0</v>
      </c>
      <c r="E33" s="44" t="s">
        <v>83</v>
      </c>
      <c r="F33" s="21">
        <f t="shared" si="1"/>
        <v>0</v>
      </c>
      <c r="G33" s="18">
        <f t="shared" si="2"/>
        <v>250</v>
      </c>
      <c r="H33" s="18"/>
      <c r="I33" s="18"/>
      <c r="J33" s="22"/>
      <c r="K33" s="22"/>
    </row>
    <row r="34" spans="1:11" x14ac:dyDescent="0.3">
      <c r="A34" s="20" t="s">
        <v>166</v>
      </c>
      <c r="B34" s="5">
        <v>6140</v>
      </c>
      <c r="C34" s="44" t="s">
        <v>83</v>
      </c>
      <c r="D34" s="21">
        <f t="shared" si="0"/>
        <v>0</v>
      </c>
      <c r="E34" s="44" t="s">
        <v>83</v>
      </c>
      <c r="F34" s="21">
        <f t="shared" si="1"/>
        <v>0</v>
      </c>
      <c r="G34" s="18">
        <f t="shared" si="2"/>
        <v>250</v>
      </c>
      <c r="H34" s="18"/>
      <c r="I34" s="18"/>
      <c r="J34" s="22"/>
      <c r="K34" s="22"/>
    </row>
    <row r="35" spans="1:11" x14ac:dyDescent="0.3">
      <c r="A35" s="20" t="s">
        <v>167</v>
      </c>
      <c r="B35" s="5">
        <v>6090</v>
      </c>
      <c r="C35" s="44" t="s">
        <v>83</v>
      </c>
      <c r="D35" s="21">
        <f t="shared" si="0"/>
        <v>0</v>
      </c>
      <c r="E35" s="44" t="s">
        <v>83</v>
      </c>
      <c r="F35" s="21">
        <f t="shared" si="1"/>
        <v>0</v>
      </c>
      <c r="G35" s="18">
        <f t="shared" si="2"/>
        <v>50</v>
      </c>
      <c r="H35" s="18"/>
      <c r="I35" s="18"/>
      <c r="J35" s="22"/>
      <c r="K35" s="22"/>
    </row>
    <row r="36" spans="1:11" x14ac:dyDescent="0.3">
      <c r="A36" s="20" t="s">
        <v>168</v>
      </c>
      <c r="B36" s="5">
        <v>5360</v>
      </c>
      <c r="C36" s="44" t="s">
        <v>83</v>
      </c>
      <c r="D36" s="21">
        <f t="shared" si="0"/>
        <v>0</v>
      </c>
      <c r="E36" s="44" t="s">
        <v>83</v>
      </c>
      <c r="F36" s="21">
        <f t="shared" si="1"/>
        <v>0</v>
      </c>
      <c r="G36" s="18">
        <f t="shared" si="2"/>
        <v>730</v>
      </c>
      <c r="H36" s="18"/>
      <c r="I36" s="18"/>
      <c r="J36" s="22"/>
      <c r="K36" s="22"/>
    </row>
    <row r="37" spans="1:11" x14ac:dyDescent="0.3">
      <c r="A37" s="20" t="s">
        <v>169</v>
      </c>
      <c r="B37" s="5">
        <v>5030</v>
      </c>
      <c r="C37" s="44" t="s">
        <v>83</v>
      </c>
      <c r="D37" s="21">
        <f t="shared" si="0"/>
        <v>0</v>
      </c>
      <c r="E37" s="44" t="s">
        <v>83</v>
      </c>
      <c r="F37" s="21">
        <f t="shared" si="1"/>
        <v>0</v>
      </c>
      <c r="G37" s="18">
        <f t="shared" si="2"/>
        <v>330</v>
      </c>
      <c r="H37" s="18"/>
      <c r="I37" s="18"/>
      <c r="J37" s="22"/>
      <c r="K37" s="22"/>
    </row>
    <row r="38" spans="1:11" x14ac:dyDescent="0.3">
      <c r="A38" s="20" t="s">
        <v>170</v>
      </c>
      <c r="B38" s="5">
        <v>4810</v>
      </c>
      <c r="C38" s="44" t="s">
        <v>83</v>
      </c>
      <c r="D38" s="21">
        <f t="shared" si="0"/>
        <v>0</v>
      </c>
      <c r="E38" s="44" t="s">
        <v>83</v>
      </c>
      <c r="F38" s="21">
        <f t="shared" si="1"/>
        <v>0</v>
      </c>
      <c r="G38" s="18">
        <f t="shared" si="2"/>
        <v>220</v>
      </c>
      <c r="H38" s="18"/>
      <c r="I38" s="18"/>
      <c r="J38" s="22"/>
      <c r="K38" s="22"/>
    </row>
    <row r="39" spans="1:11" x14ac:dyDescent="0.3">
      <c r="A39" s="20" t="s">
        <v>171</v>
      </c>
      <c r="B39" s="5">
        <v>4460</v>
      </c>
      <c r="C39" s="44" t="s">
        <v>83</v>
      </c>
      <c r="D39" s="21">
        <f t="shared" si="0"/>
        <v>0</v>
      </c>
      <c r="E39" s="44" t="s">
        <v>83</v>
      </c>
      <c r="F39" s="21">
        <f t="shared" si="1"/>
        <v>0</v>
      </c>
      <c r="G39" s="18">
        <f t="shared" si="2"/>
        <v>350</v>
      </c>
      <c r="H39" s="18"/>
      <c r="I39" s="18"/>
      <c r="J39" s="22"/>
      <c r="K39" s="22"/>
    </row>
    <row r="40" spans="1:11" x14ac:dyDescent="0.3">
      <c r="A40" s="20" t="s">
        <v>172</v>
      </c>
      <c r="B40" s="5">
        <v>4460</v>
      </c>
      <c r="C40" s="44" t="s">
        <v>83</v>
      </c>
      <c r="D40" s="21">
        <f t="shared" si="0"/>
        <v>0</v>
      </c>
      <c r="E40" s="44" t="s">
        <v>83</v>
      </c>
      <c r="F40" s="21">
        <f t="shared" si="1"/>
        <v>0</v>
      </c>
      <c r="G40" s="18">
        <f t="shared" si="2"/>
        <v>0</v>
      </c>
      <c r="H40" s="18"/>
      <c r="I40" s="18"/>
      <c r="J40" s="22"/>
      <c r="K40" s="22"/>
    </row>
    <row r="41" spans="1:11" x14ac:dyDescent="0.3">
      <c r="A41" s="20"/>
      <c r="B41" s="18"/>
      <c r="C41" s="5"/>
      <c r="D41" s="21"/>
      <c r="E41" s="5"/>
      <c r="F41" s="21"/>
      <c r="G41" s="18"/>
      <c r="H41" s="18"/>
      <c r="I41" s="18"/>
      <c r="J41" s="22"/>
      <c r="K41" s="22"/>
    </row>
    <row r="42" spans="1:11" x14ac:dyDescent="0.3">
      <c r="A42" s="20"/>
      <c r="B42" s="18"/>
      <c r="C42" s="5"/>
      <c r="D42" s="21"/>
      <c r="E42" s="5"/>
      <c r="F42" s="21"/>
      <c r="G42" s="18"/>
      <c r="H42" s="18"/>
      <c r="I42" s="18"/>
      <c r="J42" s="22"/>
      <c r="K42" s="22"/>
    </row>
    <row r="43" spans="1:11" x14ac:dyDescent="0.3">
      <c r="A43" s="20"/>
      <c r="B43" s="18"/>
      <c r="C43" s="5"/>
      <c r="D43" s="21"/>
      <c r="E43" s="5"/>
      <c r="F43" s="21"/>
      <c r="G43" s="18"/>
      <c r="H43" s="18"/>
      <c r="I43" s="18"/>
      <c r="J43" s="22"/>
      <c r="K43" s="22"/>
    </row>
    <row r="44" spans="1:11" x14ac:dyDescent="0.3">
      <c r="A44" s="18"/>
      <c r="B44" s="18"/>
      <c r="C44" s="18"/>
      <c r="D44" s="18"/>
      <c r="E44" s="18"/>
      <c r="F44" s="18"/>
      <c r="G44" s="18"/>
      <c r="H44" s="18"/>
      <c r="I44" s="18"/>
      <c r="J44" s="22"/>
      <c r="K44" s="22"/>
    </row>
    <row r="45" spans="1:11" x14ac:dyDescent="0.3">
      <c r="A45" s="18"/>
      <c r="B45" s="18"/>
      <c r="C45" s="18"/>
      <c r="D45" s="18"/>
      <c r="E45" s="18"/>
      <c r="F45" s="18"/>
      <c r="G45" s="18"/>
      <c r="H45" s="18"/>
      <c r="I45" s="18"/>
      <c r="J45" s="22"/>
      <c r="K45" s="22"/>
    </row>
  </sheetData>
  <conditionalFormatting sqref="C3:C40">
    <cfRule type="containsText" dxfId="38" priority="4" operator="containsText" text="Ikke planlagt">
      <formula>NOT(ISERROR(SEARCH("Ikke planlagt",C3)))</formula>
    </cfRule>
  </conditionalFormatting>
  <conditionalFormatting sqref="C3:C43">
    <cfRule type="expression" dxfId="37" priority="5">
      <formula>UPPER(C3)="JA"</formula>
    </cfRule>
    <cfRule type="expression" dxfId="36" priority="6">
      <formula>UPPER(C3)="NEI"</formula>
    </cfRule>
  </conditionalFormatting>
  <conditionalFormatting sqref="E3:E40">
    <cfRule type="containsText" dxfId="35" priority="1" operator="containsText" text="Ikke planlagt">
      <formula>NOT(ISERROR(SEARCH("Ikke planlagt",E3)))</formula>
    </cfRule>
  </conditionalFormatting>
  <conditionalFormatting sqref="E3:E43">
    <cfRule type="expression" dxfId="34" priority="2">
      <formula>UPPER(E3)="JA"</formula>
    </cfRule>
    <cfRule type="expression" dxfId="33" priority="3">
      <formula>UPPER(E3)="NEI"</formula>
    </cfRule>
  </conditionalFormatting>
  <dataValidations count="2">
    <dataValidation type="list" allowBlank="1" sqref="C41:C43 E41:E43" xr:uid="{00000000-0002-0000-0600-000000000000}">
      <formula1>"Ja,Nei"</formula1>
    </dataValidation>
    <dataValidation type="list" allowBlank="1" sqref="C3:C40 E3:E40" xr:uid="{00000000-0002-0000-0600-000001000000}">
      <formula1>"Ja,Nei,Ikke planlagt"</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Ark8"/>
  <dimension ref="A1:K45"/>
  <sheetViews>
    <sheetView workbookViewId="0">
      <selection activeCell="C3" sqref="C3:C36"/>
    </sheetView>
  </sheetViews>
  <sheetFormatPr baseColWidth="10" defaultColWidth="9.109375" defaultRowHeight="14.4" x14ac:dyDescent="0.3"/>
  <cols>
    <col min="1" max="1" width="24.88671875" bestFit="1" customWidth="1"/>
    <col min="2" max="2" width="25" bestFit="1" customWidth="1"/>
    <col min="3" max="3" width="13" customWidth="1"/>
    <col min="4" max="4" width="14.109375" customWidth="1"/>
    <col min="5" max="5" width="15" customWidth="1"/>
    <col min="6" max="6" width="13.33203125" customWidth="1"/>
    <col min="7" max="7" width="9.5546875" customWidth="1"/>
    <col min="8" max="8" width="23.5546875" customWidth="1"/>
    <col min="9" max="9" width="22.33203125" customWidth="1"/>
    <col min="10" max="10" width="26.88671875" customWidth="1"/>
    <col min="11" max="11" width="13" customWidth="1"/>
  </cols>
  <sheetData>
    <row r="1" spans="1:11" ht="21" customHeight="1" x14ac:dyDescent="0.4">
      <c r="A1" s="1" t="s">
        <v>16</v>
      </c>
      <c r="B1" s="1" t="s">
        <v>54</v>
      </c>
      <c r="C1" s="1"/>
      <c r="D1" s="1"/>
      <c r="E1" s="1" t="s">
        <v>55</v>
      </c>
      <c r="F1" s="16"/>
      <c r="G1" s="16"/>
      <c r="H1" s="16"/>
      <c r="I1" s="36"/>
      <c r="J1" s="17"/>
      <c r="K1" s="18"/>
    </row>
    <row r="2" spans="1:11" ht="21" customHeight="1" x14ac:dyDescent="0.4">
      <c r="A2" s="6" t="s">
        <v>47</v>
      </c>
      <c r="B2" s="6" t="s">
        <v>56</v>
      </c>
      <c r="C2" s="6" t="s">
        <v>57</v>
      </c>
      <c r="D2" s="6" t="s">
        <v>58</v>
      </c>
      <c r="E2" s="6" t="s">
        <v>59</v>
      </c>
      <c r="F2" s="6" t="s">
        <v>60</v>
      </c>
      <c r="G2" s="6" t="s">
        <v>61</v>
      </c>
      <c r="H2" s="19" t="s">
        <v>62</v>
      </c>
      <c r="I2" s="37" t="s">
        <v>63</v>
      </c>
      <c r="J2" s="9" t="s">
        <v>64</v>
      </c>
      <c r="K2" s="13"/>
    </row>
    <row r="3" spans="1:11" ht="21" customHeight="1" x14ac:dyDescent="0.4">
      <c r="A3" s="20" t="s">
        <v>173</v>
      </c>
      <c r="B3" s="25">
        <v>15750</v>
      </c>
      <c r="C3" s="44" t="s">
        <v>83</v>
      </c>
      <c r="D3" s="21">
        <v>0</v>
      </c>
      <c r="E3" s="44" t="s">
        <v>83</v>
      </c>
      <c r="F3" s="21">
        <v>0</v>
      </c>
      <c r="G3" s="18">
        <v>0</v>
      </c>
      <c r="H3" s="18"/>
      <c r="I3" s="42"/>
      <c r="J3" s="23">
        <f>(J5+J7)/2</f>
        <v>0</v>
      </c>
      <c r="K3" s="22"/>
    </row>
    <row r="4" spans="1:11" ht="21" customHeight="1" x14ac:dyDescent="0.4">
      <c r="A4" s="20" t="s">
        <v>174</v>
      </c>
      <c r="B4" s="25">
        <v>15700</v>
      </c>
      <c r="C4" s="44" t="s">
        <v>83</v>
      </c>
      <c r="D4" s="21">
        <f t="shared" ref="D4:D36" si="0">IF(OR(C4="JA",C4="Ikke Planlagt"),G4/((MAX(B:B)-MIN(B:B))*2),0)</f>
        <v>0</v>
      </c>
      <c r="E4" s="44" t="s">
        <v>83</v>
      </c>
      <c r="F4" s="21">
        <f t="shared" ref="F4:F36" si="1">IF(OR(E4="JA",E4="Ikke Planlagt"),G4/((MAX(B:B)-MIN(B:B))*2),0)</f>
        <v>0</v>
      </c>
      <c r="G4" s="18">
        <f t="shared" ref="G4:G36" si="2">B3-B4</f>
        <v>50</v>
      </c>
      <c r="H4" s="18"/>
      <c r="I4" s="42"/>
      <c r="J4" s="10" t="s">
        <v>67</v>
      </c>
      <c r="K4" s="22"/>
    </row>
    <row r="5" spans="1:11" ht="21" customHeight="1" x14ac:dyDescent="0.4">
      <c r="A5" s="20" t="s">
        <v>175</v>
      </c>
      <c r="B5" s="5">
        <v>15670</v>
      </c>
      <c r="C5" s="44" t="s">
        <v>83</v>
      </c>
      <c r="D5" s="21">
        <f t="shared" si="0"/>
        <v>0</v>
      </c>
      <c r="E5" s="44" t="s">
        <v>83</v>
      </c>
      <c r="F5" s="21">
        <f t="shared" si="1"/>
        <v>0</v>
      </c>
      <c r="G5" s="18">
        <f t="shared" si="2"/>
        <v>30</v>
      </c>
      <c r="H5" s="18"/>
      <c r="I5" s="42"/>
      <c r="J5" s="12">
        <f>SUM(D3:D100)*2</f>
        <v>0</v>
      </c>
      <c r="K5" s="22"/>
    </row>
    <row r="6" spans="1:11" ht="21" customHeight="1" x14ac:dyDescent="0.4">
      <c r="A6" s="20" t="s">
        <v>176</v>
      </c>
      <c r="B6" s="5">
        <v>15410</v>
      </c>
      <c r="C6" s="44" t="s">
        <v>83</v>
      </c>
      <c r="D6" s="21">
        <f t="shared" si="0"/>
        <v>0</v>
      </c>
      <c r="E6" s="44" t="s">
        <v>83</v>
      </c>
      <c r="F6" s="21">
        <f t="shared" si="1"/>
        <v>0</v>
      </c>
      <c r="G6" s="18">
        <f t="shared" si="2"/>
        <v>260</v>
      </c>
      <c r="H6" s="18"/>
      <c r="I6" s="42"/>
      <c r="J6" s="10" t="s">
        <v>70</v>
      </c>
      <c r="K6" s="22"/>
    </row>
    <row r="7" spans="1:11" ht="21" customHeight="1" x14ac:dyDescent="0.4">
      <c r="A7" s="20" t="s">
        <v>177</v>
      </c>
      <c r="B7" s="5">
        <v>14340</v>
      </c>
      <c r="C7" s="44" t="s">
        <v>83</v>
      </c>
      <c r="D7" s="21">
        <f t="shared" si="0"/>
        <v>0</v>
      </c>
      <c r="E7" s="44" t="s">
        <v>83</v>
      </c>
      <c r="F7" s="21">
        <f t="shared" si="1"/>
        <v>0</v>
      </c>
      <c r="G7" s="18">
        <f t="shared" si="2"/>
        <v>1070</v>
      </c>
      <c r="H7" s="18"/>
      <c r="I7" s="42"/>
      <c r="J7" s="12">
        <f>SUM(F3:F100)*2</f>
        <v>0</v>
      </c>
      <c r="K7" s="22"/>
    </row>
    <row r="8" spans="1:11" ht="21" customHeight="1" x14ac:dyDescent="0.4">
      <c r="A8" s="20" t="s">
        <v>178</v>
      </c>
      <c r="B8" s="5">
        <v>13590</v>
      </c>
      <c r="C8" s="44" t="s">
        <v>83</v>
      </c>
      <c r="D8" s="21">
        <f t="shared" si="0"/>
        <v>0</v>
      </c>
      <c r="E8" s="44" t="s">
        <v>83</v>
      </c>
      <c r="F8" s="21">
        <f t="shared" si="1"/>
        <v>0</v>
      </c>
      <c r="G8" s="18">
        <f t="shared" si="2"/>
        <v>750</v>
      </c>
      <c r="H8" s="18"/>
      <c r="I8" s="42"/>
      <c r="J8" s="10" t="s">
        <v>73</v>
      </c>
      <c r="K8" s="22"/>
    </row>
    <row r="9" spans="1:11" ht="21" customHeight="1" x14ac:dyDescent="0.4">
      <c r="A9" s="20" t="s">
        <v>179</v>
      </c>
      <c r="B9" s="5">
        <v>12620</v>
      </c>
      <c r="C9" s="44" t="s">
        <v>83</v>
      </c>
      <c r="D9" s="21">
        <f t="shared" si="0"/>
        <v>0</v>
      </c>
      <c r="E9" s="44" t="s">
        <v>83</v>
      </c>
      <c r="F9" s="21">
        <f t="shared" si="1"/>
        <v>0</v>
      </c>
      <c r="G9" s="18">
        <f t="shared" si="2"/>
        <v>970</v>
      </c>
      <c r="H9" s="18"/>
      <c r="I9" s="42"/>
      <c r="J9" s="11">
        <f>(J5+J7)*J11/2</f>
        <v>0</v>
      </c>
      <c r="K9" s="22"/>
    </row>
    <row r="10" spans="1:11" ht="21" customHeight="1" x14ac:dyDescent="0.4">
      <c r="A10" s="20" t="s">
        <v>180</v>
      </c>
      <c r="B10" s="5">
        <v>12070</v>
      </c>
      <c r="C10" s="44" t="s">
        <v>83</v>
      </c>
      <c r="D10" s="21">
        <f t="shared" si="0"/>
        <v>0</v>
      </c>
      <c r="E10" s="44" t="s">
        <v>83</v>
      </c>
      <c r="F10" s="21">
        <f t="shared" si="1"/>
        <v>0</v>
      </c>
      <c r="G10" s="18">
        <f t="shared" si="2"/>
        <v>550</v>
      </c>
      <c r="H10" s="18"/>
      <c r="I10" s="42"/>
      <c r="J10" s="10" t="s">
        <v>76</v>
      </c>
      <c r="K10" s="22"/>
    </row>
    <row r="11" spans="1:11" ht="21" customHeight="1" x14ac:dyDescent="0.4">
      <c r="A11" s="20" t="s">
        <v>181</v>
      </c>
      <c r="B11" s="5">
        <v>11940</v>
      </c>
      <c r="C11" s="44" t="s">
        <v>83</v>
      </c>
      <c r="D11" s="21">
        <f t="shared" si="0"/>
        <v>0</v>
      </c>
      <c r="E11" s="44" t="s">
        <v>83</v>
      </c>
      <c r="F11" s="21">
        <f t="shared" si="1"/>
        <v>0</v>
      </c>
      <c r="G11" s="18">
        <f t="shared" si="2"/>
        <v>130</v>
      </c>
      <c r="H11" s="18"/>
      <c r="I11" s="42"/>
      <c r="J11" s="11">
        <f>2*(MAX(B:B)-MIN(B:B))/1000</f>
        <v>26.04</v>
      </c>
      <c r="K11" s="22"/>
    </row>
    <row r="12" spans="1:11" x14ac:dyDescent="0.3">
      <c r="A12" s="20" t="s">
        <v>182</v>
      </c>
      <c r="B12" s="5">
        <v>11930</v>
      </c>
      <c r="C12" s="44" t="s">
        <v>83</v>
      </c>
      <c r="D12" s="21">
        <f t="shared" si="0"/>
        <v>0</v>
      </c>
      <c r="E12" s="44" t="s">
        <v>83</v>
      </c>
      <c r="F12" s="21">
        <f t="shared" si="1"/>
        <v>0</v>
      </c>
      <c r="G12" s="18">
        <f t="shared" si="2"/>
        <v>10</v>
      </c>
      <c r="H12" s="18"/>
      <c r="I12" s="42"/>
      <c r="J12" s="22"/>
      <c r="K12" s="22"/>
    </row>
    <row r="13" spans="1:11" x14ac:dyDescent="0.3">
      <c r="A13" s="20" t="s">
        <v>183</v>
      </c>
      <c r="B13" s="5">
        <v>11180</v>
      </c>
      <c r="C13" s="44" t="s">
        <v>83</v>
      </c>
      <c r="D13" s="21">
        <f t="shared" si="0"/>
        <v>0</v>
      </c>
      <c r="E13" s="44" t="s">
        <v>83</v>
      </c>
      <c r="F13" s="21">
        <f t="shared" si="1"/>
        <v>0</v>
      </c>
      <c r="G13" s="18">
        <f t="shared" si="2"/>
        <v>750</v>
      </c>
      <c r="H13" s="18"/>
      <c r="I13" s="42"/>
      <c r="J13" s="22"/>
      <c r="K13" s="22"/>
    </row>
    <row r="14" spans="1:11" x14ac:dyDescent="0.3">
      <c r="A14" s="20" t="s">
        <v>184</v>
      </c>
      <c r="B14" s="5">
        <v>10790</v>
      </c>
      <c r="C14" s="44" t="s">
        <v>83</v>
      </c>
      <c r="D14" s="21">
        <f t="shared" si="0"/>
        <v>0</v>
      </c>
      <c r="E14" s="44" t="s">
        <v>83</v>
      </c>
      <c r="F14" s="21">
        <f t="shared" si="1"/>
        <v>0</v>
      </c>
      <c r="G14" s="18">
        <f t="shared" si="2"/>
        <v>390</v>
      </c>
      <c r="H14" s="18"/>
      <c r="I14" s="42"/>
      <c r="J14" s="22"/>
      <c r="K14" s="22"/>
    </row>
    <row r="15" spans="1:11" x14ac:dyDescent="0.3">
      <c r="A15" s="20" t="s">
        <v>185</v>
      </c>
      <c r="B15" s="5">
        <v>10160</v>
      </c>
      <c r="C15" s="44" t="s">
        <v>83</v>
      </c>
      <c r="D15" s="21">
        <f t="shared" si="0"/>
        <v>0</v>
      </c>
      <c r="E15" s="44" t="s">
        <v>83</v>
      </c>
      <c r="F15" s="21">
        <f t="shared" si="1"/>
        <v>0</v>
      </c>
      <c r="G15" s="18">
        <f t="shared" si="2"/>
        <v>630</v>
      </c>
      <c r="H15" s="18"/>
      <c r="I15" s="42"/>
      <c r="J15" s="22"/>
      <c r="K15" s="22"/>
    </row>
    <row r="16" spans="1:11" x14ac:dyDescent="0.3">
      <c r="A16" s="20" t="s">
        <v>186</v>
      </c>
      <c r="B16" s="5">
        <v>9380</v>
      </c>
      <c r="C16" s="44" t="s">
        <v>83</v>
      </c>
      <c r="D16" s="21">
        <f t="shared" si="0"/>
        <v>0</v>
      </c>
      <c r="E16" s="44" t="s">
        <v>83</v>
      </c>
      <c r="F16" s="21">
        <f t="shared" si="1"/>
        <v>0</v>
      </c>
      <c r="G16" s="18">
        <f t="shared" si="2"/>
        <v>780</v>
      </c>
      <c r="H16" s="18"/>
      <c r="I16" s="42"/>
      <c r="J16" s="22"/>
      <c r="K16" s="22"/>
    </row>
    <row r="17" spans="1:11" x14ac:dyDescent="0.3">
      <c r="A17" s="20" t="s">
        <v>187</v>
      </c>
      <c r="B17" s="5">
        <v>9380</v>
      </c>
      <c r="C17" s="44" t="s">
        <v>83</v>
      </c>
      <c r="D17" s="21">
        <f t="shared" si="0"/>
        <v>0</v>
      </c>
      <c r="E17" s="44" t="s">
        <v>83</v>
      </c>
      <c r="F17" s="21">
        <f t="shared" si="1"/>
        <v>0</v>
      </c>
      <c r="G17" s="18">
        <f t="shared" si="2"/>
        <v>0</v>
      </c>
      <c r="H17" s="18"/>
      <c r="I17" s="42"/>
      <c r="J17" s="22"/>
      <c r="K17" s="22"/>
    </row>
    <row r="18" spans="1:11" x14ac:dyDescent="0.3">
      <c r="A18" s="20" t="s">
        <v>188</v>
      </c>
      <c r="B18" s="5">
        <v>9140</v>
      </c>
      <c r="C18" s="44" t="s">
        <v>83</v>
      </c>
      <c r="D18" s="21">
        <f t="shared" si="0"/>
        <v>0</v>
      </c>
      <c r="E18" s="44" t="s">
        <v>83</v>
      </c>
      <c r="F18" s="21">
        <f t="shared" si="1"/>
        <v>0</v>
      </c>
      <c r="G18" s="18">
        <f t="shared" si="2"/>
        <v>240</v>
      </c>
      <c r="H18" s="18"/>
      <c r="I18" s="42"/>
      <c r="J18" s="22"/>
      <c r="K18" s="22"/>
    </row>
    <row r="19" spans="1:11" x14ac:dyDescent="0.3">
      <c r="A19" s="20" t="s">
        <v>189</v>
      </c>
      <c r="B19" s="5">
        <v>9140</v>
      </c>
      <c r="C19" s="44" t="s">
        <v>83</v>
      </c>
      <c r="D19" s="21">
        <f t="shared" si="0"/>
        <v>0</v>
      </c>
      <c r="E19" s="44" t="s">
        <v>83</v>
      </c>
      <c r="F19" s="21">
        <f t="shared" si="1"/>
        <v>0</v>
      </c>
      <c r="G19" s="18">
        <f t="shared" si="2"/>
        <v>0</v>
      </c>
      <c r="H19" s="18"/>
      <c r="I19" s="42"/>
      <c r="J19" s="22"/>
      <c r="K19" s="22"/>
    </row>
    <row r="20" spans="1:11" ht="24" customHeight="1" x14ac:dyDescent="0.55000000000000004">
      <c r="A20" s="20" t="s">
        <v>190</v>
      </c>
      <c r="B20" s="5">
        <v>9080</v>
      </c>
      <c r="C20" s="44" t="s">
        <v>83</v>
      </c>
      <c r="D20" s="21">
        <f t="shared" si="0"/>
        <v>0</v>
      </c>
      <c r="E20" s="44" t="s">
        <v>83</v>
      </c>
      <c r="F20" s="21">
        <f t="shared" si="1"/>
        <v>0</v>
      </c>
      <c r="G20" s="18">
        <f t="shared" si="2"/>
        <v>60</v>
      </c>
      <c r="H20" s="18"/>
      <c r="I20" s="42"/>
      <c r="J20" s="22"/>
      <c r="K20" s="8"/>
    </row>
    <row r="21" spans="1:11" x14ac:dyDescent="0.3">
      <c r="A21" s="20" t="s">
        <v>191</v>
      </c>
      <c r="B21" s="5">
        <v>8440</v>
      </c>
      <c r="C21" s="44" t="s">
        <v>83</v>
      </c>
      <c r="D21" s="21">
        <f t="shared" si="0"/>
        <v>0</v>
      </c>
      <c r="E21" s="44" t="s">
        <v>83</v>
      </c>
      <c r="F21" s="21">
        <f t="shared" si="1"/>
        <v>0</v>
      </c>
      <c r="G21" s="18">
        <f t="shared" si="2"/>
        <v>640</v>
      </c>
      <c r="H21" s="18"/>
      <c r="I21" s="42"/>
      <c r="J21" s="22"/>
      <c r="K21" s="22"/>
    </row>
    <row r="22" spans="1:11" x14ac:dyDescent="0.3">
      <c r="A22" s="20" t="s">
        <v>192</v>
      </c>
      <c r="B22" s="5">
        <v>7970</v>
      </c>
      <c r="C22" s="44" t="s">
        <v>83</v>
      </c>
      <c r="D22" s="21">
        <f t="shared" si="0"/>
        <v>0</v>
      </c>
      <c r="E22" s="44" t="s">
        <v>83</v>
      </c>
      <c r="F22" s="21">
        <f t="shared" si="1"/>
        <v>0</v>
      </c>
      <c r="G22" s="18">
        <f t="shared" si="2"/>
        <v>470</v>
      </c>
      <c r="H22" s="18"/>
      <c r="I22" s="42"/>
      <c r="J22" s="22"/>
      <c r="K22" s="22"/>
    </row>
    <row r="23" spans="1:11" x14ac:dyDescent="0.3">
      <c r="A23" s="20" t="s">
        <v>193</v>
      </c>
      <c r="B23" s="5">
        <v>7800</v>
      </c>
      <c r="C23" s="44" t="s">
        <v>83</v>
      </c>
      <c r="D23" s="21">
        <f t="shared" si="0"/>
        <v>0</v>
      </c>
      <c r="E23" s="44" t="s">
        <v>83</v>
      </c>
      <c r="F23" s="21">
        <f t="shared" si="1"/>
        <v>0</v>
      </c>
      <c r="G23" s="18">
        <f t="shared" si="2"/>
        <v>170</v>
      </c>
      <c r="H23" s="18"/>
      <c r="I23" s="42"/>
      <c r="J23" s="22"/>
      <c r="K23" s="22"/>
    </row>
    <row r="24" spans="1:11" x14ac:dyDescent="0.3">
      <c r="A24" s="20" t="s">
        <v>194</v>
      </c>
      <c r="B24" s="5">
        <v>7610</v>
      </c>
      <c r="C24" s="44" t="s">
        <v>83</v>
      </c>
      <c r="D24" s="21">
        <f t="shared" si="0"/>
        <v>0</v>
      </c>
      <c r="E24" s="44" t="s">
        <v>83</v>
      </c>
      <c r="F24" s="21">
        <f t="shared" si="1"/>
        <v>0</v>
      </c>
      <c r="G24" s="18">
        <f t="shared" si="2"/>
        <v>190</v>
      </c>
      <c r="H24" s="18"/>
      <c r="I24" s="42"/>
      <c r="J24" s="22"/>
      <c r="K24" s="22"/>
    </row>
    <row r="25" spans="1:11" x14ac:dyDescent="0.3">
      <c r="A25" s="20" t="s">
        <v>195</v>
      </c>
      <c r="B25" s="5">
        <v>7130</v>
      </c>
      <c r="C25" s="44" t="s">
        <v>83</v>
      </c>
      <c r="D25" s="21">
        <f t="shared" si="0"/>
        <v>0</v>
      </c>
      <c r="E25" s="44" t="s">
        <v>83</v>
      </c>
      <c r="F25" s="21">
        <f t="shared" si="1"/>
        <v>0</v>
      </c>
      <c r="G25" s="18">
        <f t="shared" si="2"/>
        <v>480</v>
      </c>
      <c r="H25" s="18"/>
      <c r="I25" s="42"/>
      <c r="J25" s="22"/>
      <c r="K25" s="22"/>
    </row>
    <row r="26" spans="1:11" x14ac:dyDescent="0.3">
      <c r="A26" s="20" t="s">
        <v>196</v>
      </c>
      <c r="B26" s="5">
        <v>6010</v>
      </c>
      <c r="C26" s="44" t="s">
        <v>83</v>
      </c>
      <c r="D26" s="21">
        <f t="shared" si="0"/>
        <v>0</v>
      </c>
      <c r="E26" s="44" t="s">
        <v>83</v>
      </c>
      <c r="F26" s="21">
        <f t="shared" si="1"/>
        <v>0</v>
      </c>
      <c r="G26" s="18">
        <f t="shared" si="2"/>
        <v>1120</v>
      </c>
      <c r="H26" s="18"/>
      <c r="I26" s="42"/>
      <c r="J26" s="22"/>
      <c r="K26" s="22"/>
    </row>
    <row r="27" spans="1:11" x14ac:dyDescent="0.3">
      <c r="A27" s="20" t="s">
        <v>197</v>
      </c>
      <c r="B27" s="18">
        <v>5710</v>
      </c>
      <c r="C27" s="44" t="s">
        <v>83</v>
      </c>
      <c r="D27" s="21">
        <f t="shared" si="0"/>
        <v>0</v>
      </c>
      <c r="E27" s="44" t="s">
        <v>83</v>
      </c>
      <c r="F27" s="21">
        <f t="shared" si="1"/>
        <v>0</v>
      </c>
      <c r="G27" s="18">
        <f t="shared" si="2"/>
        <v>300</v>
      </c>
      <c r="H27" s="18"/>
      <c r="I27" s="42"/>
      <c r="J27" s="22"/>
      <c r="K27" s="22"/>
    </row>
    <row r="28" spans="1:11" x14ac:dyDescent="0.3">
      <c r="A28" s="20" t="s">
        <v>198</v>
      </c>
      <c r="B28" s="5">
        <v>5350</v>
      </c>
      <c r="C28" s="44" t="s">
        <v>83</v>
      </c>
      <c r="D28" s="21">
        <f t="shared" si="0"/>
        <v>0</v>
      </c>
      <c r="E28" s="44" t="s">
        <v>83</v>
      </c>
      <c r="F28" s="21">
        <f t="shared" si="1"/>
        <v>0</v>
      </c>
      <c r="G28" s="18">
        <f t="shared" si="2"/>
        <v>360</v>
      </c>
      <c r="H28" s="18"/>
      <c r="I28" s="42"/>
      <c r="J28" s="22"/>
      <c r="K28" s="22"/>
    </row>
    <row r="29" spans="1:11" x14ac:dyDescent="0.3">
      <c r="A29" s="20" t="s">
        <v>199</v>
      </c>
      <c r="B29" s="5">
        <v>5250</v>
      </c>
      <c r="C29" s="44" t="s">
        <v>83</v>
      </c>
      <c r="D29" s="21">
        <f t="shared" si="0"/>
        <v>0</v>
      </c>
      <c r="E29" s="44" t="s">
        <v>83</v>
      </c>
      <c r="F29" s="21">
        <f t="shared" si="1"/>
        <v>0</v>
      </c>
      <c r="G29" s="18">
        <f t="shared" si="2"/>
        <v>100</v>
      </c>
      <c r="H29" s="18"/>
      <c r="I29" s="42"/>
      <c r="J29" s="22"/>
      <c r="K29" s="22"/>
    </row>
    <row r="30" spans="1:11" x14ac:dyDescent="0.3">
      <c r="A30" s="20" t="s">
        <v>200</v>
      </c>
      <c r="B30" s="5">
        <v>5210</v>
      </c>
      <c r="C30" s="44" t="s">
        <v>83</v>
      </c>
      <c r="D30" s="21">
        <f t="shared" si="0"/>
        <v>0</v>
      </c>
      <c r="E30" s="44" t="s">
        <v>83</v>
      </c>
      <c r="F30" s="21">
        <f t="shared" si="1"/>
        <v>0</v>
      </c>
      <c r="G30" s="18">
        <f t="shared" si="2"/>
        <v>40</v>
      </c>
      <c r="H30" s="18"/>
      <c r="I30" s="42"/>
      <c r="J30" s="22"/>
      <c r="K30" s="22"/>
    </row>
    <row r="31" spans="1:11" x14ac:dyDescent="0.3">
      <c r="A31" s="20" t="s">
        <v>201</v>
      </c>
      <c r="B31" s="5">
        <v>3940</v>
      </c>
      <c r="C31" s="44" t="s">
        <v>83</v>
      </c>
      <c r="D31" s="21">
        <f t="shared" si="0"/>
        <v>0</v>
      </c>
      <c r="E31" s="44" t="s">
        <v>83</v>
      </c>
      <c r="F31" s="21">
        <f t="shared" si="1"/>
        <v>0</v>
      </c>
      <c r="G31" s="18">
        <f t="shared" si="2"/>
        <v>1270</v>
      </c>
      <c r="H31" s="18"/>
      <c r="I31" s="42"/>
      <c r="J31" s="22"/>
      <c r="K31" s="22"/>
    </row>
    <row r="32" spans="1:11" x14ac:dyDescent="0.3">
      <c r="A32" s="20" t="s">
        <v>202</v>
      </c>
      <c r="B32" s="5">
        <v>3710</v>
      </c>
      <c r="C32" s="44" t="s">
        <v>83</v>
      </c>
      <c r="D32" s="21">
        <f t="shared" si="0"/>
        <v>0</v>
      </c>
      <c r="E32" s="44" t="s">
        <v>83</v>
      </c>
      <c r="F32" s="21">
        <f t="shared" si="1"/>
        <v>0</v>
      </c>
      <c r="G32" s="18">
        <f t="shared" si="2"/>
        <v>230</v>
      </c>
      <c r="H32" s="18"/>
      <c r="I32" s="42"/>
      <c r="J32" s="22"/>
      <c r="K32" s="22"/>
    </row>
    <row r="33" spans="1:11" x14ac:dyDescent="0.3">
      <c r="A33" s="20" t="s">
        <v>203</v>
      </c>
      <c r="B33" s="5">
        <v>3570</v>
      </c>
      <c r="C33" s="44" t="s">
        <v>83</v>
      </c>
      <c r="D33" s="21">
        <f t="shared" si="0"/>
        <v>0</v>
      </c>
      <c r="E33" s="44" t="s">
        <v>83</v>
      </c>
      <c r="F33" s="21">
        <f t="shared" si="1"/>
        <v>0</v>
      </c>
      <c r="G33" s="18">
        <f t="shared" si="2"/>
        <v>140</v>
      </c>
      <c r="H33" s="18"/>
      <c r="I33" s="18"/>
      <c r="J33" s="22"/>
      <c r="K33" s="22"/>
    </row>
    <row r="34" spans="1:11" x14ac:dyDescent="0.3">
      <c r="A34" s="20" t="s">
        <v>204</v>
      </c>
      <c r="B34" s="5">
        <v>3240</v>
      </c>
      <c r="C34" s="44" t="s">
        <v>83</v>
      </c>
      <c r="D34" s="21">
        <f t="shared" si="0"/>
        <v>0</v>
      </c>
      <c r="E34" s="44" t="s">
        <v>83</v>
      </c>
      <c r="F34" s="21">
        <f t="shared" si="1"/>
        <v>0</v>
      </c>
      <c r="G34" s="18">
        <f t="shared" si="2"/>
        <v>330</v>
      </c>
      <c r="H34" s="18"/>
      <c r="I34" s="18"/>
      <c r="J34" s="22"/>
      <c r="K34" s="22"/>
    </row>
    <row r="35" spans="1:11" x14ac:dyDescent="0.3">
      <c r="A35" s="20" t="s">
        <v>205</v>
      </c>
      <c r="B35" s="5">
        <v>2730</v>
      </c>
      <c r="C35" s="44" t="s">
        <v>83</v>
      </c>
      <c r="D35" s="21">
        <f t="shared" si="0"/>
        <v>0</v>
      </c>
      <c r="E35" s="44" t="s">
        <v>83</v>
      </c>
      <c r="F35" s="21">
        <f t="shared" si="1"/>
        <v>0</v>
      </c>
      <c r="G35" s="18">
        <f t="shared" si="2"/>
        <v>510</v>
      </c>
      <c r="H35" s="18"/>
      <c r="I35" s="18"/>
      <c r="J35" s="22"/>
      <c r="K35" s="22"/>
    </row>
    <row r="36" spans="1:11" x14ac:dyDescent="0.3">
      <c r="A36" s="20" t="s">
        <v>206</v>
      </c>
      <c r="B36" s="5">
        <v>2730</v>
      </c>
      <c r="C36" s="44" t="s">
        <v>83</v>
      </c>
      <c r="D36" s="21">
        <f t="shared" si="0"/>
        <v>0</v>
      </c>
      <c r="E36" s="44" t="s">
        <v>83</v>
      </c>
      <c r="F36" s="21">
        <f t="shared" si="1"/>
        <v>0</v>
      </c>
      <c r="G36" s="18">
        <f t="shared" si="2"/>
        <v>0</v>
      </c>
      <c r="H36" s="18"/>
      <c r="I36" s="18"/>
      <c r="J36" s="22"/>
      <c r="K36" s="22"/>
    </row>
    <row r="37" spans="1:11" x14ac:dyDescent="0.3">
      <c r="A37" s="20"/>
      <c r="B37" s="18"/>
      <c r="C37" s="5"/>
      <c r="D37" s="21"/>
      <c r="E37" s="5"/>
      <c r="F37" s="21"/>
      <c r="G37" s="18"/>
      <c r="H37" s="18"/>
      <c r="I37" s="18"/>
      <c r="J37" s="22"/>
      <c r="K37" s="22"/>
    </row>
    <row r="38" spans="1:11" x14ac:dyDescent="0.3">
      <c r="A38" s="20"/>
      <c r="B38" s="18"/>
      <c r="C38" s="5"/>
      <c r="D38" s="21"/>
      <c r="E38" s="5"/>
      <c r="F38" s="21"/>
      <c r="G38" s="18"/>
      <c r="H38" s="18"/>
      <c r="I38" s="18"/>
      <c r="J38" s="22"/>
      <c r="K38" s="22"/>
    </row>
    <row r="39" spans="1:11" x14ac:dyDescent="0.3">
      <c r="A39" s="20"/>
      <c r="B39" s="18"/>
      <c r="C39" s="5"/>
      <c r="D39" s="21"/>
      <c r="E39" s="5"/>
      <c r="F39" s="21"/>
      <c r="G39" s="18"/>
      <c r="H39" s="18"/>
      <c r="I39" s="18"/>
      <c r="J39" s="22"/>
      <c r="K39" s="22"/>
    </row>
    <row r="40" spans="1:11" x14ac:dyDescent="0.3">
      <c r="A40" s="20"/>
      <c r="B40" s="18"/>
      <c r="C40" s="5"/>
      <c r="D40" s="21"/>
      <c r="E40" s="5"/>
      <c r="F40" s="21"/>
      <c r="G40" s="18"/>
      <c r="H40" s="18"/>
      <c r="I40" s="18"/>
      <c r="J40" s="22"/>
      <c r="K40" s="22"/>
    </row>
    <row r="41" spans="1:11" x14ac:dyDescent="0.3">
      <c r="A41" s="20"/>
      <c r="B41" s="18"/>
      <c r="C41" s="5"/>
      <c r="D41" s="21"/>
      <c r="E41" s="5"/>
      <c r="F41" s="21"/>
      <c r="G41" s="18"/>
      <c r="H41" s="18"/>
      <c r="I41" s="18"/>
      <c r="J41" s="22"/>
      <c r="K41" s="22"/>
    </row>
    <row r="42" spans="1:11" x14ac:dyDescent="0.3">
      <c r="A42" s="20"/>
      <c r="B42" s="18"/>
      <c r="C42" s="5"/>
      <c r="D42" s="21"/>
      <c r="E42" s="5"/>
      <c r="F42" s="21"/>
      <c r="G42" s="18"/>
      <c r="H42" s="18"/>
      <c r="I42" s="18"/>
      <c r="J42" s="22"/>
      <c r="K42" s="22"/>
    </row>
    <row r="43" spans="1:11" x14ac:dyDescent="0.3">
      <c r="A43" s="20"/>
      <c r="B43" s="18"/>
      <c r="C43" s="5"/>
      <c r="D43" s="21"/>
      <c r="E43" s="5"/>
      <c r="F43" s="21"/>
      <c r="G43" s="18"/>
      <c r="H43" s="18"/>
      <c r="I43" s="18"/>
      <c r="J43" s="22"/>
      <c r="K43" s="22"/>
    </row>
    <row r="44" spans="1:11" x14ac:dyDescent="0.3">
      <c r="A44" s="18"/>
      <c r="B44" s="18"/>
      <c r="C44" s="18"/>
      <c r="D44" s="18"/>
      <c r="E44" s="18"/>
      <c r="F44" s="18"/>
      <c r="G44" s="18"/>
      <c r="H44" s="18"/>
      <c r="I44" s="18"/>
      <c r="J44" s="22"/>
      <c r="K44" s="22"/>
    </row>
    <row r="45" spans="1:11" x14ac:dyDescent="0.3">
      <c r="A45" s="18"/>
      <c r="B45" s="18"/>
      <c r="C45" s="18"/>
      <c r="D45" s="18"/>
      <c r="E45" s="18"/>
      <c r="F45" s="18"/>
      <c r="G45" s="18"/>
      <c r="H45" s="18"/>
      <c r="I45" s="18"/>
      <c r="J45" s="22"/>
      <c r="K45" s="22"/>
    </row>
  </sheetData>
  <conditionalFormatting sqref="C3:C36">
    <cfRule type="containsText" dxfId="32" priority="4" operator="containsText" text="Ikke planlagt">
      <formula>NOT(ISERROR(SEARCH("Ikke planlagt",C3)))</formula>
    </cfRule>
  </conditionalFormatting>
  <conditionalFormatting sqref="C3:C43">
    <cfRule type="expression" dxfId="31" priority="5">
      <formula>UPPER(C3)="JA"</formula>
    </cfRule>
    <cfRule type="expression" dxfId="30" priority="6">
      <formula>UPPER(C3)="NEI"</formula>
    </cfRule>
  </conditionalFormatting>
  <conditionalFormatting sqref="E3:E36">
    <cfRule type="containsText" dxfId="29" priority="1" operator="containsText" text="Ikke planlagt">
      <formula>NOT(ISERROR(SEARCH("Ikke planlagt",E3)))</formula>
    </cfRule>
  </conditionalFormatting>
  <conditionalFormatting sqref="E3:E43">
    <cfRule type="expression" dxfId="28" priority="2">
      <formula>UPPER(E3)="JA"</formula>
    </cfRule>
    <cfRule type="expression" dxfId="27" priority="3">
      <formula>UPPER(E3)="NEI"</formula>
    </cfRule>
  </conditionalFormatting>
  <dataValidations count="2">
    <dataValidation type="list" allowBlank="1" sqref="C37:C43 E37:E43" xr:uid="{00000000-0002-0000-0700-000000000000}">
      <formula1>"Ja,Nei"</formula1>
    </dataValidation>
    <dataValidation type="list" allowBlank="1" sqref="E3:E36 C3:C36" xr:uid="{00000000-0002-0000-0700-000001000000}">
      <formula1>"Ja,Nei,Ikke planlagt"</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rk9"/>
  <dimension ref="A1:K45"/>
  <sheetViews>
    <sheetView workbookViewId="0">
      <selection activeCell="E3" sqref="E3:E15"/>
    </sheetView>
  </sheetViews>
  <sheetFormatPr baseColWidth="10" defaultColWidth="9.109375" defaultRowHeight="14.4" x14ac:dyDescent="0.3"/>
  <cols>
    <col min="1" max="1" width="24.88671875" bestFit="1" customWidth="1"/>
    <col min="2" max="2" width="22.33203125" customWidth="1"/>
    <col min="3" max="3" width="13" customWidth="1"/>
    <col min="4" max="4" width="14.109375" customWidth="1"/>
    <col min="5" max="5" width="15" customWidth="1"/>
    <col min="6" max="6" width="13.33203125" customWidth="1"/>
    <col min="7" max="7" width="9.5546875" customWidth="1"/>
    <col min="8" max="8" width="23.5546875" customWidth="1"/>
    <col min="9" max="9" width="22.33203125" customWidth="1"/>
    <col min="10" max="10" width="26.88671875" customWidth="1"/>
    <col min="11" max="11" width="13" customWidth="1"/>
  </cols>
  <sheetData>
    <row r="1" spans="1:11" ht="21" customHeight="1" x14ac:dyDescent="0.4">
      <c r="A1" s="1" t="s">
        <v>207</v>
      </c>
      <c r="B1" s="1" t="s">
        <v>54</v>
      </c>
      <c r="C1" s="1"/>
      <c r="D1" s="1"/>
      <c r="E1" s="1" t="s">
        <v>55</v>
      </c>
      <c r="F1" s="16"/>
      <c r="G1" s="16"/>
      <c r="H1" s="16"/>
      <c r="I1" s="36"/>
      <c r="J1" s="17"/>
      <c r="K1" s="18"/>
    </row>
    <row r="2" spans="1:11" ht="21" customHeight="1" x14ac:dyDescent="0.4">
      <c r="A2" s="6" t="s">
        <v>47</v>
      </c>
      <c r="B2" s="6" t="s">
        <v>56</v>
      </c>
      <c r="C2" s="6" t="s">
        <v>57</v>
      </c>
      <c r="D2" s="6" t="s">
        <v>58</v>
      </c>
      <c r="E2" s="6" t="s">
        <v>59</v>
      </c>
      <c r="F2" s="6" t="s">
        <v>60</v>
      </c>
      <c r="G2" s="6" t="s">
        <v>61</v>
      </c>
      <c r="H2" s="19" t="s">
        <v>62</v>
      </c>
      <c r="I2" s="37" t="s">
        <v>63</v>
      </c>
      <c r="J2" s="9" t="s">
        <v>64</v>
      </c>
      <c r="K2" s="13"/>
    </row>
    <row r="3" spans="1:11" ht="21" customHeight="1" x14ac:dyDescent="0.4">
      <c r="A3" s="20" t="s">
        <v>208</v>
      </c>
      <c r="B3" s="5">
        <v>13000</v>
      </c>
      <c r="C3" s="44" t="s">
        <v>83</v>
      </c>
      <c r="D3" s="21">
        <v>0</v>
      </c>
      <c r="E3" s="44" t="s">
        <v>83</v>
      </c>
      <c r="F3" s="21">
        <v>0</v>
      </c>
      <c r="G3" s="18">
        <v>0</v>
      </c>
      <c r="H3" s="18"/>
      <c r="I3" s="42"/>
      <c r="J3" s="23">
        <f>(J5+J7)/2</f>
        <v>0</v>
      </c>
      <c r="K3" s="22"/>
    </row>
    <row r="4" spans="1:11" ht="21" customHeight="1" x14ac:dyDescent="0.4">
      <c r="A4" s="20" t="s">
        <v>209</v>
      </c>
      <c r="B4" s="5">
        <v>12830</v>
      </c>
      <c r="C4" s="44" t="s">
        <v>83</v>
      </c>
      <c r="D4" s="21">
        <f t="shared" ref="D4:D15" si="0">IF(OR(C4="JA",C4="Ikke Planlagt"),G4/((MAX(B:B)-MIN(B:B))*2),0)</f>
        <v>0</v>
      </c>
      <c r="E4" s="44" t="s">
        <v>83</v>
      </c>
      <c r="F4" s="21">
        <f t="shared" ref="F4:F15" si="1">IF(OR(E4="JA",E4="Ikke Planlagt"),G4/((MAX(B:B)-MIN(B:B))*2),0)</f>
        <v>0</v>
      </c>
      <c r="G4" s="18">
        <f t="shared" ref="G4:G15" si="2">B3-B4</f>
        <v>170</v>
      </c>
      <c r="H4" s="18"/>
      <c r="I4" s="42"/>
      <c r="J4" s="10" t="s">
        <v>67</v>
      </c>
      <c r="K4" s="22"/>
    </row>
    <row r="5" spans="1:11" ht="21" customHeight="1" x14ac:dyDescent="0.4">
      <c r="A5" s="20" t="s">
        <v>210</v>
      </c>
      <c r="B5" s="5">
        <v>12760</v>
      </c>
      <c r="C5" s="44" t="s">
        <v>83</v>
      </c>
      <c r="D5" s="21">
        <f t="shared" si="0"/>
        <v>0</v>
      </c>
      <c r="E5" s="44" t="s">
        <v>83</v>
      </c>
      <c r="F5" s="21">
        <f t="shared" si="1"/>
        <v>0</v>
      </c>
      <c r="G5" s="18">
        <f t="shared" si="2"/>
        <v>70</v>
      </c>
      <c r="H5" s="18"/>
      <c r="I5" s="42"/>
      <c r="J5" s="12">
        <f>SUM(D3:D100)*2</f>
        <v>0</v>
      </c>
      <c r="K5" s="22"/>
    </row>
    <row r="6" spans="1:11" ht="21" customHeight="1" x14ac:dyDescent="0.4">
      <c r="A6" s="20" t="s">
        <v>211</v>
      </c>
      <c r="B6" s="5">
        <v>11720</v>
      </c>
      <c r="C6" s="44" t="s">
        <v>83</v>
      </c>
      <c r="D6" s="21">
        <f t="shared" si="0"/>
        <v>0</v>
      </c>
      <c r="E6" s="44" t="s">
        <v>83</v>
      </c>
      <c r="F6" s="21">
        <f t="shared" si="1"/>
        <v>0</v>
      </c>
      <c r="G6" s="18">
        <f t="shared" si="2"/>
        <v>1040</v>
      </c>
      <c r="H6" s="18"/>
      <c r="I6" s="42"/>
      <c r="J6" s="10" t="s">
        <v>70</v>
      </c>
      <c r="K6" s="22"/>
    </row>
    <row r="7" spans="1:11" ht="21" customHeight="1" x14ac:dyDescent="0.4">
      <c r="A7" s="20" t="s">
        <v>212</v>
      </c>
      <c r="B7" s="5">
        <v>11520</v>
      </c>
      <c r="C7" s="44" t="s">
        <v>83</v>
      </c>
      <c r="D7" s="21">
        <f t="shared" si="0"/>
        <v>0</v>
      </c>
      <c r="E7" s="44" t="s">
        <v>83</v>
      </c>
      <c r="F7" s="21">
        <f t="shared" si="1"/>
        <v>0</v>
      </c>
      <c r="G7" s="18">
        <f t="shared" si="2"/>
        <v>200</v>
      </c>
      <c r="H7" s="18"/>
      <c r="I7" s="42"/>
      <c r="J7" s="12">
        <f>SUM(F3:F100)*2</f>
        <v>0</v>
      </c>
      <c r="K7" s="22"/>
    </row>
    <row r="8" spans="1:11" ht="21" customHeight="1" x14ac:dyDescent="0.4">
      <c r="A8" s="20" t="s">
        <v>213</v>
      </c>
      <c r="B8" s="5">
        <v>11520</v>
      </c>
      <c r="C8" s="44" t="s">
        <v>83</v>
      </c>
      <c r="D8" s="21">
        <f t="shared" si="0"/>
        <v>0</v>
      </c>
      <c r="E8" s="44" t="s">
        <v>83</v>
      </c>
      <c r="F8" s="21">
        <f t="shared" si="1"/>
        <v>0</v>
      </c>
      <c r="G8" s="18">
        <f t="shared" si="2"/>
        <v>0</v>
      </c>
      <c r="H8" s="18"/>
      <c r="I8" s="42"/>
      <c r="J8" s="10" t="s">
        <v>73</v>
      </c>
      <c r="K8" s="22"/>
    </row>
    <row r="9" spans="1:11" ht="21" customHeight="1" x14ac:dyDescent="0.4">
      <c r="A9" s="20" t="s">
        <v>214</v>
      </c>
      <c r="B9" s="5">
        <v>10510</v>
      </c>
      <c r="C9" s="44" t="s">
        <v>83</v>
      </c>
      <c r="D9" s="21">
        <f t="shared" si="0"/>
        <v>0</v>
      </c>
      <c r="E9" s="44" t="s">
        <v>83</v>
      </c>
      <c r="F9" s="21">
        <f t="shared" si="1"/>
        <v>0</v>
      </c>
      <c r="G9" s="18">
        <f t="shared" si="2"/>
        <v>1010</v>
      </c>
      <c r="H9" s="18"/>
      <c r="I9" s="42"/>
      <c r="J9" s="11">
        <f>(J5+J7)*J11/2</f>
        <v>0</v>
      </c>
      <c r="K9" s="22"/>
    </row>
    <row r="10" spans="1:11" ht="21" customHeight="1" x14ac:dyDescent="0.4">
      <c r="A10" s="20" t="s">
        <v>215</v>
      </c>
      <c r="B10" s="5">
        <v>10390</v>
      </c>
      <c r="C10" s="44" t="s">
        <v>83</v>
      </c>
      <c r="D10" s="21">
        <f t="shared" si="0"/>
        <v>0</v>
      </c>
      <c r="E10" s="44" t="s">
        <v>83</v>
      </c>
      <c r="F10" s="21">
        <f t="shared" si="1"/>
        <v>0</v>
      </c>
      <c r="G10" s="18">
        <f t="shared" si="2"/>
        <v>120</v>
      </c>
      <c r="H10" s="18"/>
      <c r="I10" s="42"/>
      <c r="J10" s="10" t="s">
        <v>76</v>
      </c>
      <c r="K10" s="22"/>
    </row>
    <row r="11" spans="1:11" ht="21" customHeight="1" x14ac:dyDescent="0.4">
      <c r="A11" s="20" t="s">
        <v>216</v>
      </c>
      <c r="B11" s="5">
        <v>9330</v>
      </c>
      <c r="C11" s="44" t="s">
        <v>83</v>
      </c>
      <c r="D11" s="21">
        <f t="shared" si="0"/>
        <v>0</v>
      </c>
      <c r="E11" s="44" t="s">
        <v>83</v>
      </c>
      <c r="F11" s="21">
        <f t="shared" si="1"/>
        <v>0</v>
      </c>
      <c r="G11" s="18">
        <f t="shared" si="2"/>
        <v>1060</v>
      </c>
      <c r="H11" s="18"/>
      <c r="I11" s="42"/>
      <c r="J11" s="11">
        <f>2*(MAX(B:B)-MIN(B:B))/1000</f>
        <v>12.72</v>
      </c>
      <c r="K11" s="22"/>
    </row>
    <row r="12" spans="1:11" x14ac:dyDescent="0.3">
      <c r="A12" s="20" t="s">
        <v>217</v>
      </c>
      <c r="B12" s="5">
        <v>8480</v>
      </c>
      <c r="C12" s="44" t="s">
        <v>83</v>
      </c>
      <c r="D12" s="21">
        <f t="shared" si="0"/>
        <v>0</v>
      </c>
      <c r="E12" s="44" t="s">
        <v>83</v>
      </c>
      <c r="F12" s="21">
        <f t="shared" si="1"/>
        <v>0</v>
      </c>
      <c r="G12" s="18">
        <f t="shared" si="2"/>
        <v>850</v>
      </c>
      <c r="H12" s="18"/>
      <c r="I12" s="42"/>
      <c r="J12" s="22"/>
      <c r="K12" s="22"/>
    </row>
    <row r="13" spans="1:11" x14ac:dyDescent="0.3">
      <c r="A13" s="20" t="s">
        <v>218</v>
      </c>
      <c r="B13" s="5">
        <v>7330</v>
      </c>
      <c r="C13" s="44" t="s">
        <v>83</v>
      </c>
      <c r="D13" s="21">
        <f t="shared" si="0"/>
        <v>0</v>
      </c>
      <c r="E13" s="44" t="s">
        <v>83</v>
      </c>
      <c r="F13" s="21">
        <f t="shared" si="1"/>
        <v>0</v>
      </c>
      <c r="G13" s="18">
        <f t="shared" si="2"/>
        <v>1150</v>
      </c>
      <c r="H13" s="18"/>
      <c r="I13" s="42"/>
      <c r="J13" s="22"/>
      <c r="K13" s="22"/>
    </row>
    <row r="14" spans="1:11" x14ac:dyDescent="0.3">
      <c r="A14" s="20" t="s">
        <v>219</v>
      </c>
      <c r="B14" s="5">
        <v>7100</v>
      </c>
      <c r="C14" s="44" t="s">
        <v>83</v>
      </c>
      <c r="D14" s="21">
        <f t="shared" si="0"/>
        <v>0</v>
      </c>
      <c r="E14" s="44" t="s">
        <v>83</v>
      </c>
      <c r="F14" s="21">
        <f t="shared" si="1"/>
        <v>0</v>
      </c>
      <c r="G14" s="18">
        <f t="shared" si="2"/>
        <v>230</v>
      </c>
      <c r="H14" s="18"/>
      <c r="I14" s="42"/>
      <c r="J14" s="22"/>
      <c r="K14" s="22"/>
    </row>
    <row r="15" spans="1:11" x14ac:dyDescent="0.3">
      <c r="A15" s="20" t="s">
        <v>220</v>
      </c>
      <c r="B15" s="5">
        <v>6640</v>
      </c>
      <c r="C15" s="44" t="s">
        <v>83</v>
      </c>
      <c r="D15" s="21">
        <f t="shared" si="0"/>
        <v>0</v>
      </c>
      <c r="E15" s="44" t="s">
        <v>83</v>
      </c>
      <c r="F15" s="21">
        <f t="shared" si="1"/>
        <v>0</v>
      </c>
      <c r="G15" s="18">
        <f t="shared" si="2"/>
        <v>460</v>
      </c>
      <c r="H15" s="18"/>
      <c r="I15" s="42"/>
      <c r="J15" s="22"/>
      <c r="K15" s="22"/>
    </row>
    <row r="16" spans="1:11" x14ac:dyDescent="0.3">
      <c r="A16" s="20"/>
      <c r="B16" s="18"/>
      <c r="C16" s="5"/>
      <c r="D16" s="21"/>
      <c r="E16" s="5"/>
      <c r="F16" s="21"/>
      <c r="G16" s="18"/>
      <c r="H16" s="18"/>
      <c r="I16" s="42"/>
      <c r="J16" s="22"/>
      <c r="K16" s="22"/>
    </row>
    <row r="17" spans="1:11" x14ac:dyDescent="0.3">
      <c r="A17" s="20"/>
      <c r="B17" s="18"/>
      <c r="C17" s="5"/>
      <c r="D17" s="21"/>
      <c r="E17" s="5"/>
      <c r="F17" s="21"/>
      <c r="G17" s="18"/>
      <c r="H17" s="18"/>
      <c r="I17" s="42"/>
      <c r="J17" s="22"/>
      <c r="K17" s="22"/>
    </row>
    <row r="18" spans="1:11" x14ac:dyDescent="0.3">
      <c r="A18" s="20"/>
      <c r="B18" s="18"/>
      <c r="C18" s="5"/>
      <c r="D18" s="21"/>
      <c r="E18" s="5"/>
      <c r="F18" s="21"/>
      <c r="G18" s="18"/>
      <c r="H18" s="18"/>
      <c r="I18" s="42"/>
      <c r="J18" s="22"/>
      <c r="K18" s="22"/>
    </row>
    <row r="19" spans="1:11" x14ac:dyDescent="0.3">
      <c r="A19" s="20"/>
      <c r="B19" s="18"/>
      <c r="C19" s="5"/>
      <c r="D19" s="21"/>
      <c r="E19" s="5"/>
      <c r="F19" s="21"/>
      <c r="G19" s="18"/>
      <c r="H19" s="18"/>
      <c r="I19" s="42"/>
      <c r="J19" s="22"/>
      <c r="K19" s="22"/>
    </row>
    <row r="20" spans="1:11" ht="24" customHeight="1" x14ac:dyDescent="0.55000000000000004">
      <c r="A20" s="20"/>
      <c r="B20" s="18"/>
      <c r="C20" s="5"/>
      <c r="D20" s="21"/>
      <c r="E20" s="5"/>
      <c r="F20" s="21"/>
      <c r="G20" s="18"/>
      <c r="H20" s="18"/>
      <c r="I20" s="42"/>
      <c r="J20" s="22"/>
      <c r="K20" s="8"/>
    </row>
    <row r="21" spans="1:11" x14ac:dyDescent="0.3">
      <c r="A21" s="20"/>
      <c r="B21" s="18"/>
      <c r="C21" s="5"/>
      <c r="D21" s="21"/>
      <c r="E21" s="5"/>
      <c r="F21" s="21"/>
      <c r="G21" s="18"/>
      <c r="H21" s="18"/>
      <c r="I21" s="42"/>
      <c r="J21" s="22"/>
      <c r="K21" s="22"/>
    </row>
    <row r="22" spans="1:11" x14ac:dyDescent="0.3">
      <c r="A22" s="20"/>
      <c r="B22" s="18"/>
      <c r="C22" s="5"/>
      <c r="D22" s="21"/>
      <c r="E22" s="5"/>
      <c r="F22" s="21"/>
      <c r="G22" s="18"/>
      <c r="H22" s="18"/>
      <c r="I22" s="42"/>
      <c r="J22" s="22"/>
      <c r="K22" s="22"/>
    </row>
    <row r="23" spans="1:11" x14ac:dyDescent="0.3">
      <c r="A23" s="20"/>
      <c r="B23" s="18"/>
      <c r="C23" s="5"/>
      <c r="D23" s="21"/>
      <c r="E23" s="5"/>
      <c r="F23" s="21"/>
      <c r="G23" s="18"/>
      <c r="H23" s="18"/>
      <c r="I23" s="42"/>
      <c r="J23" s="22"/>
      <c r="K23" s="22"/>
    </row>
    <row r="24" spans="1:11" x14ac:dyDescent="0.3">
      <c r="A24" s="20"/>
      <c r="B24" s="18"/>
      <c r="C24" s="5"/>
      <c r="D24" s="21"/>
      <c r="E24" s="5"/>
      <c r="F24" s="21"/>
      <c r="G24" s="18"/>
      <c r="H24" s="18"/>
      <c r="I24" s="42"/>
      <c r="J24" s="22"/>
      <c r="K24" s="22"/>
    </row>
    <row r="25" spans="1:11" x14ac:dyDescent="0.3">
      <c r="A25" s="20"/>
      <c r="B25" s="18"/>
      <c r="C25" s="5"/>
      <c r="D25" s="21"/>
      <c r="E25" s="5"/>
      <c r="F25" s="21"/>
      <c r="G25" s="18"/>
      <c r="H25" s="18"/>
      <c r="I25" s="42"/>
      <c r="J25" s="22"/>
      <c r="K25" s="22"/>
    </row>
    <row r="26" spans="1:11" x14ac:dyDescent="0.3">
      <c r="A26" s="20"/>
      <c r="B26" s="18"/>
      <c r="C26" s="5"/>
      <c r="D26" s="21"/>
      <c r="E26" s="5"/>
      <c r="F26" s="21"/>
      <c r="G26" s="18"/>
      <c r="H26" s="18"/>
      <c r="I26" s="42"/>
      <c r="J26" s="22"/>
      <c r="K26" s="22"/>
    </row>
    <row r="27" spans="1:11" x14ac:dyDescent="0.3">
      <c r="A27" s="20"/>
      <c r="B27" s="18"/>
      <c r="C27" s="5"/>
      <c r="D27" s="21"/>
      <c r="E27" s="5"/>
      <c r="F27" s="21"/>
      <c r="G27" s="18"/>
      <c r="H27" s="18"/>
      <c r="I27" s="42"/>
      <c r="J27" s="22"/>
      <c r="K27" s="22"/>
    </row>
    <row r="28" spans="1:11" x14ac:dyDescent="0.3">
      <c r="A28" s="20"/>
      <c r="B28" s="18"/>
      <c r="C28" s="5"/>
      <c r="D28" s="21"/>
      <c r="E28" s="5"/>
      <c r="F28" s="21"/>
      <c r="G28" s="18"/>
      <c r="H28" s="18"/>
      <c r="I28" s="42"/>
      <c r="J28" s="22"/>
      <c r="K28" s="22"/>
    </row>
    <row r="29" spans="1:11" x14ac:dyDescent="0.3">
      <c r="A29" s="20"/>
      <c r="B29" s="18"/>
      <c r="C29" s="5"/>
      <c r="D29" s="21"/>
      <c r="E29" s="5"/>
      <c r="F29" s="21"/>
      <c r="G29" s="18"/>
      <c r="H29" s="18"/>
      <c r="I29" s="42"/>
      <c r="J29" s="22"/>
      <c r="K29" s="22"/>
    </row>
    <row r="30" spans="1:11" x14ac:dyDescent="0.3">
      <c r="A30" s="20"/>
      <c r="B30" s="18"/>
      <c r="C30" s="5"/>
      <c r="D30" s="21"/>
      <c r="E30" s="5"/>
      <c r="F30" s="21"/>
      <c r="G30" s="18"/>
      <c r="H30" s="18"/>
      <c r="I30" s="42"/>
      <c r="J30" s="22"/>
      <c r="K30" s="22"/>
    </row>
    <row r="31" spans="1:11" x14ac:dyDescent="0.3">
      <c r="A31" s="20"/>
      <c r="B31" s="18"/>
      <c r="C31" s="5"/>
      <c r="D31" s="21"/>
      <c r="E31" s="5"/>
      <c r="F31" s="21"/>
      <c r="G31" s="18"/>
      <c r="H31" s="18"/>
      <c r="I31" s="42"/>
      <c r="J31" s="22"/>
      <c r="K31" s="22"/>
    </row>
    <row r="32" spans="1:11" x14ac:dyDescent="0.3">
      <c r="A32" s="20"/>
      <c r="B32" s="18"/>
      <c r="C32" s="5"/>
      <c r="D32" s="21"/>
      <c r="E32" s="5"/>
      <c r="F32" s="21"/>
      <c r="G32" s="18"/>
      <c r="H32" s="18"/>
      <c r="I32" s="42"/>
      <c r="J32" s="22"/>
      <c r="K32" s="22"/>
    </row>
    <row r="33" spans="1:11" x14ac:dyDescent="0.3">
      <c r="A33" s="20"/>
      <c r="B33" s="18"/>
      <c r="C33" s="5"/>
      <c r="D33" s="21"/>
      <c r="E33" s="5"/>
      <c r="F33" s="21"/>
      <c r="G33" s="18"/>
      <c r="H33" s="18"/>
      <c r="I33" s="18"/>
      <c r="J33" s="22"/>
      <c r="K33" s="22"/>
    </row>
    <row r="34" spans="1:11" x14ac:dyDescent="0.3">
      <c r="A34" s="20"/>
      <c r="B34" s="18"/>
      <c r="C34" s="5"/>
      <c r="D34" s="21"/>
      <c r="E34" s="5"/>
      <c r="F34" s="21"/>
      <c r="G34" s="18"/>
      <c r="H34" s="18"/>
      <c r="I34" s="18"/>
      <c r="J34" s="22"/>
      <c r="K34" s="22"/>
    </row>
    <row r="35" spans="1:11" x14ac:dyDescent="0.3">
      <c r="A35" s="20"/>
      <c r="B35" s="18"/>
      <c r="C35" s="5"/>
      <c r="D35" s="21"/>
      <c r="E35" s="5"/>
      <c r="F35" s="21"/>
      <c r="G35" s="18"/>
      <c r="H35" s="18"/>
      <c r="I35" s="18"/>
      <c r="J35" s="22"/>
      <c r="K35" s="22"/>
    </row>
    <row r="36" spans="1:11" x14ac:dyDescent="0.3">
      <c r="A36" s="20"/>
      <c r="B36" s="18"/>
      <c r="C36" s="5"/>
      <c r="D36" s="21"/>
      <c r="E36" s="5"/>
      <c r="F36" s="21"/>
      <c r="G36" s="18"/>
      <c r="H36" s="18"/>
      <c r="I36" s="18"/>
      <c r="J36" s="22"/>
      <c r="K36" s="22"/>
    </row>
    <row r="37" spans="1:11" x14ac:dyDescent="0.3">
      <c r="A37" s="20"/>
      <c r="B37" s="18"/>
      <c r="C37" s="5"/>
      <c r="D37" s="21"/>
      <c r="E37" s="5"/>
      <c r="F37" s="21"/>
      <c r="G37" s="18"/>
      <c r="H37" s="18"/>
      <c r="I37" s="18"/>
      <c r="J37" s="22"/>
      <c r="K37" s="22"/>
    </row>
    <row r="38" spans="1:11" x14ac:dyDescent="0.3">
      <c r="A38" s="20"/>
      <c r="B38" s="18"/>
      <c r="C38" s="5"/>
      <c r="D38" s="21"/>
      <c r="E38" s="5"/>
      <c r="F38" s="21"/>
      <c r="G38" s="18"/>
      <c r="H38" s="18"/>
      <c r="I38" s="18"/>
      <c r="J38" s="22"/>
      <c r="K38" s="22"/>
    </row>
    <row r="39" spans="1:11" x14ac:dyDescent="0.3">
      <c r="A39" s="20"/>
      <c r="B39" s="18"/>
      <c r="C39" s="5"/>
      <c r="D39" s="21"/>
      <c r="E39" s="5"/>
      <c r="F39" s="21"/>
      <c r="G39" s="18"/>
      <c r="H39" s="18"/>
      <c r="I39" s="18"/>
      <c r="J39" s="22"/>
      <c r="K39" s="22"/>
    </row>
    <row r="40" spans="1:11" x14ac:dyDescent="0.3">
      <c r="A40" s="20"/>
      <c r="B40" s="18"/>
      <c r="C40" s="5"/>
      <c r="D40" s="21"/>
      <c r="E40" s="5"/>
      <c r="F40" s="21"/>
      <c r="G40" s="18"/>
      <c r="H40" s="18"/>
      <c r="I40" s="18"/>
      <c r="J40" s="22"/>
      <c r="K40" s="22"/>
    </row>
    <row r="41" spans="1:11" x14ac:dyDescent="0.3">
      <c r="A41" s="20"/>
      <c r="B41" s="18"/>
      <c r="C41" s="5"/>
      <c r="D41" s="21"/>
      <c r="E41" s="5"/>
      <c r="F41" s="21"/>
      <c r="G41" s="18"/>
      <c r="H41" s="18"/>
      <c r="I41" s="18"/>
      <c r="J41" s="22"/>
      <c r="K41" s="22"/>
    </row>
    <row r="42" spans="1:11" x14ac:dyDescent="0.3">
      <c r="A42" s="20"/>
      <c r="B42" s="18"/>
      <c r="C42" s="5"/>
      <c r="D42" s="21"/>
      <c r="E42" s="5"/>
      <c r="F42" s="21"/>
      <c r="G42" s="18"/>
      <c r="H42" s="18"/>
      <c r="I42" s="18"/>
      <c r="J42" s="22"/>
      <c r="K42" s="22"/>
    </row>
    <row r="43" spans="1:11" x14ac:dyDescent="0.3">
      <c r="A43" s="18"/>
      <c r="B43" s="18"/>
      <c r="C43" s="5"/>
      <c r="D43" s="18"/>
      <c r="E43" s="5"/>
      <c r="F43" s="18"/>
      <c r="G43" s="18"/>
      <c r="H43" s="18"/>
      <c r="I43" s="18"/>
      <c r="J43" s="22"/>
      <c r="K43" s="22"/>
    </row>
    <row r="44" spans="1:11" x14ac:dyDescent="0.3">
      <c r="A44" s="18"/>
      <c r="B44" s="18"/>
      <c r="C44" s="18"/>
      <c r="D44" s="18"/>
      <c r="E44" s="18"/>
      <c r="F44" s="18"/>
      <c r="G44" s="18"/>
      <c r="H44" s="18"/>
      <c r="I44" s="18"/>
      <c r="J44" s="22"/>
      <c r="K44" s="22"/>
    </row>
    <row r="45" spans="1:11" x14ac:dyDescent="0.3">
      <c r="I45" s="18"/>
      <c r="J45" s="22"/>
      <c r="K45" s="22"/>
    </row>
  </sheetData>
  <conditionalFormatting sqref="C3:C15">
    <cfRule type="containsText" dxfId="26" priority="4" operator="containsText" text="Ikke planlagt">
      <formula>NOT(ISERROR(SEARCH("Ikke planlagt",C3)))</formula>
    </cfRule>
  </conditionalFormatting>
  <conditionalFormatting sqref="C3:C43">
    <cfRule type="expression" dxfId="25" priority="5">
      <formula>UPPER(C3)="JA"</formula>
    </cfRule>
    <cfRule type="expression" dxfId="24" priority="6">
      <formula>UPPER(C3)="NEI"</formula>
    </cfRule>
  </conditionalFormatting>
  <conditionalFormatting sqref="E3:E15">
    <cfRule type="containsText" dxfId="23" priority="1" operator="containsText" text="Ikke planlagt">
      <formula>NOT(ISERROR(SEARCH("Ikke planlagt",E3)))</formula>
    </cfRule>
  </conditionalFormatting>
  <conditionalFormatting sqref="E3:E43">
    <cfRule type="expression" dxfId="22" priority="2">
      <formula>UPPER(E3)="JA"</formula>
    </cfRule>
    <cfRule type="expression" dxfId="21" priority="3">
      <formula>UPPER(E3)="NEI"</formula>
    </cfRule>
  </conditionalFormatting>
  <dataValidations count="2">
    <dataValidation type="list" allowBlank="1" sqref="C16:C43 E16:E43" xr:uid="{00000000-0002-0000-0800-000000000000}">
      <formula1>"Ja,Nei"</formula1>
    </dataValidation>
    <dataValidation type="list" allowBlank="1" sqref="C3:C15 E3:E15" xr:uid="{00000000-0002-0000-0800-000001000000}">
      <formula1>"Ja,Nei,Ikke planlagt"</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Ark10"/>
  <dimension ref="A1:K45"/>
  <sheetViews>
    <sheetView workbookViewId="0">
      <selection activeCell="C3" sqref="C3:C21"/>
    </sheetView>
  </sheetViews>
  <sheetFormatPr baseColWidth="10" defaultColWidth="9.109375" defaultRowHeight="14.4" x14ac:dyDescent="0.3"/>
  <cols>
    <col min="1" max="1" width="24.88671875" bestFit="1" customWidth="1"/>
    <col min="2" max="2" width="22.33203125" customWidth="1"/>
    <col min="3" max="3" width="13" customWidth="1"/>
    <col min="4" max="4" width="14.109375" customWidth="1"/>
    <col min="5" max="5" width="15" customWidth="1"/>
    <col min="6" max="6" width="13.33203125" customWidth="1"/>
    <col min="7" max="7" width="9.5546875" customWidth="1"/>
    <col min="8" max="8" width="23.5546875" customWidth="1"/>
    <col min="9" max="9" width="22.33203125" customWidth="1"/>
    <col min="10" max="10" width="26.88671875" customWidth="1"/>
    <col min="11" max="11" width="13" customWidth="1"/>
  </cols>
  <sheetData>
    <row r="1" spans="1:11" ht="21" customHeight="1" x14ac:dyDescent="0.4">
      <c r="A1" s="1" t="s">
        <v>18</v>
      </c>
      <c r="B1" s="1" t="s">
        <v>54</v>
      </c>
      <c r="C1" s="1"/>
      <c r="D1" s="1"/>
      <c r="E1" s="1" t="s">
        <v>55</v>
      </c>
      <c r="F1" s="16"/>
      <c r="G1" s="16"/>
      <c r="H1" s="16"/>
      <c r="I1" s="36"/>
      <c r="J1" s="17"/>
      <c r="K1" s="18"/>
    </row>
    <row r="2" spans="1:11" ht="21" customHeight="1" x14ac:dyDescent="0.4">
      <c r="A2" s="6" t="s">
        <v>47</v>
      </c>
      <c r="B2" s="6" t="s">
        <v>56</v>
      </c>
      <c r="C2" s="6" t="s">
        <v>57</v>
      </c>
      <c r="D2" s="6" t="s">
        <v>58</v>
      </c>
      <c r="E2" s="6" t="s">
        <v>59</v>
      </c>
      <c r="F2" s="6" t="s">
        <v>60</v>
      </c>
      <c r="G2" s="6" t="s">
        <v>61</v>
      </c>
      <c r="H2" s="19" t="s">
        <v>62</v>
      </c>
      <c r="I2" s="37" t="s">
        <v>63</v>
      </c>
      <c r="J2" s="9" t="s">
        <v>64</v>
      </c>
      <c r="K2" s="13"/>
    </row>
    <row r="3" spans="1:11" ht="21" customHeight="1" x14ac:dyDescent="0.4">
      <c r="A3" s="20" t="s">
        <v>221</v>
      </c>
      <c r="B3" s="18">
        <v>14510</v>
      </c>
      <c r="C3" s="44" t="s">
        <v>83</v>
      </c>
      <c r="D3" s="21">
        <v>0</v>
      </c>
      <c r="E3" s="44" t="s">
        <v>83</v>
      </c>
      <c r="F3" s="21">
        <v>0</v>
      </c>
      <c r="G3" s="18">
        <v>0</v>
      </c>
      <c r="H3" s="18"/>
      <c r="I3" s="42"/>
      <c r="J3" s="23">
        <f>(J5+J7)/2</f>
        <v>0</v>
      </c>
      <c r="K3" s="22"/>
    </row>
    <row r="4" spans="1:11" ht="21" customHeight="1" x14ac:dyDescent="0.4">
      <c r="A4" s="20" t="s">
        <v>222</v>
      </c>
      <c r="B4" s="18">
        <v>14470</v>
      </c>
      <c r="C4" s="44" t="s">
        <v>83</v>
      </c>
      <c r="D4" s="21">
        <f t="shared" ref="D4:D21" si="0">IF(OR(C4="JA",C4="Ikke Planlagt"),G4/((MAX(B:B)-MIN(B:B))*2),0)</f>
        <v>0</v>
      </c>
      <c r="E4" s="44" t="s">
        <v>83</v>
      </c>
      <c r="F4" s="21">
        <f t="shared" ref="F4:F21" si="1">IF(OR(E4="JA",E4="Ikke Planlagt"),G4/((MAX(B:B)-MIN(B:B))*2),0)</f>
        <v>0</v>
      </c>
      <c r="G4" s="18">
        <f t="shared" ref="G4:G21" si="2">B3-B4</f>
        <v>40</v>
      </c>
      <c r="H4" s="18"/>
      <c r="I4" s="42"/>
      <c r="J4" s="10" t="s">
        <v>67</v>
      </c>
      <c r="K4" s="22"/>
    </row>
    <row r="5" spans="1:11" ht="21" customHeight="1" x14ac:dyDescent="0.4">
      <c r="A5" s="20" t="s">
        <v>223</v>
      </c>
      <c r="B5" s="18">
        <v>14340</v>
      </c>
      <c r="C5" s="44" t="s">
        <v>83</v>
      </c>
      <c r="D5" s="21">
        <f t="shared" si="0"/>
        <v>0</v>
      </c>
      <c r="E5" s="44" t="s">
        <v>83</v>
      </c>
      <c r="F5" s="21">
        <f t="shared" si="1"/>
        <v>0</v>
      </c>
      <c r="G5" s="18">
        <f t="shared" si="2"/>
        <v>130</v>
      </c>
      <c r="H5" s="18"/>
      <c r="I5" s="42"/>
      <c r="J5" s="12">
        <f>SUM(D3:D100)*2</f>
        <v>0</v>
      </c>
      <c r="K5" s="22"/>
    </row>
    <row r="6" spans="1:11" ht="21" customHeight="1" x14ac:dyDescent="0.4">
      <c r="A6" s="20" t="s">
        <v>224</v>
      </c>
      <c r="B6" s="18">
        <v>14330</v>
      </c>
      <c r="C6" s="44" t="s">
        <v>83</v>
      </c>
      <c r="D6" s="21">
        <f t="shared" si="0"/>
        <v>0</v>
      </c>
      <c r="E6" s="44" t="s">
        <v>83</v>
      </c>
      <c r="F6" s="21">
        <f t="shared" si="1"/>
        <v>0</v>
      </c>
      <c r="G6" s="18">
        <f t="shared" si="2"/>
        <v>10</v>
      </c>
      <c r="H6" s="18"/>
      <c r="I6" s="42"/>
      <c r="J6" s="10" t="s">
        <v>70</v>
      </c>
      <c r="K6" s="22"/>
    </row>
    <row r="7" spans="1:11" ht="21" customHeight="1" x14ac:dyDescent="0.4">
      <c r="A7" s="20" t="s">
        <v>225</v>
      </c>
      <c r="B7" s="18">
        <v>14270</v>
      </c>
      <c r="C7" s="44" t="s">
        <v>83</v>
      </c>
      <c r="D7" s="21">
        <f t="shared" si="0"/>
        <v>0</v>
      </c>
      <c r="E7" s="44" t="s">
        <v>83</v>
      </c>
      <c r="F7" s="21">
        <f t="shared" si="1"/>
        <v>0</v>
      </c>
      <c r="G7" s="18">
        <f t="shared" si="2"/>
        <v>60</v>
      </c>
      <c r="H7" s="18"/>
      <c r="I7" s="42"/>
      <c r="J7" s="12">
        <f>SUM(F3:F100)*2</f>
        <v>0</v>
      </c>
      <c r="K7" s="22"/>
    </row>
    <row r="8" spans="1:11" ht="21" customHeight="1" x14ac:dyDescent="0.4">
      <c r="A8" s="20" t="s">
        <v>226</v>
      </c>
      <c r="B8" s="18">
        <v>12030</v>
      </c>
      <c r="C8" s="44" t="s">
        <v>83</v>
      </c>
      <c r="D8" s="21">
        <f t="shared" si="0"/>
        <v>0</v>
      </c>
      <c r="E8" s="44" t="s">
        <v>83</v>
      </c>
      <c r="F8" s="21">
        <f t="shared" si="1"/>
        <v>0</v>
      </c>
      <c r="G8" s="18">
        <f t="shared" si="2"/>
        <v>2240</v>
      </c>
      <c r="H8" s="18"/>
      <c r="I8" s="42"/>
      <c r="J8" s="10" t="s">
        <v>73</v>
      </c>
      <c r="K8" s="22"/>
    </row>
    <row r="9" spans="1:11" ht="21" customHeight="1" x14ac:dyDescent="0.4">
      <c r="A9" s="20" t="s">
        <v>227</v>
      </c>
      <c r="B9" s="18">
        <v>11540</v>
      </c>
      <c r="C9" s="44" t="s">
        <v>83</v>
      </c>
      <c r="D9" s="21">
        <f t="shared" si="0"/>
        <v>0</v>
      </c>
      <c r="E9" s="44" t="s">
        <v>83</v>
      </c>
      <c r="F9" s="21">
        <f t="shared" si="1"/>
        <v>0</v>
      </c>
      <c r="G9" s="18">
        <f t="shared" si="2"/>
        <v>490</v>
      </c>
      <c r="H9" s="18"/>
      <c r="I9" s="42"/>
      <c r="J9" s="11">
        <f>(J5+J7)*J11/2</f>
        <v>0</v>
      </c>
      <c r="K9" s="22"/>
    </row>
    <row r="10" spans="1:11" ht="21" customHeight="1" x14ac:dyDescent="0.4">
      <c r="A10" s="20" t="s">
        <v>228</v>
      </c>
      <c r="B10" s="18">
        <v>11430</v>
      </c>
      <c r="C10" s="44" t="s">
        <v>83</v>
      </c>
      <c r="D10" s="21">
        <f t="shared" si="0"/>
        <v>0</v>
      </c>
      <c r="E10" s="44" t="s">
        <v>83</v>
      </c>
      <c r="F10" s="21">
        <f t="shared" si="1"/>
        <v>0</v>
      </c>
      <c r="G10" s="18">
        <f t="shared" si="2"/>
        <v>110</v>
      </c>
      <c r="H10" s="18"/>
      <c r="I10" s="42"/>
      <c r="J10" s="10" t="s">
        <v>76</v>
      </c>
      <c r="K10" s="22"/>
    </row>
    <row r="11" spans="1:11" ht="21" customHeight="1" x14ac:dyDescent="0.4">
      <c r="A11" s="20" t="s">
        <v>229</v>
      </c>
      <c r="B11" s="18">
        <v>10960</v>
      </c>
      <c r="C11" s="44" t="s">
        <v>83</v>
      </c>
      <c r="D11" s="21">
        <f t="shared" si="0"/>
        <v>0</v>
      </c>
      <c r="E11" s="44" t="s">
        <v>83</v>
      </c>
      <c r="F11" s="21">
        <f t="shared" si="1"/>
        <v>0</v>
      </c>
      <c r="G11" s="18">
        <f t="shared" si="2"/>
        <v>470</v>
      </c>
      <c r="H11" s="18"/>
      <c r="I11" s="42"/>
      <c r="J11" s="11">
        <f>2*(MAX(B:B)-MIN(B:B))/1000</f>
        <v>19.420000000000002</v>
      </c>
      <c r="K11" s="22"/>
    </row>
    <row r="12" spans="1:11" x14ac:dyDescent="0.3">
      <c r="A12" s="20" t="s">
        <v>230</v>
      </c>
      <c r="B12" s="18">
        <v>9940</v>
      </c>
      <c r="C12" s="44" t="s">
        <v>83</v>
      </c>
      <c r="D12" s="21">
        <f t="shared" si="0"/>
        <v>0</v>
      </c>
      <c r="E12" s="44" t="s">
        <v>83</v>
      </c>
      <c r="F12" s="21">
        <f t="shared" si="1"/>
        <v>0</v>
      </c>
      <c r="G12" s="18">
        <f t="shared" si="2"/>
        <v>1020</v>
      </c>
      <c r="H12" s="18"/>
      <c r="I12" s="42"/>
      <c r="J12" s="22"/>
      <c r="K12" s="22"/>
    </row>
    <row r="13" spans="1:11" x14ac:dyDescent="0.3">
      <c r="A13" s="20" t="s">
        <v>231</v>
      </c>
      <c r="B13" s="18">
        <v>9210</v>
      </c>
      <c r="C13" s="44" t="s">
        <v>83</v>
      </c>
      <c r="D13" s="21">
        <f t="shared" si="0"/>
        <v>0</v>
      </c>
      <c r="E13" s="44" t="s">
        <v>83</v>
      </c>
      <c r="F13" s="21">
        <f t="shared" si="1"/>
        <v>0</v>
      </c>
      <c r="G13" s="18">
        <f t="shared" si="2"/>
        <v>730</v>
      </c>
      <c r="H13" s="18"/>
      <c r="I13" s="42"/>
      <c r="J13" s="22"/>
      <c r="K13" s="22"/>
    </row>
    <row r="14" spans="1:11" x14ac:dyDescent="0.3">
      <c r="A14" s="20" t="s">
        <v>232</v>
      </c>
      <c r="B14" s="18">
        <v>8520</v>
      </c>
      <c r="C14" s="44" t="s">
        <v>83</v>
      </c>
      <c r="D14" s="21">
        <f t="shared" si="0"/>
        <v>0</v>
      </c>
      <c r="E14" s="44" t="s">
        <v>83</v>
      </c>
      <c r="F14" s="21">
        <f t="shared" si="1"/>
        <v>0</v>
      </c>
      <c r="G14" s="18">
        <f t="shared" si="2"/>
        <v>690</v>
      </c>
      <c r="H14" s="18"/>
      <c r="I14" s="42"/>
      <c r="J14" s="22"/>
      <c r="K14" s="22"/>
    </row>
    <row r="15" spans="1:11" x14ac:dyDescent="0.3">
      <c r="A15" s="20" t="s">
        <v>233</v>
      </c>
      <c r="B15" s="18">
        <v>7790</v>
      </c>
      <c r="C15" s="44" t="s">
        <v>83</v>
      </c>
      <c r="D15" s="21">
        <f t="shared" si="0"/>
        <v>0</v>
      </c>
      <c r="E15" s="44" t="s">
        <v>83</v>
      </c>
      <c r="F15" s="21">
        <f t="shared" si="1"/>
        <v>0</v>
      </c>
      <c r="G15" s="18">
        <f t="shared" si="2"/>
        <v>730</v>
      </c>
      <c r="H15" s="18"/>
      <c r="I15" s="42"/>
      <c r="J15" s="22"/>
      <c r="K15" s="22"/>
    </row>
    <row r="16" spans="1:11" x14ac:dyDescent="0.3">
      <c r="A16" s="20" t="s">
        <v>234</v>
      </c>
      <c r="B16" s="18">
        <v>7100</v>
      </c>
      <c r="C16" s="44" t="s">
        <v>83</v>
      </c>
      <c r="D16" s="21">
        <f t="shared" si="0"/>
        <v>0</v>
      </c>
      <c r="E16" s="44" t="s">
        <v>83</v>
      </c>
      <c r="F16" s="21">
        <f t="shared" si="1"/>
        <v>0</v>
      </c>
      <c r="G16" s="18">
        <f t="shared" si="2"/>
        <v>690</v>
      </c>
      <c r="H16" s="18"/>
      <c r="I16" s="42"/>
      <c r="J16" s="22"/>
      <c r="K16" s="22"/>
    </row>
    <row r="17" spans="1:11" x14ac:dyDescent="0.3">
      <c r="A17" s="20" t="s">
        <v>235</v>
      </c>
      <c r="B17" s="18">
        <v>7000</v>
      </c>
      <c r="C17" s="44" t="s">
        <v>83</v>
      </c>
      <c r="D17" s="21">
        <f t="shared" si="0"/>
        <v>0</v>
      </c>
      <c r="E17" s="44" t="s">
        <v>83</v>
      </c>
      <c r="F17" s="21">
        <f t="shared" si="1"/>
        <v>0</v>
      </c>
      <c r="G17" s="18">
        <f t="shared" si="2"/>
        <v>100</v>
      </c>
      <c r="H17" s="18"/>
      <c r="I17" s="42"/>
      <c r="J17" s="22"/>
      <c r="K17" s="22"/>
    </row>
    <row r="18" spans="1:11" x14ac:dyDescent="0.3">
      <c r="A18" s="20" t="s">
        <v>236</v>
      </c>
      <c r="B18" s="18">
        <v>6880</v>
      </c>
      <c r="C18" s="44" t="s">
        <v>83</v>
      </c>
      <c r="D18" s="21">
        <f t="shared" si="0"/>
        <v>0</v>
      </c>
      <c r="E18" s="44" t="s">
        <v>83</v>
      </c>
      <c r="F18" s="21">
        <f t="shared" si="1"/>
        <v>0</v>
      </c>
      <c r="G18" s="18">
        <f t="shared" si="2"/>
        <v>120</v>
      </c>
      <c r="H18" s="18"/>
      <c r="I18" s="42"/>
      <c r="J18" s="22"/>
      <c r="K18" s="22"/>
    </row>
    <row r="19" spans="1:11" x14ac:dyDescent="0.3">
      <c r="A19" s="20" t="s">
        <v>237</v>
      </c>
      <c r="B19" s="18">
        <v>6320</v>
      </c>
      <c r="C19" s="44" t="s">
        <v>83</v>
      </c>
      <c r="D19" s="21">
        <f t="shared" si="0"/>
        <v>0</v>
      </c>
      <c r="E19" s="44" t="s">
        <v>83</v>
      </c>
      <c r="F19" s="21">
        <f t="shared" si="1"/>
        <v>0</v>
      </c>
      <c r="G19" s="18">
        <f t="shared" si="2"/>
        <v>560</v>
      </c>
      <c r="H19" s="18"/>
      <c r="I19" s="42"/>
      <c r="J19" s="22"/>
      <c r="K19" s="22"/>
    </row>
    <row r="20" spans="1:11" ht="24" customHeight="1" x14ac:dyDescent="0.55000000000000004">
      <c r="A20" s="20" t="s">
        <v>238</v>
      </c>
      <c r="B20" s="18">
        <v>5100</v>
      </c>
      <c r="C20" s="44" t="s">
        <v>83</v>
      </c>
      <c r="D20" s="21">
        <f t="shared" si="0"/>
        <v>0</v>
      </c>
      <c r="E20" s="44" t="s">
        <v>83</v>
      </c>
      <c r="F20" s="21">
        <f t="shared" si="1"/>
        <v>0</v>
      </c>
      <c r="G20" s="18">
        <f t="shared" si="2"/>
        <v>1220</v>
      </c>
      <c r="H20" s="18"/>
      <c r="I20" s="42"/>
      <c r="J20" s="22"/>
      <c r="K20" s="8"/>
    </row>
    <row r="21" spans="1:11" x14ac:dyDescent="0.3">
      <c r="A21" s="20" t="s">
        <v>239</v>
      </c>
      <c r="B21" s="18">
        <v>4800</v>
      </c>
      <c r="C21" s="44" t="s">
        <v>83</v>
      </c>
      <c r="D21" s="21">
        <f t="shared" si="0"/>
        <v>0</v>
      </c>
      <c r="E21" s="44" t="s">
        <v>83</v>
      </c>
      <c r="F21" s="21">
        <f t="shared" si="1"/>
        <v>0</v>
      </c>
      <c r="G21" s="18">
        <f t="shared" si="2"/>
        <v>300</v>
      </c>
      <c r="H21" s="18"/>
      <c r="I21" s="42"/>
      <c r="J21" s="22"/>
      <c r="K21" s="22"/>
    </row>
    <row r="22" spans="1:11" x14ac:dyDescent="0.3">
      <c r="A22" s="20"/>
      <c r="B22" s="18"/>
      <c r="C22" s="5"/>
      <c r="D22" s="21"/>
      <c r="E22" s="5"/>
      <c r="F22" s="21"/>
      <c r="G22" s="18"/>
      <c r="H22" s="18"/>
      <c r="I22" s="42"/>
      <c r="J22" s="22"/>
      <c r="K22" s="22"/>
    </row>
    <row r="23" spans="1:11" x14ac:dyDescent="0.3">
      <c r="A23" s="20"/>
      <c r="B23" s="18"/>
      <c r="C23" s="5"/>
      <c r="D23" s="21"/>
      <c r="E23" s="5"/>
      <c r="F23" s="21"/>
      <c r="G23" s="18"/>
      <c r="H23" s="18"/>
      <c r="I23" s="42"/>
      <c r="J23" s="22"/>
      <c r="K23" s="22"/>
    </row>
    <row r="24" spans="1:11" x14ac:dyDescent="0.3">
      <c r="A24" s="20"/>
      <c r="B24" s="18"/>
      <c r="C24" s="5"/>
      <c r="D24" s="21"/>
      <c r="E24" s="5"/>
      <c r="F24" s="21"/>
      <c r="G24" s="18"/>
      <c r="H24" s="18"/>
      <c r="I24" s="42"/>
      <c r="J24" s="22"/>
      <c r="K24" s="22"/>
    </row>
    <row r="25" spans="1:11" x14ac:dyDescent="0.3">
      <c r="A25" s="20"/>
      <c r="B25" s="18"/>
      <c r="C25" s="5"/>
      <c r="D25" s="21"/>
      <c r="E25" s="5"/>
      <c r="F25" s="21"/>
      <c r="G25" s="18"/>
      <c r="H25" s="18"/>
      <c r="I25" s="42"/>
      <c r="J25" s="22"/>
      <c r="K25" s="22"/>
    </row>
    <row r="26" spans="1:11" x14ac:dyDescent="0.3">
      <c r="A26" s="20"/>
      <c r="B26" s="18"/>
      <c r="C26" s="5"/>
      <c r="D26" s="21"/>
      <c r="E26" s="5"/>
      <c r="F26" s="21"/>
      <c r="G26" s="18"/>
      <c r="H26" s="18"/>
      <c r="I26" s="42"/>
      <c r="J26" s="22"/>
      <c r="K26" s="22"/>
    </row>
    <row r="27" spans="1:11" x14ac:dyDescent="0.3">
      <c r="A27" s="20"/>
      <c r="B27" s="18"/>
      <c r="C27" s="5"/>
      <c r="D27" s="21"/>
      <c r="E27" s="5"/>
      <c r="F27" s="21"/>
      <c r="G27" s="18"/>
      <c r="H27" s="18"/>
      <c r="I27" s="42"/>
      <c r="J27" s="22"/>
      <c r="K27" s="22"/>
    </row>
    <row r="28" spans="1:11" x14ac:dyDescent="0.3">
      <c r="A28" s="20"/>
      <c r="B28" s="18"/>
      <c r="C28" s="5"/>
      <c r="D28" s="21"/>
      <c r="E28" s="5"/>
      <c r="F28" s="21"/>
      <c r="G28" s="18"/>
      <c r="H28" s="18"/>
      <c r="I28" s="42"/>
      <c r="J28" s="22"/>
      <c r="K28" s="22"/>
    </row>
    <row r="29" spans="1:11" x14ac:dyDescent="0.3">
      <c r="A29" s="20"/>
      <c r="B29" s="18"/>
      <c r="C29" s="5"/>
      <c r="D29" s="21"/>
      <c r="E29" s="5"/>
      <c r="F29" s="21"/>
      <c r="G29" s="18"/>
      <c r="H29" s="18"/>
      <c r="I29" s="42"/>
      <c r="J29" s="22"/>
      <c r="K29" s="22"/>
    </row>
    <row r="30" spans="1:11" x14ac:dyDescent="0.3">
      <c r="A30" s="20"/>
      <c r="B30" s="18"/>
      <c r="C30" s="5"/>
      <c r="D30" s="21"/>
      <c r="E30" s="5"/>
      <c r="F30" s="21"/>
      <c r="G30" s="18"/>
      <c r="H30" s="18"/>
      <c r="I30" s="42"/>
      <c r="J30" s="22"/>
      <c r="K30" s="22"/>
    </row>
    <row r="31" spans="1:11" x14ac:dyDescent="0.3">
      <c r="A31" s="20"/>
      <c r="B31" s="18"/>
      <c r="C31" s="5"/>
      <c r="D31" s="21"/>
      <c r="E31" s="5"/>
      <c r="F31" s="21"/>
      <c r="G31" s="18"/>
      <c r="H31" s="18"/>
      <c r="I31" s="42"/>
      <c r="J31" s="22"/>
      <c r="K31" s="22"/>
    </row>
    <row r="32" spans="1:11" x14ac:dyDescent="0.3">
      <c r="A32" s="20"/>
      <c r="B32" s="18"/>
      <c r="C32" s="5"/>
      <c r="D32" s="21"/>
      <c r="E32" s="5"/>
      <c r="F32" s="21"/>
      <c r="G32" s="18"/>
      <c r="H32" s="18"/>
      <c r="I32" s="42"/>
      <c r="J32" s="22"/>
      <c r="K32" s="22"/>
    </row>
    <row r="33" spans="1:11" x14ac:dyDescent="0.3">
      <c r="A33" s="20"/>
      <c r="B33" s="18"/>
      <c r="C33" s="5"/>
      <c r="D33" s="21"/>
      <c r="E33" s="5"/>
      <c r="F33" s="21"/>
      <c r="G33" s="18"/>
      <c r="H33" s="18"/>
      <c r="I33" s="18"/>
      <c r="J33" s="22"/>
      <c r="K33" s="22"/>
    </row>
    <row r="34" spans="1:11" x14ac:dyDescent="0.3">
      <c r="A34" s="20"/>
      <c r="B34" s="18"/>
      <c r="C34" s="5"/>
      <c r="D34" s="21"/>
      <c r="E34" s="5"/>
      <c r="F34" s="21"/>
      <c r="G34" s="18"/>
      <c r="H34" s="18"/>
      <c r="I34" s="18"/>
      <c r="J34" s="22"/>
      <c r="K34" s="22"/>
    </row>
    <row r="35" spans="1:11" x14ac:dyDescent="0.3">
      <c r="A35" s="20"/>
      <c r="B35" s="18"/>
      <c r="C35" s="5"/>
      <c r="D35" s="21"/>
      <c r="E35" s="5"/>
      <c r="F35" s="21"/>
      <c r="G35" s="18"/>
      <c r="H35" s="18"/>
      <c r="I35" s="18"/>
      <c r="J35" s="22"/>
      <c r="K35" s="22"/>
    </row>
    <row r="36" spans="1:11" x14ac:dyDescent="0.3">
      <c r="A36" s="20"/>
      <c r="B36" s="18"/>
      <c r="C36" s="5"/>
      <c r="D36" s="21"/>
      <c r="E36" s="5"/>
      <c r="F36" s="21"/>
      <c r="G36" s="18"/>
      <c r="H36" s="18"/>
      <c r="I36" s="18"/>
      <c r="J36" s="22"/>
      <c r="K36" s="22"/>
    </row>
    <row r="37" spans="1:11" x14ac:dyDescent="0.3">
      <c r="A37" s="20"/>
      <c r="B37" s="18"/>
      <c r="C37" s="5"/>
      <c r="D37" s="21"/>
      <c r="E37" s="5"/>
      <c r="F37" s="21"/>
      <c r="G37" s="18"/>
      <c r="H37" s="18"/>
      <c r="I37" s="18"/>
      <c r="J37" s="22"/>
      <c r="K37" s="22"/>
    </row>
    <row r="38" spans="1:11" x14ac:dyDescent="0.3">
      <c r="A38" s="20"/>
      <c r="B38" s="18"/>
      <c r="C38" s="5"/>
      <c r="D38" s="21"/>
      <c r="E38" s="5"/>
      <c r="F38" s="21"/>
      <c r="G38" s="18"/>
      <c r="H38" s="18"/>
      <c r="I38" s="18"/>
      <c r="J38" s="22"/>
      <c r="K38" s="22"/>
    </row>
    <row r="39" spans="1:11" x14ac:dyDescent="0.3">
      <c r="A39" s="20"/>
      <c r="B39" s="18"/>
      <c r="C39" s="5"/>
      <c r="D39" s="21"/>
      <c r="E39" s="5"/>
      <c r="F39" s="21"/>
      <c r="G39" s="18"/>
      <c r="H39" s="18"/>
      <c r="I39" s="18"/>
      <c r="J39" s="22"/>
      <c r="K39" s="22"/>
    </row>
    <row r="40" spans="1:11" x14ac:dyDescent="0.3">
      <c r="A40" s="20"/>
      <c r="B40" s="18"/>
      <c r="C40" s="5"/>
      <c r="D40" s="21"/>
      <c r="E40" s="5"/>
      <c r="F40" s="21"/>
      <c r="G40" s="18"/>
      <c r="H40" s="18"/>
      <c r="I40" s="18"/>
      <c r="J40" s="22"/>
      <c r="K40" s="22"/>
    </row>
    <row r="41" spans="1:11" x14ac:dyDescent="0.3">
      <c r="A41" s="20"/>
      <c r="B41" s="18"/>
      <c r="C41" s="5"/>
      <c r="D41" s="21"/>
      <c r="E41" s="5"/>
      <c r="F41" s="21"/>
      <c r="G41" s="18"/>
      <c r="H41" s="18"/>
      <c r="I41" s="18"/>
      <c r="J41" s="22"/>
      <c r="K41" s="22"/>
    </row>
    <row r="42" spans="1:11" x14ac:dyDescent="0.3">
      <c r="A42" s="20"/>
      <c r="B42" s="18"/>
      <c r="C42" s="5"/>
      <c r="D42" s="21"/>
      <c r="E42" s="5"/>
      <c r="F42" s="21"/>
      <c r="G42" s="18"/>
      <c r="H42" s="18"/>
      <c r="I42" s="18"/>
      <c r="J42" s="22"/>
      <c r="K42" s="22"/>
    </row>
    <row r="43" spans="1:11" x14ac:dyDescent="0.3">
      <c r="A43" s="20"/>
      <c r="B43" s="18"/>
      <c r="C43" s="5"/>
      <c r="D43" s="21"/>
      <c r="E43" s="5"/>
      <c r="F43" s="21"/>
      <c r="G43" s="18"/>
      <c r="H43" s="18"/>
      <c r="I43" s="18"/>
      <c r="J43" s="22"/>
      <c r="K43" s="22"/>
    </row>
    <row r="44" spans="1:11" x14ac:dyDescent="0.3">
      <c r="A44" s="18"/>
      <c r="B44" s="18"/>
      <c r="C44" s="18"/>
      <c r="D44" s="18"/>
      <c r="E44" s="18"/>
      <c r="F44" s="18"/>
      <c r="G44" s="18"/>
      <c r="H44" s="18"/>
      <c r="I44" s="18"/>
      <c r="J44" s="22"/>
      <c r="K44" s="22"/>
    </row>
    <row r="45" spans="1:11" x14ac:dyDescent="0.3">
      <c r="A45" s="18"/>
      <c r="B45" s="18"/>
      <c r="C45" s="18"/>
      <c r="D45" s="18"/>
      <c r="E45" s="18"/>
      <c r="F45" s="18"/>
      <c r="G45" s="18"/>
      <c r="H45" s="18"/>
      <c r="I45" s="18"/>
      <c r="J45" s="22"/>
      <c r="K45" s="22"/>
    </row>
  </sheetData>
  <conditionalFormatting sqref="C3:C21">
    <cfRule type="containsText" dxfId="20" priority="4" operator="containsText" text="Ikke planlagt">
      <formula>NOT(ISERROR(SEARCH("Ikke planlagt",C3)))</formula>
    </cfRule>
  </conditionalFormatting>
  <conditionalFormatting sqref="C3:C43">
    <cfRule type="expression" dxfId="19" priority="5">
      <formula>UPPER(C3)="JA"</formula>
    </cfRule>
    <cfRule type="expression" dxfId="18" priority="6">
      <formula>UPPER(C3)="NEI"</formula>
    </cfRule>
  </conditionalFormatting>
  <conditionalFormatting sqref="E3:E21">
    <cfRule type="containsText" dxfId="17" priority="1" operator="containsText" text="Ikke planlagt">
      <formula>NOT(ISERROR(SEARCH("Ikke planlagt",E3)))</formula>
    </cfRule>
  </conditionalFormatting>
  <conditionalFormatting sqref="E3:E43">
    <cfRule type="expression" dxfId="16" priority="2">
      <formula>UPPER(E3)="JA"</formula>
    </cfRule>
    <cfRule type="expression" dxfId="15" priority="3">
      <formula>UPPER(E3)="NEI"</formula>
    </cfRule>
  </conditionalFormatting>
  <dataValidations count="2">
    <dataValidation type="list" allowBlank="1" sqref="C22:C43 E22:E43" xr:uid="{00000000-0002-0000-0900-000000000000}">
      <formula1>"Ja,Nei"</formula1>
    </dataValidation>
    <dataValidation type="list" allowBlank="1" sqref="E3:E21 C3:C21" xr:uid="{00000000-0002-0000-0900-000001000000}">
      <formula1>"Ja,Nei,Ikke planlagt"</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Ark11"/>
  <dimension ref="A1:K45"/>
  <sheetViews>
    <sheetView topLeftCell="A5" workbookViewId="0">
      <selection activeCell="E25" sqref="E25:E43"/>
    </sheetView>
  </sheetViews>
  <sheetFormatPr baseColWidth="10" defaultColWidth="9.109375" defaultRowHeight="14.4" x14ac:dyDescent="0.3"/>
  <cols>
    <col min="1" max="1" width="24.88671875" bestFit="1" customWidth="1"/>
    <col min="2" max="2" width="22.33203125" bestFit="1" customWidth="1"/>
    <col min="3" max="3" width="13" customWidth="1"/>
    <col min="4" max="4" width="14.109375" customWidth="1"/>
    <col min="5" max="5" width="15" bestFit="1" customWidth="1"/>
    <col min="6" max="6" width="13.33203125" customWidth="1"/>
    <col min="7" max="7" width="9.5546875" bestFit="1" customWidth="1"/>
    <col min="8" max="8" width="23.5546875" bestFit="1" customWidth="1"/>
    <col min="9" max="9" width="22.33203125" bestFit="1" customWidth="1"/>
    <col min="10" max="10" width="26.88671875" customWidth="1"/>
    <col min="11" max="11" width="13" customWidth="1"/>
  </cols>
  <sheetData>
    <row r="1" spans="1:11" ht="21" customHeight="1" x14ac:dyDescent="0.4">
      <c r="A1" s="1" t="s">
        <v>19</v>
      </c>
      <c r="B1" s="1" t="s">
        <v>54</v>
      </c>
      <c r="C1" s="1"/>
      <c r="D1" s="1"/>
      <c r="E1" s="1" t="s">
        <v>55</v>
      </c>
      <c r="F1" s="2"/>
      <c r="G1" s="2"/>
      <c r="H1" s="2"/>
      <c r="I1" s="36"/>
      <c r="J1" s="15"/>
      <c r="K1" s="5"/>
    </row>
    <row r="2" spans="1:11" ht="21" customHeight="1" x14ac:dyDescent="0.4">
      <c r="A2" s="3" t="s">
        <v>47</v>
      </c>
      <c r="B2" s="6" t="s">
        <v>56</v>
      </c>
      <c r="C2" s="3" t="s">
        <v>57</v>
      </c>
      <c r="D2" s="3" t="s">
        <v>58</v>
      </c>
      <c r="E2" s="3" t="s">
        <v>59</v>
      </c>
      <c r="F2" s="3" t="s">
        <v>60</v>
      </c>
      <c r="G2" s="3" t="s">
        <v>61</v>
      </c>
      <c r="H2" s="14" t="s">
        <v>62</v>
      </c>
      <c r="I2" s="37" t="s">
        <v>63</v>
      </c>
      <c r="J2" s="9" t="s">
        <v>64</v>
      </c>
      <c r="K2" s="13"/>
    </row>
    <row r="3" spans="1:11" ht="21" customHeight="1" x14ac:dyDescent="0.4">
      <c r="A3" s="4" t="s">
        <v>240</v>
      </c>
      <c r="B3" s="5">
        <v>11200</v>
      </c>
      <c r="C3" s="44" t="s">
        <v>83</v>
      </c>
      <c r="D3" s="7">
        <v>0</v>
      </c>
      <c r="E3" s="44" t="s">
        <v>83</v>
      </c>
      <c r="F3" s="7">
        <v>0</v>
      </c>
      <c r="G3" s="5">
        <v>0</v>
      </c>
      <c r="H3" s="5"/>
      <c r="I3" s="42"/>
      <c r="J3" s="23">
        <f>(J5+J7)/2</f>
        <v>0</v>
      </c>
    </row>
    <row r="4" spans="1:11" ht="21" customHeight="1" x14ac:dyDescent="0.4">
      <c r="A4" s="4" t="s">
        <v>241</v>
      </c>
      <c r="B4" s="5">
        <v>11050</v>
      </c>
      <c r="C4" s="44" t="s">
        <v>83</v>
      </c>
      <c r="D4" s="21">
        <f t="shared" ref="D4:D42" si="0">IF(OR(C4="JA",C4="Ikke Planlagt"),G4/((MAX(B:B)-MIN(B:B))*2),0)</f>
        <v>0</v>
      </c>
      <c r="E4" s="44" t="s">
        <v>83</v>
      </c>
      <c r="F4" s="7">
        <f t="shared" ref="F4:F43" si="1">IF(OR(E4="JA",E4="Ikke Planlagt"),G4/((MAX(B:B)-MIN(B:B))*2),0)</f>
        <v>0</v>
      </c>
      <c r="G4" s="5">
        <f t="shared" ref="G4:G43" si="2">B3-B4</f>
        <v>150</v>
      </c>
      <c r="H4" s="5"/>
      <c r="I4" s="42"/>
      <c r="J4" s="10" t="s">
        <v>67</v>
      </c>
    </row>
    <row r="5" spans="1:11" ht="21" customHeight="1" x14ac:dyDescent="0.4">
      <c r="A5" s="4" t="s">
        <v>242</v>
      </c>
      <c r="B5" s="5">
        <v>11000</v>
      </c>
      <c r="C5" s="44" t="s">
        <v>83</v>
      </c>
      <c r="D5" s="21">
        <f t="shared" si="0"/>
        <v>0</v>
      </c>
      <c r="E5" s="44" t="s">
        <v>83</v>
      </c>
      <c r="F5" s="7">
        <f t="shared" si="1"/>
        <v>0</v>
      </c>
      <c r="G5" s="5">
        <f t="shared" si="2"/>
        <v>50</v>
      </c>
      <c r="H5" s="5"/>
      <c r="I5" s="42"/>
      <c r="J5" s="12">
        <f>SUM(D3:D100)*2</f>
        <v>0</v>
      </c>
    </row>
    <row r="6" spans="1:11" ht="21" customHeight="1" x14ac:dyDescent="0.4">
      <c r="A6" s="4" t="s">
        <v>243</v>
      </c>
      <c r="B6" s="5">
        <v>10600</v>
      </c>
      <c r="C6" s="44" t="s">
        <v>83</v>
      </c>
      <c r="D6" s="21">
        <f t="shared" si="0"/>
        <v>0</v>
      </c>
      <c r="E6" s="44" t="s">
        <v>83</v>
      </c>
      <c r="F6" s="7">
        <f t="shared" si="1"/>
        <v>0</v>
      </c>
      <c r="G6" s="5">
        <f t="shared" si="2"/>
        <v>400</v>
      </c>
      <c r="H6" s="5"/>
      <c r="I6" s="42"/>
      <c r="J6" s="10" t="s">
        <v>70</v>
      </c>
    </row>
    <row r="7" spans="1:11" ht="21" customHeight="1" x14ac:dyDescent="0.4">
      <c r="A7" s="4" t="s">
        <v>244</v>
      </c>
      <c r="B7" s="5">
        <v>10000</v>
      </c>
      <c r="C7" s="44" t="s">
        <v>83</v>
      </c>
      <c r="D7" s="21">
        <f t="shared" si="0"/>
        <v>0</v>
      </c>
      <c r="E7" s="44" t="s">
        <v>83</v>
      </c>
      <c r="F7" s="7">
        <f t="shared" si="1"/>
        <v>0</v>
      </c>
      <c r="G7" s="5">
        <f t="shared" si="2"/>
        <v>600</v>
      </c>
      <c r="H7" s="5"/>
      <c r="I7" s="42"/>
      <c r="J7" s="12">
        <f>SUM(F3:F100)*2</f>
        <v>0</v>
      </c>
    </row>
    <row r="8" spans="1:11" ht="21" customHeight="1" x14ac:dyDescent="0.4">
      <c r="A8" s="4" t="s">
        <v>245</v>
      </c>
      <c r="B8" s="5">
        <v>9500</v>
      </c>
      <c r="C8" s="44" t="s">
        <v>83</v>
      </c>
      <c r="D8" s="21">
        <f t="shared" si="0"/>
        <v>0</v>
      </c>
      <c r="E8" s="44" t="s">
        <v>83</v>
      </c>
      <c r="F8" s="7">
        <f t="shared" si="1"/>
        <v>0</v>
      </c>
      <c r="G8" s="5">
        <f t="shared" si="2"/>
        <v>500</v>
      </c>
      <c r="H8" s="5" t="s">
        <v>246</v>
      </c>
      <c r="I8" s="42"/>
      <c r="J8" s="10" t="s">
        <v>73</v>
      </c>
    </row>
    <row r="9" spans="1:11" ht="21" customHeight="1" x14ac:dyDescent="0.4">
      <c r="A9" s="4" t="s">
        <v>247</v>
      </c>
      <c r="B9" s="5">
        <v>9500</v>
      </c>
      <c r="C9" s="44" t="s">
        <v>83</v>
      </c>
      <c r="D9" s="21">
        <f t="shared" si="0"/>
        <v>0</v>
      </c>
      <c r="E9" s="44" t="s">
        <v>83</v>
      </c>
      <c r="F9" s="7">
        <f t="shared" si="1"/>
        <v>0</v>
      </c>
      <c r="G9" s="5">
        <f t="shared" si="2"/>
        <v>0</v>
      </c>
      <c r="H9" s="5" t="s">
        <v>246</v>
      </c>
      <c r="I9" s="42"/>
      <c r="J9" s="11">
        <f>(J5+J7)*J11/2</f>
        <v>0</v>
      </c>
    </row>
    <row r="10" spans="1:11" ht="21" customHeight="1" x14ac:dyDescent="0.4">
      <c r="A10" s="4" t="s">
        <v>248</v>
      </c>
      <c r="B10" s="5">
        <v>9150</v>
      </c>
      <c r="C10" s="44" t="s">
        <v>83</v>
      </c>
      <c r="D10" s="21">
        <f t="shared" si="0"/>
        <v>0</v>
      </c>
      <c r="E10" s="44" t="s">
        <v>83</v>
      </c>
      <c r="F10" s="7">
        <f t="shared" si="1"/>
        <v>0</v>
      </c>
      <c r="G10" s="5">
        <f t="shared" si="2"/>
        <v>350</v>
      </c>
      <c r="H10" s="5"/>
      <c r="I10" s="42"/>
      <c r="J10" s="10" t="s">
        <v>76</v>
      </c>
    </row>
    <row r="11" spans="1:11" ht="21" customHeight="1" x14ac:dyDescent="0.4">
      <c r="A11" s="4" t="s">
        <v>249</v>
      </c>
      <c r="B11" s="5">
        <v>8300</v>
      </c>
      <c r="C11" s="44" t="s">
        <v>83</v>
      </c>
      <c r="D11" s="21">
        <f t="shared" si="0"/>
        <v>0</v>
      </c>
      <c r="E11" s="44" t="s">
        <v>83</v>
      </c>
      <c r="F11" s="7">
        <f t="shared" si="1"/>
        <v>0</v>
      </c>
      <c r="G11" s="5">
        <f t="shared" si="2"/>
        <v>850</v>
      </c>
      <c r="H11" s="5"/>
      <c r="I11" s="42"/>
      <c r="J11" s="11">
        <f>2*(MAX(B:B)-MIN(B:B))/1000</f>
        <v>22.4</v>
      </c>
    </row>
    <row r="12" spans="1:11" x14ac:dyDescent="0.3">
      <c r="A12" s="4" t="s">
        <v>250</v>
      </c>
      <c r="B12" s="5">
        <v>7500</v>
      </c>
      <c r="C12" s="44" t="s">
        <v>83</v>
      </c>
      <c r="D12" s="21">
        <f t="shared" si="0"/>
        <v>0</v>
      </c>
      <c r="E12" s="44" t="s">
        <v>83</v>
      </c>
      <c r="F12" s="7">
        <f t="shared" si="1"/>
        <v>0</v>
      </c>
      <c r="G12" s="5">
        <f t="shared" si="2"/>
        <v>800</v>
      </c>
      <c r="H12" s="5"/>
      <c r="I12" s="42"/>
    </row>
    <row r="13" spans="1:11" x14ac:dyDescent="0.3">
      <c r="A13" s="4" t="s">
        <v>251</v>
      </c>
      <c r="B13" s="5">
        <v>7450</v>
      </c>
      <c r="C13" s="44" t="s">
        <v>83</v>
      </c>
      <c r="D13" s="21">
        <f t="shared" si="0"/>
        <v>0</v>
      </c>
      <c r="E13" s="44" t="s">
        <v>83</v>
      </c>
      <c r="F13" s="7">
        <f t="shared" si="1"/>
        <v>0</v>
      </c>
      <c r="G13" s="5">
        <f t="shared" si="2"/>
        <v>50</v>
      </c>
      <c r="H13" s="5"/>
      <c r="I13" s="42"/>
    </row>
    <row r="14" spans="1:11" x14ac:dyDescent="0.3">
      <c r="A14" s="4" t="s">
        <v>252</v>
      </c>
      <c r="B14" s="5">
        <v>7450</v>
      </c>
      <c r="C14" s="44" t="s">
        <v>83</v>
      </c>
      <c r="D14" s="21">
        <f t="shared" si="0"/>
        <v>0</v>
      </c>
      <c r="E14" s="44" t="s">
        <v>83</v>
      </c>
      <c r="F14" s="7">
        <f t="shared" si="1"/>
        <v>0</v>
      </c>
      <c r="G14" s="5">
        <f t="shared" si="2"/>
        <v>0</v>
      </c>
      <c r="H14" s="5"/>
      <c r="I14" s="42"/>
    </row>
    <row r="15" spans="1:11" x14ac:dyDescent="0.3">
      <c r="A15" s="4" t="s">
        <v>253</v>
      </c>
      <c r="B15" s="5">
        <v>7250</v>
      </c>
      <c r="C15" s="44" t="s">
        <v>83</v>
      </c>
      <c r="D15" s="21">
        <f t="shared" si="0"/>
        <v>0</v>
      </c>
      <c r="E15" s="44" t="s">
        <v>83</v>
      </c>
      <c r="F15" s="7">
        <f t="shared" si="1"/>
        <v>0</v>
      </c>
      <c r="G15" s="5">
        <f t="shared" si="2"/>
        <v>200</v>
      </c>
      <c r="H15" s="5"/>
      <c r="I15" s="42"/>
    </row>
    <row r="16" spans="1:11" x14ac:dyDescent="0.3">
      <c r="A16" s="4" t="s">
        <v>254</v>
      </c>
      <c r="B16" s="5">
        <v>7200</v>
      </c>
      <c r="C16" s="44" t="s">
        <v>83</v>
      </c>
      <c r="D16" s="21">
        <f t="shared" si="0"/>
        <v>0</v>
      </c>
      <c r="E16" s="44" t="s">
        <v>83</v>
      </c>
      <c r="F16" s="7">
        <f t="shared" si="1"/>
        <v>0</v>
      </c>
      <c r="G16" s="5">
        <f t="shared" si="2"/>
        <v>50</v>
      </c>
      <c r="H16" s="5"/>
      <c r="I16" s="42"/>
    </row>
    <row r="17" spans="1:11" x14ac:dyDescent="0.3">
      <c r="A17" s="4" t="s">
        <v>255</v>
      </c>
      <c r="B17" s="5">
        <v>6750</v>
      </c>
      <c r="C17" s="44" t="s">
        <v>83</v>
      </c>
      <c r="D17" s="21">
        <f t="shared" si="0"/>
        <v>0</v>
      </c>
      <c r="E17" s="44" t="s">
        <v>83</v>
      </c>
      <c r="F17" s="7">
        <f t="shared" si="1"/>
        <v>0</v>
      </c>
      <c r="G17" s="5">
        <f t="shared" si="2"/>
        <v>450</v>
      </c>
      <c r="H17" s="5"/>
      <c r="I17" s="42"/>
    </row>
    <row r="18" spans="1:11" x14ac:dyDescent="0.3">
      <c r="A18" s="4" t="s">
        <v>256</v>
      </c>
      <c r="B18" s="5">
        <v>6500</v>
      </c>
      <c r="C18" s="44" t="s">
        <v>83</v>
      </c>
      <c r="D18" s="21">
        <f t="shared" si="0"/>
        <v>0</v>
      </c>
      <c r="E18" s="44" t="s">
        <v>83</v>
      </c>
      <c r="F18" s="7">
        <f t="shared" si="1"/>
        <v>0</v>
      </c>
      <c r="G18" s="5">
        <f t="shared" si="2"/>
        <v>250</v>
      </c>
      <c r="H18" s="5" t="s">
        <v>246</v>
      </c>
      <c r="I18" s="42"/>
    </row>
    <row r="19" spans="1:11" x14ac:dyDescent="0.3">
      <c r="A19" s="4" t="s">
        <v>257</v>
      </c>
      <c r="B19" s="5">
        <v>6450</v>
      </c>
      <c r="C19" s="44" t="s">
        <v>83</v>
      </c>
      <c r="D19" s="21">
        <f t="shared" si="0"/>
        <v>0</v>
      </c>
      <c r="E19" s="44" t="s">
        <v>83</v>
      </c>
      <c r="F19" s="7">
        <f t="shared" si="1"/>
        <v>0</v>
      </c>
      <c r="G19" s="5">
        <f t="shared" si="2"/>
        <v>50</v>
      </c>
      <c r="H19" s="5" t="s">
        <v>246</v>
      </c>
      <c r="I19" s="42"/>
    </row>
    <row r="20" spans="1:11" ht="24" customHeight="1" x14ac:dyDescent="0.55000000000000004">
      <c r="A20" s="4" t="s">
        <v>258</v>
      </c>
      <c r="B20" s="5">
        <v>5750</v>
      </c>
      <c r="C20" s="44" t="s">
        <v>83</v>
      </c>
      <c r="D20" s="21">
        <f t="shared" si="0"/>
        <v>0</v>
      </c>
      <c r="E20" s="44" t="s">
        <v>83</v>
      </c>
      <c r="F20" s="7">
        <f t="shared" si="1"/>
        <v>0</v>
      </c>
      <c r="G20" s="5">
        <f t="shared" si="2"/>
        <v>700</v>
      </c>
      <c r="H20" s="5"/>
      <c r="I20" s="42"/>
      <c r="K20" s="8"/>
    </row>
    <row r="21" spans="1:11" x14ac:dyDescent="0.3">
      <c r="A21" s="4" t="s">
        <v>238</v>
      </c>
      <c r="B21" s="5">
        <v>5150</v>
      </c>
      <c r="C21" s="44" t="s">
        <v>83</v>
      </c>
      <c r="D21" s="21">
        <f t="shared" si="0"/>
        <v>0</v>
      </c>
      <c r="E21" s="44" t="s">
        <v>83</v>
      </c>
      <c r="F21" s="7">
        <f t="shared" si="1"/>
        <v>0</v>
      </c>
      <c r="G21" s="5">
        <f t="shared" si="2"/>
        <v>600</v>
      </c>
      <c r="H21" s="5"/>
      <c r="I21" s="42"/>
    </row>
    <row r="22" spans="1:11" x14ac:dyDescent="0.3">
      <c r="A22" s="4" t="s">
        <v>259</v>
      </c>
      <c r="B22" s="5">
        <v>4750</v>
      </c>
      <c r="C22" s="44" t="s">
        <v>83</v>
      </c>
      <c r="D22" s="21">
        <f t="shared" si="0"/>
        <v>0</v>
      </c>
      <c r="E22" s="44" t="s">
        <v>83</v>
      </c>
      <c r="F22" s="7">
        <f t="shared" si="1"/>
        <v>0</v>
      </c>
      <c r="G22" s="5">
        <f t="shared" si="2"/>
        <v>400</v>
      </c>
      <c r="H22" s="5"/>
      <c r="I22" s="42"/>
    </row>
    <row r="23" spans="1:11" x14ac:dyDescent="0.3">
      <c r="A23" s="4" t="s">
        <v>260</v>
      </c>
      <c r="B23" s="5">
        <v>4750</v>
      </c>
      <c r="C23" s="44" t="s">
        <v>83</v>
      </c>
      <c r="D23" s="21">
        <f t="shared" si="0"/>
        <v>0</v>
      </c>
      <c r="E23" s="44" t="s">
        <v>83</v>
      </c>
      <c r="F23" s="7">
        <f t="shared" si="1"/>
        <v>0</v>
      </c>
      <c r="G23" s="5">
        <f t="shared" si="2"/>
        <v>0</v>
      </c>
      <c r="H23" s="5"/>
      <c r="I23" s="42"/>
    </row>
    <row r="24" spans="1:11" x14ac:dyDescent="0.3">
      <c r="A24" s="4" t="s">
        <v>261</v>
      </c>
      <c r="B24" s="5">
        <v>4750</v>
      </c>
      <c r="C24" s="44" t="s">
        <v>83</v>
      </c>
      <c r="D24" s="21">
        <f t="shared" si="0"/>
        <v>0</v>
      </c>
      <c r="E24" s="44" t="s">
        <v>83</v>
      </c>
      <c r="F24" s="7">
        <f t="shared" si="1"/>
        <v>0</v>
      </c>
      <c r="G24" s="5">
        <f t="shared" si="2"/>
        <v>0</v>
      </c>
      <c r="H24" s="5"/>
      <c r="I24" s="42"/>
    </row>
    <row r="25" spans="1:11" x14ac:dyDescent="0.3">
      <c r="A25" s="4" t="s">
        <v>262</v>
      </c>
      <c r="B25" s="5">
        <v>4750</v>
      </c>
      <c r="C25" s="44" t="s">
        <v>83</v>
      </c>
      <c r="D25" s="21">
        <f t="shared" si="0"/>
        <v>0</v>
      </c>
      <c r="E25" s="44" t="s">
        <v>83</v>
      </c>
      <c r="F25" s="7">
        <f t="shared" si="1"/>
        <v>0</v>
      </c>
      <c r="G25" s="5">
        <f t="shared" si="2"/>
        <v>0</v>
      </c>
      <c r="H25" s="5"/>
      <c r="I25" s="42"/>
    </row>
    <row r="26" spans="1:11" x14ac:dyDescent="0.3">
      <c r="A26" s="4" t="s">
        <v>263</v>
      </c>
      <c r="B26" s="5">
        <v>4350</v>
      </c>
      <c r="C26" s="44" t="s">
        <v>83</v>
      </c>
      <c r="D26" s="21">
        <f t="shared" si="0"/>
        <v>0</v>
      </c>
      <c r="E26" s="44" t="s">
        <v>83</v>
      </c>
      <c r="F26" s="7">
        <f t="shared" si="1"/>
        <v>0</v>
      </c>
      <c r="G26" s="5">
        <f t="shared" si="2"/>
        <v>400</v>
      </c>
      <c r="H26" s="5"/>
      <c r="I26" s="42"/>
    </row>
    <row r="27" spans="1:11" x14ac:dyDescent="0.3">
      <c r="A27" s="4" t="s">
        <v>264</v>
      </c>
      <c r="B27" s="5">
        <v>3550</v>
      </c>
      <c r="C27" s="44" t="s">
        <v>83</v>
      </c>
      <c r="D27" s="21">
        <f t="shared" si="0"/>
        <v>0</v>
      </c>
      <c r="E27" s="44" t="s">
        <v>83</v>
      </c>
      <c r="F27" s="7">
        <f t="shared" si="1"/>
        <v>0</v>
      </c>
      <c r="G27" s="5">
        <f t="shared" si="2"/>
        <v>800</v>
      </c>
      <c r="H27" s="5"/>
      <c r="I27" s="42"/>
    </row>
    <row r="28" spans="1:11" x14ac:dyDescent="0.3">
      <c r="A28" s="4" t="s">
        <v>265</v>
      </c>
      <c r="B28" s="5">
        <v>3500</v>
      </c>
      <c r="C28" s="44" t="s">
        <v>83</v>
      </c>
      <c r="D28" s="21">
        <f t="shared" si="0"/>
        <v>0</v>
      </c>
      <c r="E28" s="44" t="s">
        <v>83</v>
      </c>
      <c r="F28" s="7">
        <f t="shared" si="1"/>
        <v>0</v>
      </c>
      <c r="G28" s="5">
        <f t="shared" si="2"/>
        <v>50</v>
      </c>
      <c r="H28" s="5"/>
      <c r="I28" s="42"/>
    </row>
    <row r="29" spans="1:11" x14ac:dyDescent="0.3">
      <c r="A29" s="4" t="s">
        <v>266</v>
      </c>
      <c r="B29" s="5">
        <v>3500</v>
      </c>
      <c r="C29" s="44" t="s">
        <v>83</v>
      </c>
      <c r="D29" s="21">
        <f t="shared" si="0"/>
        <v>0</v>
      </c>
      <c r="E29" s="44" t="s">
        <v>83</v>
      </c>
      <c r="F29" s="7">
        <f t="shared" si="1"/>
        <v>0</v>
      </c>
      <c r="G29" s="5">
        <f t="shared" si="2"/>
        <v>0</v>
      </c>
      <c r="H29" s="5"/>
      <c r="I29" s="42"/>
    </row>
    <row r="30" spans="1:11" x14ac:dyDescent="0.3">
      <c r="A30" s="4" t="s">
        <v>267</v>
      </c>
      <c r="B30" s="5">
        <v>3100</v>
      </c>
      <c r="C30" s="44" t="s">
        <v>83</v>
      </c>
      <c r="D30" s="21">
        <f t="shared" si="0"/>
        <v>0</v>
      </c>
      <c r="E30" s="44" t="s">
        <v>83</v>
      </c>
      <c r="F30" s="7">
        <f t="shared" si="1"/>
        <v>0</v>
      </c>
      <c r="G30" s="5">
        <f t="shared" si="2"/>
        <v>400</v>
      </c>
      <c r="H30" s="5"/>
      <c r="I30" s="42"/>
    </row>
    <row r="31" spans="1:11" x14ac:dyDescent="0.3">
      <c r="A31" s="4" t="s">
        <v>268</v>
      </c>
      <c r="B31" s="5">
        <v>2600</v>
      </c>
      <c r="C31" s="44" t="s">
        <v>83</v>
      </c>
      <c r="D31" s="21">
        <f t="shared" si="0"/>
        <v>0</v>
      </c>
      <c r="E31" s="44" t="s">
        <v>83</v>
      </c>
      <c r="F31" s="7">
        <f t="shared" si="1"/>
        <v>0</v>
      </c>
      <c r="G31" s="5">
        <f t="shared" si="2"/>
        <v>500</v>
      </c>
      <c r="H31" s="5"/>
      <c r="I31" s="42"/>
    </row>
    <row r="32" spans="1:11" x14ac:dyDescent="0.3">
      <c r="A32" s="4" t="s">
        <v>269</v>
      </c>
      <c r="B32" s="5">
        <v>1700</v>
      </c>
      <c r="C32" s="44" t="s">
        <v>83</v>
      </c>
      <c r="D32" s="21">
        <f t="shared" si="0"/>
        <v>0</v>
      </c>
      <c r="E32" s="44" t="s">
        <v>83</v>
      </c>
      <c r="F32" s="7">
        <f t="shared" si="1"/>
        <v>0</v>
      </c>
      <c r="G32" s="5">
        <f t="shared" si="2"/>
        <v>900</v>
      </c>
      <c r="H32" s="5"/>
      <c r="I32" s="42"/>
    </row>
    <row r="33" spans="1:9" x14ac:dyDescent="0.3">
      <c r="A33" s="4" t="s">
        <v>270</v>
      </c>
      <c r="B33" s="5">
        <v>1550</v>
      </c>
      <c r="C33" s="44" t="s">
        <v>83</v>
      </c>
      <c r="D33" s="21">
        <f t="shared" si="0"/>
        <v>0</v>
      </c>
      <c r="E33" s="44" t="s">
        <v>83</v>
      </c>
      <c r="F33" s="7">
        <f t="shared" si="1"/>
        <v>0</v>
      </c>
      <c r="G33" s="5">
        <f t="shared" si="2"/>
        <v>150</v>
      </c>
      <c r="H33" s="5"/>
      <c r="I33" s="18"/>
    </row>
    <row r="34" spans="1:9" x14ac:dyDescent="0.3">
      <c r="A34" s="4" t="s">
        <v>271</v>
      </c>
      <c r="B34" s="5">
        <v>1050</v>
      </c>
      <c r="C34" s="44" t="s">
        <v>83</v>
      </c>
      <c r="D34" s="21">
        <f t="shared" si="0"/>
        <v>0</v>
      </c>
      <c r="E34" s="44" t="s">
        <v>83</v>
      </c>
      <c r="F34" s="7">
        <f t="shared" si="1"/>
        <v>0</v>
      </c>
      <c r="G34" s="5">
        <f t="shared" si="2"/>
        <v>500</v>
      </c>
      <c r="H34" s="5"/>
      <c r="I34" s="18"/>
    </row>
    <row r="35" spans="1:9" x14ac:dyDescent="0.3">
      <c r="A35" s="4" t="s">
        <v>272</v>
      </c>
      <c r="B35" s="5">
        <v>1000</v>
      </c>
      <c r="C35" s="44" t="s">
        <v>83</v>
      </c>
      <c r="D35" s="21">
        <f t="shared" si="0"/>
        <v>0</v>
      </c>
      <c r="E35" s="44" t="s">
        <v>83</v>
      </c>
      <c r="F35" s="7">
        <f t="shared" si="1"/>
        <v>0</v>
      </c>
      <c r="G35" s="5">
        <f t="shared" si="2"/>
        <v>50</v>
      </c>
      <c r="H35" s="5"/>
      <c r="I35" s="18"/>
    </row>
    <row r="36" spans="1:9" x14ac:dyDescent="0.3">
      <c r="A36" s="4" t="s">
        <v>273</v>
      </c>
      <c r="B36" s="5">
        <v>1000</v>
      </c>
      <c r="C36" s="44" t="s">
        <v>83</v>
      </c>
      <c r="D36" s="21">
        <f t="shared" si="0"/>
        <v>0</v>
      </c>
      <c r="E36" s="44" t="s">
        <v>83</v>
      </c>
      <c r="F36" s="7">
        <f t="shared" si="1"/>
        <v>0</v>
      </c>
      <c r="G36" s="5">
        <f t="shared" si="2"/>
        <v>0</v>
      </c>
      <c r="H36" s="5"/>
      <c r="I36" s="18"/>
    </row>
    <row r="37" spans="1:9" x14ac:dyDescent="0.3">
      <c r="A37" s="4" t="s">
        <v>274</v>
      </c>
      <c r="B37" s="5">
        <v>850</v>
      </c>
      <c r="C37" s="44" t="s">
        <v>83</v>
      </c>
      <c r="D37" s="21">
        <f t="shared" si="0"/>
        <v>0</v>
      </c>
      <c r="E37" s="44" t="s">
        <v>83</v>
      </c>
      <c r="F37" s="7">
        <f t="shared" si="1"/>
        <v>0</v>
      </c>
      <c r="G37" s="5">
        <f t="shared" si="2"/>
        <v>150</v>
      </c>
      <c r="H37" s="5"/>
      <c r="I37" s="18"/>
    </row>
    <row r="38" spans="1:9" x14ac:dyDescent="0.3">
      <c r="A38" s="4" t="s">
        <v>275</v>
      </c>
      <c r="B38" s="5">
        <v>600</v>
      </c>
      <c r="C38" s="44" t="s">
        <v>83</v>
      </c>
      <c r="D38" s="21">
        <f t="shared" si="0"/>
        <v>0</v>
      </c>
      <c r="E38" s="44" t="s">
        <v>83</v>
      </c>
      <c r="F38" s="7">
        <f t="shared" si="1"/>
        <v>0</v>
      </c>
      <c r="G38" s="5">
        <f t="shared" si="2"/>
        <v>250</v>
      </c>
      <c r="H38" s="5"/>
      <c r="I38" s="18"/>
    </row>
    <row r="39" spans="1:9" x14ac:dyDescent="0.3">
      <c r="A39" s="4" t="s">
        <v>276</v>
      </c>
      <c r="B39" s="5">
        <v>550</v>
      </c>
      <c r="C39" s="44" t="s">
        <v>83</v>
      </c>
      <c r="D39" s="21">
        <f t="shared" si="0"/>
        <v>0</v>
      </c>
      <c r="E39" s="44" t="s">
        <v>83</v>
      </c>
      <c r="F39" s="7">
        <f t="shared" si="1"/>
        <v>0</v>
      </c>
      <c r="G39" s="5">
        <f t="shared" si="2"/>
        <v>50</v>
      </c>
      <c r="H39" s="5"/>
      <c r="I39" s="18"/>
    </row>
    <row r="40" spans="1:9" x14ac:dyDescent="0.3">
      <c r="A40" s="4" t="s">
        <v>277</v>
      </c>
      <c r="B40" s="5">
        <v>550</v>
      </c>
      <c r="C40" s="44" t="s">
        <v>83</v>
      </c>
      <c r="D40" s="21">
        <f t="shared" si="0"/>
        <v>0</v>
      </c>
      <c r="E40" s="44" t="s">
        <v>83</v>
      </c>
      <c r="F40" s="7">
        <f t="shared" si="1"/>
        <v>0</v>
      </c>
      <c r="G40" s="5">
        <f t="shared" si="2"/>
        <v>0</v>
      </c>
      <c r="H40" s="5"/>
      <c r="I40" s="18"/>
    </row>
    <row r="41" spans="1:9" x14ac:dyDescent="0.3">
      <c r="A41" s="4" t="s">
        <v>278</v>
      </c>
      <c r="B41" s="5">
        <v>500</v>
      </c>
      <c r="C41" s="44" t="s">
        <v>83</v>
      </c>
      <c r="D41" s="21">
        <f t="shared" si="0"/>
        <v>0</v>
      </c>
      <c r="E41" s="44" t="s">
        <v>83</v>
      </c>
      <c r="F41" s="7">
        <f t="shared" si="1"/>
        <v>0</v>
      </c>
      <c r="G41" s="5">
        <f t="shared" si="2"/>
        <v>50</v>
      </c>
      <c r="H41" s="5"/>
      <c r="I41" s="18"/>
    </row>
    <row r="42" spans="1:9" x14ac:dyDescent="0.3">
      <c r="A42" s="4" t="s">
        <v>279</v>
      </c>
      <c r="B42" s="5">
        <v>500</v>
      </c>
      <c r="C42" s="44" t="s">
        <v>83</v>
      </c>
      <c r="D42" s="21">
        <f t="shared" si="0"/>
        <v>0</v>
      </c>
      <c r="E42" s="44" t="s">
        <v>83</v>
      </c>
      <c r="F42" s="7">
        <f t="shared" si="1"/>
        <v>0</v>
      </c>
      <c r="G42" s="5">
        <f t="shared" si="2"/>
        <v>0</v>
      </c>
      <c r="H42" s="5"/>
      <c r="I42" s="18"/>
    </row>
    <row r="43" spans="1:9" x14ac:dyDescent="0.3">
      <c r="A43" s="4" t="s">
        <v>280</v>
      </c>
      <c r="B43" s="5">
        <v>0</v>
      </c>
      <c r="C43" s="44" t="s">
        <v>83</v>
      </c>
      <c r="D43" s="21"/>
      <c r="E43" s="44" t="s">
        <v>83</v>
      </c>
      <c r="F43" s="7">
        <f t="shared" si="1"/>
        <v>0</v>
      </c>
      <c r="G43" s="5">
        <f t="shared" si="2"/>
        <v>500</v>
      </c>
      <c r="H43" s="5"/>
      <c r="I43" s="18"/>
    </row>
    <row r="44" spans="1:9" x14ac:dyDescent="0.3">
      <c r="A44" s="5"/>
      <c r="B44" s="5"/>
      <c r="C44" s="5"/>
      <c r="D44" s="5"/>
      <c r="E44" s="5"/>
      <c r="F44" s="5"/>
      <c r="G44" s="5"/>
      <c r="H44" s="5"/>
      <c r="I44" s="18"/>
    </row>
    <row r="45" spans="1:9" x14ac:dyDescent="0.3">
      <c r="A45" s="5"/>
      <c r="B45" s="5"/>
      <c r="C45" s="5"/>
      <c r="D45" s="5"/>
      <c r="E45" s="5"/>
      <c r="F45" s="5"/>
      <c r="G45" s="5"/>
      <c r="H45" s="5"/>
      <c r="I45" s="18"/>
    </row>
  </sheetData>
  <conditionalFormatting sqref="C3:C43">
    <cfRule type="containsText" dxfId="14" priority="4" operator="containsText" text="Ikke planlagt">
      <formula>NOT(ISERROR(SEARCH("Ikke planlagt",C3)))</formula>
    </cfRule>
    <cfRule type="expression" dxfId="13" priority="5">
      <formula>UPPER(C3)="JA"</formula>
    </cfRule>
    <cfRule type="expression" dxfId="12" priority="6">
      <formula>UPPER(C3)="NEI"</formula>
    </cfRule>
  </conditionalFormatting>
  <conditionalFormatting sqref="E3:E43">
    <cfRule type="containsText" dxfId="11" priority="1" operator="containsText" text="Ikke planlagt">
      <formula>NOT(ISERROR(SEARCH("Ikke planlagt",E3)))</formula>
    </cfRule>
    <cfRule type="expression" dxfId="10" priority="2">
      <formula>UPPER(E3)="JA"</formula>
    </cfRule>
    <cfRule type="expression" dxfId="9" priority="3">
      <formula>UPPER(E3)="NEI"</formula>
    </cfRule>
  </conditionalFormatting>
  <dataValidations count="1">
    <dataValidation type="list" allowBlank="1" sqref="C3:C43 E3:E43" xr:uid="{00000000-0002-0000-0A00-000000000000}">
      <formula1>"Ja,Nei,Ikke planlagt"</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Ark12"/>
  <dimension ref="A1:K45"/>
  <sheetViews>
    <sheetView workbookViewId="0">
      <selection activeCell="E3" sqref="E3:E8"/>
    </sheetView>
  </sheetViews>
  <sheetFormatPr baseColWidth="10" defaultColWidth="9.109375" defaultRowHeight="14.4" x14ac:dyDescent="0.3"/>
  <cols>
    <col min="1" max="1" width="24.88671875" bestFit="1" customWidth="1"/>
    <col min="2" max="2" width="22.33203125" customWidth="1"/>
    <col min="3" max="3" width="13" customWidth="1"/>
    <col min="4" max="4" width="14.109375" customWidth="1"/>
    <col min="5" max="5" width="15" customWidth="1"/>
    <col min="6" max="6" width="13.33203125" customWidth="1"/>
    <col min="7" max="7" width="9.5546875" customWidth="1"/>
    <col min="8" max="8" width="23.5546875" customWidth="1"/>
    <col min="9" max="9" width="22.33203125" customWidth="1"/>
    <col min="10" max="10" width="26.88671875" customWidth="1"/>
    <col min="11" max="11" width="13" customWidth="1"/>
  </cols>
  <sheetData>
    <row r="1" spans="1:11" ht="21" customHeight="1" x14ac:dyDescent="0.4">
      <c r="A1" s="1" t="s">
        <v>281</v>
      </c>
      <c r="B1" s="1" t="s">
        <v>54</v>
      </c>
      <c r="C1" s="1"/>
      <c r="D1" s="1"/>
      <c r="E1" s="1" t="s">
        <v>55</v>
      </c>
      <c r="F1" s="16"/>
      <c r="G1" s="16"/>
      <c r="H1" s="16"/>
      <c r="I1" s="36"/>
      <c r="J1" s="17"/>
      <c r="K1" s="18"/>
    </row>
    <row r="2" spans="1:11" ht="21" customHeight="1" x14ac:dyDescent="0.4">
      <c r="A2" s="6" t="s">
        <v>47</v>
      </c>
      <c r="B2" s="6" t="s">
        <v>56</v>
      </c>
      <c r="C2" s="6" t="s">
        <v>57</v>
      </c>
      <c r="D2" s="6" t="s">
        <v>58</v>
      </c>
      <c r="E2" s="6" t="s">
        <v>59</v>
      </c>
      <c r="F2" s="6" t="s">
        <v>60</v>
      </c>
      <c r="G2" s="6" t="s">
        <v>61</v>
      </c>
      <c r="H2" s="19" t="s">
        <v>62</v>
      </c>
      <c r="I2" s="37" t="s">
        <v>63</v>
      </c>
      <c r="J2" s="9" t="s">
        <v>64</v>
      </c>
      <c r="K2" s="13"/>
    </row>
    <row r="3" spans="1:11" ht="21" customHeight="1" x14ac:dyDescent="0.4">
      <c r="A3" s="20" t="s">
        <v>282</v>
      </c>
      <c r="B3" s="18">
        <v>10536</v>
      </c>
      <c r="C3" s="44" t="s">
        <v>83</v>
      </c>
      <c r="D3" s="21">
        <v>0</v>
      </c>
      <c r="E3" s="44" t="s">
        <v>83</v>
      </c>
      <c r="F3" s="21">
        <v>0</v>
      </c>
      <c r="G3" s="18">
        <v>0</v>
      </c>
      <c r="H3" s="18"/>
      <c r="I3" s="42"/>
      <c r="J3" s="23">
        <f>(J5+J7)/2</f>
        <v>0</v>
      </c>
      <c r="K3" s="22"/>
    </row>
    <row r="4" spans="1:11" ht="21" customHeight="1" x14ac:dyDescent="0.4">
      <c r="A4" s="20" t="s">
        <v>283</v>
      </c>
      <c r="B4" s="18">
        <v>9800</v>
      </c>
      <c r="C4" s="44" t="s">
        <v>83</v>
      </c>
      <c r="D4" s="21">
        <f>IF(OR(C4="JA",C4="Ikke Planlagt"),G4/((MAX(B:B)-MIN(B:B))*2),0)</f>
        <v>0</v>
      </c>
      <c r="E4" s="44" t="s">
        <v>83</v>
      </c>
      <c r="F4" s="21">
        <f>IF(OR(E4="JA",E4="Ikke Planlagt"),G4/((MAX(B:B)-MIN(B:B))*2),0)</f>
        <v>0</v>
      </c>
      <c r="G4" s="18">
        <f>B3-B4</f>
        <v>736</v>
      </c>
      <c r="H4" s="18"/>
      <c r="I4" s="42"/>
      <c r="J4" s="10" t="s">
        <v>67</v>
      </c>
      <c r="K4" s="22"/>
    </row>
    <row r="5" spans="1:11" ht="21" customHeight="1" x14ac:dyDescent="0.4">
      <c r="A5" s="20" t="s">
        <v>284</v>
      </c>
      <c r="B5" s="18">
        <v>9718</v>
      </c>
      <c r="C5" s="44" t="s">
        <v>83</v>
      </c>
      <c r="D5" s="21">
        <f>IF(OR(C5="JA",C5="Ikke Planlagt"),G5/((MAX(B:B)-MIN(B:B))*2),0)</f>
        <v>0</v>
      </c>
      <c r="E5" s="44" t="s">
        <v>83</v>
      </c>
      <c r="F5" s="21">
        <f>IF(OR(E5="JA",E5="Ikke Planlagt"),G5/((MAX(B:B)-MIN(B:B))*2),0)</f>
        <v>0</v>
      </c>
      <c r="G5" s="18">
        <f>B4-B5</f>
        <v>82</v>
      </c>
      <c r="H5" s="18"/>
      <c r="I5" s="42"/>
      <c r="J5" s="12">
        <f>SUM(D3:D100)*2</f>
        <v>0</v>
      </c>
      <c r="K5" s="22"/>
    </row>
    <row r="6" spans="1:11" ht="21" customHeight="1" x14ac:dyDescent="0.4">
      <c r="A6" s="20" t="s">
        <v>285</v>
      </c>
      <c r="B6" s="18">
        <v>9382</v>
      </c>
      <c r="C6" s="44" t="s">
        <v>83</v>
      </c>
      <c r="D6" s="21">
        <f>IF(OR(C6="JA",C6="Ikke Planlagt"),G6/((MAX(B:B)-MIN(B:B))*2),0)</f>
        <v>0</v>
      </c>
      <c r="E6" s="44" t="s">
        <v>83</v>
      </c>
      <c r="F6" s="21">
        <f>IF(OR(E6="JA",E6="Ikke Planlagt"),G6/((MAX(B:B)-MIN(B:B))*2),0)</f>
        <v>0</v>
      </c>
      <c r="G6" s="18">
        <f>B5-B6</f>
        <v>336</v>
      </c>
      <c r="H6" s="18"/>
      <c r="I6" s="42"/>
      <c r="J6" s="10" t="s">
        <v>70</v>
      </c>
      <c r="K6" s="22"/>
    </row>
    <row r="7" spans="1:11" ht="21" customHeight="1" x14ac:dyDescent="0.4">
      <c r="A7" s="20" t="s">
        <v>286</v>
      </c>
      <c r="B7" s="18">
        <v>8889</v>
      </c>
      <c r="C7" s="44" t="s">
        <v>83</v>
      </c>
      <c r="D7" s="21">
        <f>IF(OR(C7="JA",C7="Ikke Planlagt"),G7/((MAX(B:B)-MIN(B:B))*2),0)</f>
        <v>0</v>
      </c>
      <c r="E7" s="44" t="s">
        <v>83</v>
      </c>
      <c r="F7" s="21">
        <f>IF(OR(E7="JA",E7="Ikke Planlagt"),G7/((MAX(B:B)-MIN(B:B))*2),0)</f>
        <v>0</v>
      </c>
      <c r="G7" s="18">
        <f>B6-B7</f>
        <v>493</v>
      </c>
      <c r="H7" s="18"/>
      <c r="I7" s="42"/>
      <c r="J7" s="12">
        <f>SUM(F3:F100)*2</f>
        <v>0</v>
      </c>
      <c r="K7" s="22"/>
    </row>
    <row r="8" spans="1:11" ht="21" customHeight="1" x14ac:dyDescent="0.4">
      <c r="A8" s="20" t="s">
        <v>287</v>
      </c>
      <c r="B8" s="18">
        <v>8889</v>
      </c>
      <c r="C8" s="44" t="s">
        <v>83</v>
      </c>
      <c r="D8" s="21">
        <f>IF(OR(C8="JA",C8="Ikke Planlagt"),G8/((MAX(B:B)-MIN(B:B))*2),0)</f>
        <v>0</v>
      </c>
      <c r="E8" s="44" t="s">
        <v>83</v>
      </c>
      <c r="F8" s="21">
        <f>IF(OR(E8="JA",E8="Ikke Planlagt"),G8/((MAX(B:B)-MIN(B:B))*2),0)</f>
        <v>0</v>
      </c>
      <c r="G8" s="18">
        <f>B7-B8</f>
        <v>0</v>
      </c>
      <c r="H8" s="18"/>
      <c r="I8" s="42"/>
      <c r="J8" s="10" t="s">
        <v>73</v>
      </c>
      <c r="K8" s="22"/>
    </row>
    <row r="9" spans="1:11" ht="21" customHeight="1" x14ac:dyDescent="0.4">
      <c r="A9" s="20"/>
      <c r="B9" s="18"/>
      <c r="C9" s="5"/>
      <c r="D9" s="21"/>
      <c r="E9" s="5"/>
      <c r="F9" s="21"/>
      <c r="G9" s="18"/>
      <c r="H9" s="18"/>
      <c r="I9" s="42"/>
      <c r="J9" s="11">
        <f>(J5+J7)*J11/2</f>
        <v>0</v>
      </c>
      <c r="K9" s="22"/>
    </row>
    <row r="10" spans="1:11" ht="21" customHeight="1" x14ac:dyDescent="0.4">
      <c r="A10" s="20"/>
      <c r="B10" s="18"/>
      <c r="C10" s="5"/>
      <c r="D10" s="21"/>
      <c r="E10" s="5"/>
      <c r="F10" s="21"/>
      <c r="G10" s="18"/>
      <c r="H10" s="18"/>
      <c r="I10" s="42"/>
      <c r="J10" s="10" t="s">
        <v>76</v>
      </c>
      <c r="K10" s="22"/>
    </row>
    <row r="11" spans="1:11" ht="21" customHeight="1" x14ac:dyDescent="0.4">
      <c r="A11" s="20"/>
      <c r="B11" s="18"/>
      <c r="C11" s="5"/>
      <c r="D11" s="21"/>
      <c r="E11" s="5"/>
      <c r="F11" s="21"/>
      <c r="G11" s="18"/>
      <c r="H11" s="18"/>
      <c r="I11" s="42"/>
      <c r="J11" s="11">
        <f>2*(MAX(B:B)-MIN(B:B))/1000</f>
        <v>3.294</v>
      </c>
      <c r="K11" s="22"/>
    </row>
    <row r="12" spans="1:11" x14ac:dyDescent="0.3">
      <c r="A12" s="20"/>
      <c r="B12" s="18"/>
      <c r="C12" s="5"/>
      <c r="D12" s="21"/>
      <c r="E12" s="5"/>
      <c r="F12" s="21"/>
      <c r="G12" s="18"/>
      <c r="H12" s="18"/>
      <c r="I12" s="42"/>
      <c r="J12" s="22"/>
      <c r="K12" s="22"/>
    </row>
    <row r="13" spans="1:11" x14ac:dyDescent="0.3">
      <c r="A13" s="20"/>
      <c r="B13" s="18"/>
      <c r="C13" s="5"/>
      <c r="D13" s="21"/>
      <c r="E13" s="5"/>
      <c r="F13" s="21"/>
      <c r="G13" s="18"/>
      <c r="H13" s="18"/>
      <c r="I13" s="42"/>
      <c r="J13" s="22"/>
      <c r="K13" s="22"/>
    </row>
    <row r="14" spans="1:11" x14ac:dyDescent="0.3">
      <c r="A14" s="20"/>
      <c r="B14" s="18"/>
      <c r="C14" s="5"/>
      <c r="D14" s="21"/>
      <c r="E14" s="5"/>
      <c r="F14" s="21"/>
      <c r="G14" s="18"/>
      <c r="H14" s="18"/>
      <c r="I14" s="42"/>
      <c r="J14" s="22"/>
      <c r="K14" s="22"/>
    </row>
    <row r="15" spans="1:11" x14ac:dyDescent="0.3">
      <c r="A15" s="20"/>
      <c r="B15" s="18"/>
      <c r="C15" s="5"/>
      <c r="D15" s="21"/>
      <c r="E15" s="5"/>
      <c r="F15" s="21"/>
      <c r="G15" s="18"/>
      <c r="H15" s="18"/>
      <c r="I15" s="42"/>
      <c r="J15" s="22"/>
      <c r="K15" s="22"/>
    </row>
    <row r="16" spans="1:11" x14ac:dyDescent="0.3">
      <c r="A16" s="20"/>
      <c r="B16" s="18"/>
      <c r="C16" s="5"/>
      <c r="D16" s="21"/>
      <c r="E16" s="5"/>
      <c r="F16" s="21"/>
      <c r="G16" s="18"/>
      <c r="H16" s="18"/>
      <c r="I16" s="42"/>
      <c r="J16" s="22"/>
      <c r="K16" s="22"/>
    </row>
    <row r="17" spans="1:11" ht="24" customHeight="1" x14ac:dyDescent="0.55000000000000004">
      <c r="A17" s="20"/>
      <c r="B17" s="18"/>
      <c r="C17" s="5"/>
      <c r="D17" s="21"/>
      <c r="E17" s="5"/>
      <c r="F17" s="21"/>
      <c r="G17" s="18"/>
      <c r="H17" s="18"/>
      <c r="I17" s="42"/>
      <c r="J17" s="24"/>
      <c r="K17" s="22"/>
    </row>
    <row r="18" spans="1:11" x14ac:dyDescent="0.3">
      <c r="A18" s="20"/>
      <c r="B18" s="18"/>
      <c r="C18" s="5"/>
      <c r="D18" s="21"/>
      <c r="E18" s="5"/>
      <c r="F18" s="21"/>
      <c r="G18" s="18"/>
      <c r="H18" s="18"/>
      <c r="I18" s="42"/>
      <c r="J18" s="22"/>
      <c r="K18" s="22"/>
    </row>
    <row r="19" spans="1:11" x14ac:dyDescent="0.3">
      <c r="A19" s="20"/>
      <c r="B19" s="18"/>
      <c r="C19" s="5"/>
      <c r="D19" s="21"/>
      <c r="E19" s="5"/>
      <c r="F19" s="21"/>
      <c r="G19" s="18"/>
      <c r="H19" s="18"/>
      <c r="I19" s="42"/>
      <c r="J19" s="22"/>
      <c r="K19" s="22"/>
    </row>
    <row r="20" spans="1:11" ht="24" customHeight="1" x14ac:dyDescent="0.55000000000000004">
      <c r="A20" s="20"/>
      <c r="B20" s="18"/>
      <c r="C20" s="5"/>
      <c r="D20" s="21"/>
      <c r="E20" s="5"/>
      <c r="F20" s="21"/>
      <c r="G20" s="18"/>
      <c r="H20" s="18"/>
      <c r="I20" s="42"/>
      <c r="J20" s="22"/>
      <c r="K20" s="8"/>
    </row>
    <row r="21" spans="1:11" x14ac:dyDescent="0.3">
      <c r="A21" s="20"/>
      <c r="B21" s="18"/>
      <c r="C21" s="5"/>
      <c r="D21" s="21"/>
      <c r="E21" s="5"/>
      <c r="F21" s="21"/>
      <c r="G21" s="18"/>
      <c r="H21" s="18"/>
      <c r="I21" s="42"/>
      <c r="J21" s="22"/>
      <c r="K21" s="22"/>
    </row>
    <row r="22" spans="1:11" x14ac:dyDescent="0.3">
      <c r="A22" s="20"/>
      <c r="B22" s="18"/>
      <c r="C22" s="5"/>
      <c r="D22" s="21"/>
      <c r="E22" s="5"/>
      <c r="F22" s="21"/>
      <c r="G22" s="18"/>
      <c r="H22" s="18"/>
      <c r="I22" s="42"/>
      <c r="J22" s="22"/>
      <c r="K22" s="22"/>
    </row>
    <row r="23" spans="1:11" x14ac:dyDescent="0.3">
      <c r="A23" s="20"/>
      <c r="B23" s="18"/>
      <c r="C23" s="5"/>
      <c r="D23" s="21"/>
      <c r="E23" s="5"/>
      <c r="F23" s="21"/>
      <c r="G23" s="18"/>
      <c r="H23" s="18"/>
      <c r="I23" s="42"/>
      <c r="J23" s="22"/>
      <c r="K23" s="22"/>
    </row>
    <row r="24" spans="1:11" x14ac:dyDescent="0.3">
      <c r="A24" s="20"/>
      <c r="B24" s="18"/>
      <c r="C24" s="5"/>
      <c r="D24" s="21"/>
      <c r="E24" s="5"/>
      <c r="F24" s="21"/>
      <c r="G24" s="18"/>
      <c r="H24" s="18"/>
      <c r="I24" s="42"/>
      <c r="J24" s="22"/>
      <c r="K24" s="22"/>
    </row>
    <row r="25" spans="1:11" x14ac:dyDescent="0.3">
      <c r="A25" s="20"/>
      <c r="B25" s="18"/>
      <c r="C25" s="5"/>
      <c r="D25" s="21"/>
      <c r="E25" s="5"/>
      <c r="F25" s="21"/>
      <c r="G25" s="18"/>
      <c r="H25" s="18"/>
      <c r="I25" s="42"/>
      <c r="J25" s="22"/>
      <c r="K25" s="22"/>
    </row>
    <row r="26" spans="1:11" x14ac:dyDescent="0.3">
      <c r="A26" s="20"/>
      <c r="B26" s="18"/>
      <c r="C26" s="5"/>
      <c r="D26" s="21"/>
      <c r="E26" s="5"/>
      <c r="F26" s="21"/>
      <c r="G26" s="18"/>
      <c r="H26" s="18"/>
      <c r="I26" s="42"/>
      <c r="J26" s="22"/>
      <c r="K26" s="22"/>
    </row>
    <row r="27" spans="1:11" x14ac:dyDescent="0.3">
      <c r="A27" s="20"/>
      <c r="B27" s="18"/>
      <c r="C27" s="5"/>
      <c r="D27" s="21"/>
      <c r="E27" s="5"/>
      <c r="F27" s="21"/>
      <c r="G27" s="18"/>
      <c r="H27" s="18"/>
      <c r="I27" s="42"/>
      <c r="J27" s="22"/>
      <c r="K27" s="22"/>
    </row>
    <row r="28" spans="1:11" x14ac:dyDescent="0.3">
      <c r="A28" s="20"/>
      <c r="B28" s="18"/>
      <c r="C28" s="5"/>
      <c r="D28" s="21"/>
      <c r="E28" s="5"/>
      <c r="F28" s="21"/>
      <c r="G28" s="18"/>
      <c r="H28" s="18"/>
      <c r="I28" s="42"/>
      <c r="J28" s="22"/>
      <c r="K28" s="22"/>
    </row>
    <row r="29" spans="1:11" x14ac:dyDescent="0.3">
      <c r="A29" s="20"/>
      <c r="B29" s="18"/>
      <c r="C29" s="5"/>
      <c r="D29" s="21"/>
      <c r="E29" s="5"/>
      <c r="F29" s="21"/>
      <c r="G29" s="18"/>
      <c r="H29" s="18"/>
      <c r="I29" s="42"/>
      <c r="J29" s="22"/>
      <c r="K29" s="22"/>
    </row>
    <row r="30" spans="1:11" x14ac:dyDescent="0.3">
      <c r="A30" s="20"/>
      <c r="B30" s="18"/>
      <c r="C30" s="5"/>
      <c r="D30" s="21"/>
      <c r="E30" s="5"/>
      <c r="F30" s="21"/>
      <c r="G30" s="18"/>
      <c r="H30" s="18"/>
      <c r="I30" s="42"/>
      <c r="J30" s="22"/>
      <c r="K30" s="22"/>
    </row>
    <row r="31" spans="1:11" x14ac:dyDescent="0.3">
      <c r="A31" s="20"/>
      <c r="B31" s="18"/>
      <c r="C31" s="5"/>
      <c r="D31" s="21"/>
      <c r="E31" s="5"/>
      <c r="F31" s="21"/>
      <c r="G31" s="18"/>
      <c r="H31" s="18"/>
      <c r="I31" s="42"/>
      <c r="J31" s="22"/>
      <c r="K31" s="22"/>
    </row>
    <row r="32" spans="1:11" x14ac:dyDescent="0.3">
      <c r="A32" s="20"/>
      <c r="B32" s="18"/>
      <c r="C32" s="5"/>
      <c r="D32" s="21"/>
      <c r="E32" s="5"/>
      <c r="F32" s="21"/>
      <c r="G32" s="18"/>
      <c r="H32" s="18"/>
      <c r="I32" s="42"/>
      <c r="J32" s="22"/>
      <c r="K32" s="22"/>
    </row>
    <row r="33" spans="1:11" x14ac:dyDescent="0.3">
      <c r="A33" s="20"/>
      <c r="B33" s="18"/>
      <c r="C33" s="5"/>
      <c r="D33" s="21"/>
      <c r="E33" s="5"/>
      <c r="F33" s="21"/>
      <c r="G33" s="18"/>
      <c r="H33" s="18"/>
      <c r="I33" s="18"/>
      <c r="J33" s="22"/>
      <c r="K33" s="22"/>
    </row>
    <row r="34" spans="1:11" x14ac:dyDescent="0.3">
      <c r="A34" s="20"/>
      <c r="B34" s="18"/>
      <c r="C34" s="5"/>
      <c r="D34" s="21"/>
      <c r="E34" s="5"/>
      <c r="F34" s="21"/>
      <c r="G34" s="18"/>
      <c r="H34" s="18"/>
      <c r="I34" s="18"/>
      <c r="J34" s="22"/>
      <c r="K34" s="22"/>
    </row>
    <row r="35" spans="1:11" x14ac:dyDescent="0.3">
      <c r="A35" s="20"/>
      <c r="B35" s="18"/>
      <c r="C35" s="5"/>
      <c r="D35" s="21"/>
      <c r="E35" s="5"/>
      <c r="F35" s="21"/>
      <c r="G35" s="18"/>
      <c r="H35" s="18"/>
      <c r="I35" s="18"/>
      <c r="J35" s="22"/>
      <c r="K35" s="22"/>
    </row>
    <row r="36" spans="1:11" x14ac:dyDescent="0.3">
      <c r="A36" s="20"/>
      <c r="B36" s="18"/>
      <c r="C36" s="5"/>
      <c r="D36" s="21"/>
      <c r="E36" s="5"/>
      <c r="F36" s="21"/>
      <c r="G36" s="18"/>
      <c r="H36" s="18"/>
      <c r="I36" s="18"/>
      <c r="J36" s="22"/>
      <c r="K36" s="22"/>
    </row>
    <row r="37" spans="1:11" x14ac:dyDescent="0.3">
      <c r="A37" s="20"/>
      <c r="B37" s="18"/>
      <c r="C37" s="5"/>
      <c r="D37" s="21"/>
      <c r="E37" s="5"/>
      <c r="F37" s="21"/>
      <c r="G37" s="18"/>
      <c r="H37" s="18"/>
      <c r="I37" s="18"/>
      <c r="J37" s="22"/>
      <c r="K37" s="22"/>
    </row>
    <row r="38" spans="1:11" x14ac:dyDescent="0.3">
      <c r="A38" s="20"/>
      <c r="B38" s="18"/>
      <c r="C38" s="5"/>
      <c r="D38" s="21"/>
      <c r="E38" s="5"/>
      <c r="F38" s="21"/>
      <c r="G38" s="18"/>
      <c r="H38" s="18"/>
      <c r="I38" s="18"/>
      <c r="J38" s="22"/>
      <c r="K38" s="22"/>
    </row>
    <row r="39" spans="1:11" x14ac:dyDescent="0.3">
      <c r="A39" s="20"/>
      <c r="B39" s="18"/>
      <c r="C39" s="5"/>
      <c r="D39" s="21"/>
      <c r="E39" s="5"/>
      <c r="F39" s="21"/>
      <c r="G39" s="18"/>
      <c r="H39" s="18"/>
      <c r="I39" s="18"/>
      <c r="J39" s="22"/>
      <c r="K39" s="22"/>
    </row>
    <row r="40" spans="1:11" x14ac:dyDescent="0.3">
      <c r="A40" s="20"/>
      <c r="B40" s="18"/>
      <c r="C40" s="5"/>
      <c r="D40" s="21"/>
      <c r="E40" s="5"/>
      <c r="F40" s="21"/>
      <c r="G40" s="18"/>
      <c r="H40" s="18"/>
      <c r="I40" s="18"/>
      <c r="J40" s="22"/>
      <c r="K40" s="22"/>
    </row>
    <row r="41" spans="1:11" x14ac:dyDescent="0.3">
      <c r="A41" s="20"/>
      <c r="B41" s="18"/>
      <c r="C41" s="5"/>
      <c r="D41" s="21"/>
      <c r="E41" s="5"/>
      <c r="F41" s="21"/>
      <c r="G41" s="18"/>
      <c r="H41" s="18"/>
      <c r="I41" s="18"/>
      <c r="J41" s="22"/>
      <c r="K41" s="22"/>
    </row>
    <row r="42" spans="1:11" x14ac:dyDescent="0.3">
      <c r="A42" s="18"/>
      <c r="B42" s="18"/>
      <c r="C42" s="5"/>
      <c r="D42" s="18"/>
      <c r="E42" s="5"/>
      <c r="F42" s="18"/>
      <c r="G42" s="18"/>
      <c r="H42" s="18"/>
      <c r="I42" s="18"/>
      <c r="J42" s="22"/>
      <c r="K42" s="22"/>
    </row>
    <row r="43" spans="1:11" x14ac:dyDescent="0.3">
      <c r="A43" s="18"/>
      <c r="B43" s="18"/>
      <c r="C43" s="5"/>
      <c r="D43" s="18"/>
      <c r="E43" s="5"/>
      <c r="F43" s="18"/>
      <c r="G43" s="18"/>
      <c r="H43" s="18"/>
      <c r="I43" s="18"/>
      <c r="J43" s="22"/>
      <c r="K43" s="22"/>
    </row>
    <row r="44" spans="1:11" x14ac:dyDescent="0.3">
      <c r="I44" s="18"/>
      <c r="J44" s="22"/>
      <c r="K44" s="22"/>
    </row>
    <row r="45" spans="1:11" x14ac:dyDescent="0.3">
      <c r="I45" s="18"/>
      <c r="J45" s="22"/>
      <c r="K45" s="22"/>
    </row>
  </sheetData>
  <conditionalFormatting sqref="C3:C8">
    <cfRule type="containsText" dxfId="8" priority="4" operator="containsText" text="Ikke planlagt">
      <formula>NOT(ISERROR(SEARCH("Ikke planlagt",C3)))</formula>
    </cfRule>
  </conditionalFormatting>
  <conditionalFormatting sqref="C3:C43">
    <cfRule type="expression" dxfId="7" priority="5">
      <formula>UPPER(C3)="JA"</formula>
    </cfRule>
    <cfRule type="expression" dxfId="6" priority="6">
      <formula>UPPER(C3)="NEI"</formula>
    </cfRule>
  </conditionalFormatting>
  <conditionalFormatting sqref="E3:E8">
    <cfRule type="containsText" dxfId="5" priority="1" operator="containsText" text="Ikke planlagt">
      <formula>NOT(ISERROR(SEARCH("Ikke planlagt",E3)))</formula>
    </cfRule>
  </conditionalFormatting>
  <conditionalFormatting sqref="E3:E43">
    <cfRule type="expression" dxfId="4" priority="2">
      <formula>UPPER(E3)="JA"</formula>
    </cfRule>
    <cfRule type="expression" dxfId="3" priority="3">
      <formula>UPPER(E3)="NEI"</formula>
    </cfRule>
  </conditionalFormatting>
  <dataValidations count="2">
    <dataValidation type="list" allowBlank="1" sqref="C9:C43 E9:E43" xr:uid="{00000000-0002-0000-0B00-000000000000}">
      <formula1>"Ja,Nei"</formula1>
    </dataValidation>
    <dataValidation type="list" allowBlank="1" sqref="C3:C8 E3:E8" xr:uid="{00000000-0002-0000-0B00-000001000000}">
      <formula1>"Ja,Nei,Ikke planlagt"</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Ark13"/>
  <dimension ref="A1:K46"/>
  <sheetViews>
    <sheetView topLeftCell="A10" workbookViewId="0">
      <selection activeCell="E26" sqref="E26:E35"/>
    </sheetView>
  </sheetViews>
  <sheetFormatPr baseColWidth="10" defaultColWidth="9.109375" defaultRowHeight="14.4" x14ac:dyDescent="0.3"/>
  <cols>
    <col min="1" max="1" width="24.88671875" bestFit="1" customWidth="1"/>
    <col min="2" max="2" width="22.33203125" customWidth="1"/>
    <col min="3" max="3" width="13" customWidth="1"/>
    <col min="4" max="4" width="14.109375" customWidth="1"/>
    <col min="5" max="5" width="15" customWidth="1"/>
    <col min="6" max="6" width="13.33203125" customWidth="1"/>
    <col min="7" max="7" width="22.109375" bestFit="1" customWidth="1"/>
    <col min="8" max="8" width="23.5546875" customWidth="1"/>
    <col min="9" max="9" width="22.33203125" customWidth="1"/>
    <col min="10" max="10" width="26.88671875" customWidth="1"/>
    <col min="11" max="11" width="13" customWidth="1"/>
  </cols>
  <sheetData>
    <row r="1" spans="1:11" ht="21" customHeight="1" x14ac:dyDescent="0.4">
      <c r="A1" s="1" t="s">
        <v>288</v>
      </c>
      <c r="B1" s="1" t="s">
        <v>54</v>
      </c>
      <c r="C1" s="1"/>
      <c r="D1" s="1"/>
      <c r="E1" s="1" t="s">
        <v>55</v>
      </c>
      <c r="F1" s="16"/>
      <c r="G1" s="16"/>
      <c r="H1" s="16"/>
      <c r="I1" s="36"/>
      <c r="J1" s="17"/>
      <c r="K1" s="18"/>
    </row>
    <row r="2" spans="1:11" ht="21" customHeight="1" x14ac:dyDescent="0.4">
      <c r="A2" s="6" t="s">
        <v>47</v>
      </c>
      <c r="B2" s="6" t="s">
        <v>56</v>
      </c>
      <c r="C2" s="6" t="s">
        <v>57</v>
      </c>
      <c r="D2" s="6" t="s">
        <v>58</v>
      </c>
      <c r="E2" s="6" t="s">
        <v>59</v>
      </c>
      <c r="F2" s="6" t="s">
        <v>60</v>
      </c>
      <c r="G2" s="6" t="s">
        <v>61</v>
      </c>
      <c r="H2" s="19" t="s">
        <v>62</v>
      </c>
      <c r="I2" s="37" t="s">
        <v>63</v>
      </c>
      <c r="J2" s="9" t="s">
        <v>64</v>
      </c>
      <c r="K2" s="13"/>
    </row>
    <row r="3" spans="1:11" ht="21" customHeight="1" x14ac:dyDescent="0.4">
      <c r="A3" s="26" t="s">
        <v>289</v>
      </c>
      <c r="B3" s="5">
        <v>9870</v>
      </c>
      <c r="C3" s="44" t="s">
        <v>83</v>
      </c>
      <c r="D3" s="21">
        <v>0</v>
      </c>
      <c r="E3" s="44" t="s">
        <v>83</v>
      </c>
      <c r="F3" s="21">
        <v>0</v>
      </c>
      <c r="G3" s="5">
        <v>0</v>
      </c>
      <c r="H3" s="18"/>
      <c r="I3" s="42"/>
      <c r="J3" s="23">
        <f>(J5+J7)/2</f>
        <v>0</v>
      </c>
      <c r="K3" s="22"/>
    </row>
    <row r="4" spans="1:11" ht="21" customHeight="1" x14ac:dyDescent="0.4">
      <c r="A4" s="26" t="s">
        <v>290</v>
      </c>
      <c r="B4" s="5">
        <v>9870</v>
      </c>
      <c r="C4" s="44" t="s">
        <v>83</v>
      </c>
      <c r="D4" s="21">
        <f t="shared" ref="D4:D35" si="0">IF(OR(C4="JA",C4="Ikke Planlagt"),G4/((MAX(B:B)-MIN(B:B))*2),0)</f>
        <v>0</v>
      </c>
      <c r="E4" s="44" t="s">
        <v>83</v>
      </c>
      <c r="F4" s="21">
        <f t="shared" ref="F4:F35" si="1">IF(OR(E4="JA",E4="Ikke Planlagt"),G4/((MAX(B:B)-MIN(B:B))*2),0)</f>
        <v>0</v>
      </c>
      <c r="G4" s="5">
        <f t="shared" ref="G4:G35" si="2">B3-B4</f>
        <v>0</v>
      </c>
      <c r="H4" s="18"/>
      <c r="I4" s="42"/>
      <c r="J4" s="10" t="s">
        <v>67</v>
      </c>
      <c r="K4" s="22"/>
    </row>
    <row r="5" spans="1:11" ht="21" customHeight="1" x14ac:dyDescent="0.4">
      <c r="A5" s="26" t="s">
        <v>291</v>
      </c>
      <c r="B5" s="5">
        <v>8840</v>
      </c>
      <c r="C5" s="44" t="s">
        <v>83</v>
      </c>
      <c r="D5" s="21">
        <f t="shared" si="0"/>
        <v>0</v>
      </c>
      <c r="E5" s="44" t="s">
        <v>83</v>
      </c>
      <c r="F5" s="21">
        <f t="shared" si="1"/>
        <v>0</v>
      </c>
      <c r="G5" s="5">
        <f t="shared" si="2"/>
        <v>1030</v>
      </c>
      <c r="H5" s="18"/>
      <c r="I5" s="42"/>
      <c r="J5" s="12">
        <f>SUM(D3:D92)*2</f>
        <v>0</v>
      </c>
      <c r="K5" s="22"/>
    </row>
    <row r="6" spans="1:11" ht="21" customHeight="1" x14ac:dyDescent="0.4">
      <c r="A6" s="26" t="s">
        <v>292</v>
      </c>
      <c r="B6" s="5">
        <v>8820</v>
      </c>
      <c r="C6" s="44" t="s">
        <v>83</v>
      </c>
      <c r="D6" s="21">
        <f t="shared" si="0"/>
        <v>0</v>
      </c>
      <c r="E6" s="44" t="s">
        <v>83</v>
      </c>
      <c r="F6" s="21">
        <f t="shared" si="1"/>
        <v>0</v>
      </c>
      <c r="G6" s="5">
        <f t="shared" si="2"/>
        <v>20</v>
      </c>
      <c r="H6" s="18"/>
      <c r="I6" s="42"/>
      <c r="J6" s="10" t="s">
        <v>70</v>
      </c>
      <c r="K6" s="22"/>
    </row>
    <row r="7" spans="1:11" ht="21" customHeight="1" x14ac:dyDescent="0.4">
      <c r="A7" s="26" t="s">
        <v>293</v>
      </c>
      <c r="B7" s="5">
        <v>8510</v>
      </c>
      <c r="C7" s="44" t="s">
        <v>83</v>
      </c>
      <c r="D7" s="21">
        <f t="shared" si="0"/>
        <v>0</v>
      </c>
      <c r="E7" s="44" t="s">
        <v>83</v>
      </c>
      <c r="F7" s="21">
        <f t="shared" si="1"/>
        <v>0</v>
      </c>
      <c r="G7" s="5">
        <f t="shared" si="2"/>
        <v>310</v>
      </c>
      <c r="H7" s="18"/>
      <c r="I7" s="42"/>
      <c r="J7" s="12">
        <f>SUM(F3:F92)*2</f>
        <v>0</v>
      </c>
      <c r="K7" s="22"/>
    </row>
    <row r="8" spans="1:11" ht="21" customHeight="1" x14ac:dyDescent="0.4">
      <c r="A8" s="26" t="s">
        <v>294</v>
      </c>
      <c r="B8" s="5">
        <v>8020</v>
      </c>
      <c r="C8" s="44" t="s">
        <v>83</v>
      </c>
      <c r="D8" s="21">
        <f t="shared" si="0"/>
        <v>0</v>
      </c>
      <c r="E8" s="44" t="s">
        <v>83</v>
      </c>
      <c r="F8" s="21">
        <f t="shared" si="1"/>
        <v>0</v>
      </c>
      <c r="G8" s="5">
        <f t="shared" si="2"/>
        <v>490</v>
      </c>
      <c r="H8" s="18"/>
      <c r="I8" s="42"/>
      <c r="J8" s="10" t="s">
        <v>73</v>
      </c>
      <c r="K8" s="22"/>
    </row>
    <row r="9" spans="1:11" ht="21" customHeight="1" x14ac:dyDescent="0.4">
      <c r="A9" s="26" t="s">
        <v>295</v>
      </c>
      <c r="B9" s="5">
        <v>8020</v>
      </c>
      <c r="C9" s="44" t="s">
        <v>83</v>
      </c>
      <c r="D9" s="21">
        <f t="shared" si="0"/>
        <v>0</v>
      </c>
      <c r="E9" s="44" t="s">
        <v>83</v>
      </c>
      <c r="F9" s="21">
        <f t="shared" si="1"/>
        <v>0</v>
      </c>
      <c r="G9" s="5">
        <f t="shared" si="2"/>
        <v>0</v>
      </c>
      <c r="H9" s="18"/>
      <c r="I9" s="42"/>
      <c r="J9" s="11">
        <f>(J5+J7)*J11/2</f>
        <v>0</v>
      </c>
      <c r="K9" s="22"/>
    </row>
    <row r="10" spans="1:11" ht="21" customHeight="1" x14ac:dyDescent="0.4">
      <c r="A10" s="26" t="s">
        <v>296</v>
      </c>
      <c r="B10" s="5">
        <v>8000</v>
      </c>
      <c r="C10" s="44" t="s">
        <v>83</v>
      </c>
      <c r="D10" s="21">
        <f t="shared" si="0"/>
        <v>0</v>
      </c>
      <c r="E10" s="44" t="s">
        <v>83</v>
      </c>
      <c r="F10" s="21">
        <f t="shared" si="1"/>
        <v>0</v>
      </c>
      <c r="G10" s="5">
        <f t="shared" si="2"/>
        <v>20</v>
      </c>
      <c r="H10" s="18"/>
      <c r="I10" s="42"/>
      <c r="J10" s="10" t="s">
        <v>76</v>
      </c>
      <c r="K10" s="22"/>
    </row>
    <row r="11" spans="1:11" ht="21" customHeight="1" x14ac:dyDescent="0.4">
      <c r="A11" s="26" t="s">
        <v>297</v>
      </c>
      <c r="B11" s="5">
        <v>8000</v>
      </c>
      <c r="C11" s="44" t="s">
        <v>83</v>
      </c>
      <c r="D11" s="21">
        <f t="shared" si="0"/>
        <v>0</v>
      </c>
      <c r="E11" s="44" t="s">
        <v>83</v>
      </c>
      <c r="F11" s="21">
        <f t="shared" si="1"/>
        <v>0</v>
      </c>
      <c r="G11" s="5">
        <f t="shared" si="2"/>
        <v>0</v>
      </c>
      <c r="H11" s="18"/>
      <c r="I11" s="42"/>
      <c r="J11" s="11">
        <f>2*(MAX(B:B)-MIN(B:B))/1000</f>
        <v>19.48</v>
      </c>
      <c r="K11" s="22"/>
    </row>
    <row r="12" spans="1:11" x14ac:dyDescent="0.3">
      <c r="A12" s="26" t="s">
        <v>298</v>
      </c>
      <c r="B12" s="5">
        <v>7750</v>
      </c>
      <c r="C12" s="44" t="s">
        <v>83</v>
      </c>
      <c r="D12" s="21">
        <f t="shared" si="0"/>
        <v>0</v>
      </c>
      <c r="E12" s="44" t="s">
        <v>83</v>
      </c>
      <c r="F12" s="21">
        <f t="shared" si="1"/>
        <v>0</v>
      </c>
      <c r="G12" s="5">
        <f t="shared" si="2"/>
        <v>250</v>
      </c>
      <c r="H12" s="18"/>
      <c r="I12" s="42"/>
      <c r="J12" s="22"/>
      <c r="K12" s="22"/>
    </row>
    <row r="13" spans="1:11" x14ac:dyDescent="0.3">
      <c r="A13" s="26" t="s">
        <v>299</v>
      </c>
      <c r="B13" s="5">
        <v>7750</v>
      </c>
      <c r="C13" s="44" t="s">
        <v>83</v>
      </c>
      <c r="D13" s="21">
        <f t="shared" si="0"/>
        <v>0</v>
      </c>
      <c r="E13" s="44" t="s">
        <v>83</v>
      </c>
      <c r="F13" s="21">
        <f t="shared" si="1"/>
        <v>0</v>
      </c>
      <c r="G13" s="5">
        <f t="shared" si="2"/>
        <v>0</v>
      </c>
      <c r="H13" s="18"/>
      <c r="I13" s="42"/>
      <c r="J13" s="22"/>
      <c r="K13" s="22"/>
    </row>
    <row r="14" spans="1:11" x14ac:dyDescent="0.3">
      <c r="A14" s="26" t="s">
        <v>300</v>
      </c>
      <c r="B14" s="5">
        <v>7730</v>
      </c>
      <c r="C14" s="44" t="s">
        <v>83</v>
      </c>
      <c r="D14" s="21">
        <f t="shared" si="0"/>
        <v>0</v>
      </c>
      <c r="E14" s="44" t="s">
        <v>83</v>
      </c>
      <c r="F14" s="21">
        <f t="shared" si="1"/>
        <v>0</v>
      </c>
      <c r="G14" s="5">
        <f t="shared" si="2"/>
        <v>20</v>
      </c>
      <c r="H14" s="18"/>
      <c r="I14" s="42"/>
      <c r="J14" s="22"/>
      <c r="K14" s="22"/>
    </row>
    <row r="15" spans="1:11" x14ac:dyDescent="0.3">
      <c r="A15" s="26" t="s">
        <v>301</v>
      </c>
      <c r="B15" s="5">
        <v>7730</v>
      </c>
      <c r="C15" s="44" t="s">
        <v>83</v>
      </c>
      <c r="D15" s="21">
        <f t="shared" si="0"/>
        <v>0</v>
      </c>
      <c r="E15" s="44" t="s">
        <v>83</v>
      </c>
      <c r="F15" s="21">
        <f t="shared" si="1"/>
        <v>0</v>
      </c>
      <c r="G15" s="5">
        <f t="shared" si="2"/>
        <v>0</v>
      </c>
      <c r="H15" s="18"/>
      <c r="I15" s="42"/>
      <c r="J15" s="22"/>
      <c r="K15" s="22"/>
    </row>
    <row r="16" spans="1:11" x14ac:dyDescent="0.3">
      <c r="A16" s="26" t="s">
        <v>302</v>
      </c>
      <c r="B16" s="5">
        <v>7690</v>
      </c>
      <c r="C16" s="44" t="s">
        <v>83</v>
      </c>
      <c r="D16" s="21">
        <f t="shared" si="0"/>
        <v>0</v>
      </c>
      <c r="E16" s="44" t="s">
        <v>83</v>
      </c>
      <c r="F16" s="21">
        <f t="shared" si="1"/>
        <v>0</v>
      </c>
      <c r="G16" s="5">
        <f t="shared" si="2"/>
        <v>40</v>
      </c>
      <c r="H16" s="18"/>
      <c r="I16" s="42"/>
      <c r="J16" s="22"/>
      <c r="K16" s="22"/>
    </row>
    <row r="17" spans="1:11" x14ac:dyDescent="0.3">
      <c r="A17" s="26" t="s">
        <v>303</v>
      </c>
      <c r="B17" s="5">
        <v>6740</v>
      </c>
      <c r="C17" s="44" t="s">
        <v>83</v>
      </c>
      <c r="D17" s="21">
        <f t="shared" si="0"/>
        <v>0</v>
      </c>
      <c r="E17" s="44" t="s">
        <v>83</v>
      </c>
      <c r="F17" s="21">
        <f t="shared" si="1"/>
        <v>0</v>
      </c>
      <c r="G17" s="5">
        <f t="shared" si="2"/>
        <v>950</v>
      </c>
      <c r="H17" s="18"/>
      <c r="I17" s="42"/>
      <c r="J17" s="22"/>
      <c r="K17" s="22"/>
    </row>
    <row r="18" spans="1:11" x14ac:dyDescent="0.3">
      <c r="A18" s="26" t="s">
        <v>304</v>
      </c>
      <c r="B18" s="5">
        <v>6250</v>
      </c>
      <c r="C18" s="44" t="s">
        <v>83</v>
      </c>
      <c r="D18" s="21">
        <f t="shared" si="0"/>
        <v>0</v>
      </c>
      <c r="E18" s="44" t="s">
        <v>83</v>
      </c>
      <c r="F18" s="21">
        <f t="shared" si="1"/>
        <v>0</v>
      </c>
      <c r="G18" s="5">
        <f t="shared" si="2"/>
        <v>490</v>
      </c>
      <c r="H18" s="18"/>
      <c r="I18" s="42"/>
      <c r="J18" s="22"/>
      <c r="K18" s="22"/>
    </row>
    <row r="19" spans="1:11" x14ac:dyDescent="0.3">
      <c r="A19" s="26" t="s">
        <v>305</v>
      </c>
      <c r="B19" s="5">
        <v>6100</v>
      </c>
      <c r="C19" s="44" t="s">
        <v>83</v>
      </c>
      <c r="D19" s="21">
        <f t="shared" si="0"/>
        <v>0</v>
      </c>
      <c r="E19" s="44" t="s">
        <v>83</v>
      </c>
      <c r="F19" s="21">
        <f t="shared" si="1"/>
        <v>0</v>
      </c>
      <c r="G19" s="5">
        <f t="shared" si="2"/>
        <v>150</v>
      </c>
      <c r="H19" s="18"/>
      <c r="I19" s="42"/>
      <c r="J19" s="22"/>
      <c r="K19" s="22"/>
    </row>
    <row r="20" spans="1:11" ht="24" customHeight="1" x14ac:dyDescent="0.55000000000000004">
      <c r="A20" s="26" t="s">
        <v>306</v>
      </c>
      <c r="B20" s="5">
        <v>4830</v>
      </c>
      <c r="C20" s="44" t="s">
        <v>83</v>
      </c>
      <c r="D20" s="21">
        <f t="shared" si="0"/>
        <v>0</v>
      </c>
      <c r="E20" s="44" t="s">
        <v>83</v>
      </c>
      <c r="F20" s="21">
        <f t="shared" si="1"/>
        <v>0</v>
      </c>
      <c r="G20" s="5">
        <f t="shared" si="2"/>
        <v>1270</v>
      </c>
      <c r="H20" s="18"/>
      <c r="I20" s="42"/>
      <c r="J20" s="22"/>
      <c r="K20" s="8"/>
    </row>
    <row r="21" spans="1:11" x14ac:dyDescent="0.3">
      <c r="A21" s="26" t="s">
        <v>307</v>
      </c>
      <c r="B21" s="5">
        <v>4730</v>
      </c>
      <c r="C21" s="44" t="s">
        <v>83</v>
      </c>
      <c r="D21" s="21">
        <f t="shared" si="0"/>
        <v>0</v>
      </c>
      <c r="E21" s="44" t="s">
        <v>83</v>
      </c>
      <c r="F21" s="21">
        <f t="shared" si="1"/>
        <v>0</v>
      </c>
      <c r="G21" s="5">
        <f t="shared" si="2"/>
        <v>100</v>
      </c>
      <c r="H21" s="18"/>
      <c r="I21" s="42"/>
      <c r="J21" s="22"/>
      <c r="K21" s="22"/>
    </row>
    <row r="22" spans="1:11" x14ac:dyDescent="0.3">
      <c r="A22" s="26" t="s">
        <v>308</v>
      </c>
      <c r="B22" s="5">
        <v>4630</v>
      </c>
      <c r="C22" s="44" t="s">
        <v>83</v>
      </c>
      <c r="D22" s="21">
        <f t="shared" si="0"/>
        <v>0</v>
      </c>
      <c r="E22" s="44" t="s">
        <v>83</v>
      </c>
      <c r="F22" s="21">
        <f t="shared" si="1"/>
        <v>0</v>
      </c>
      <c r="G22" s="5">
        <f t="shared" si="2"/>
        <v>100</v>
      </c>
      <c r="H22" s="18"/>
      <c r="I22" s="42"/>
      <c r="J22" s="22"/>
      <c r="K22" s="22"/>
    </row>
    <row r="23" spans="1:11" x14ac:dyDescent="0.3">
      <c r="A23" s="26" t="s">
        <v>309</v>
      </c>
      <c r="B23" s="5">
        <v>3900</v>
      </c>
      <c r="C23" s="44" t="s">
        <v>83</v>
      </c>
      <c r="D23" s="21">
        <f t="shared" si="0"/>
        <v>0</v>
      </c>
      <c r="E23" s="44" t="s">
        <v>83</v>
      </c>
      <c r="F23" s="21">
        <f t="shared" si="1"/>
        <v>0</v>
      </c>
      <c r="G23" s="5">
        <f t="shared" si="2"/>
        <v>730</v>
      </c>
      <c r="H23" s="18"/>
      <c r="I23" s="42"/>
      <c r="J23" s="22"/>
      <c r="K23" s="22"/>
    </row>
    <row r="24" spans="1:11" x14ac:dyDescent="0.3">
      <c r="A24" s="26" t="s">
        <v>310</v>
      </c>
      <c r="B24" s="5">
        <v>3420</v>
      </c>
      <c r="C24" s="44" t="s">
        <v>83</v>
      </c>
      <c r="D24" s="21">
        <f t="shared" si="0"/>
        <v>0</v>
      </c>
      <c r="E24" s="44" t="s">
        <v>83</v>
      </c>
      <c r="F24" s="21">
        <f t="shared" si="1"/>
        <v>0</v>
      </c>
      <c r="G24" s="5">
        <f t="shared" si="2"/>
        <v>480</v>
      </c>
      <c r="H24" s="18"/>
      <c r="I24" s="42"/>
      <c r="J24" s="22"/>
      <c r="K24" s="22"/>
    </row>
    <row r="25" spans="1:11" x14ac:dyDescent="0.3">
      <c r="A25" s="26" t="s">
        <v>311</v>
      </c>
      <c r="B25" s="5">
        <v>3250</v>
      </c>
      <c r="C25" s="44" t="s">
        <v>83</v>
      </c>
      <c r="D25" s="21">
        <f t="shared" si="0"/>
        <v>0</v>
      </c>
      <c r="E25" s="44" t="s">
        <v>83</v>
      </c>
      <c r="F25" s="21">
        <f t="shared" si="1"/>
        <v>0</v>
      </c>
      <c r="G25" s="5">
        <f t="shared" si="2"/>
        <v>170</v>
      </c>
      <c r="H25" s="18"/>
      <c r="I25" s="42"/>
      <c r="J25" s="22"/>
      <c r="K25" s="22"/>
    </row>
    <row r="26" spans="1:11" x14ac:dyDescent="0.3">
      <c r="A26" s="26" t="s">
        <v>312</v>
      </c>
      <c r="B26" s="5">
        <v>3250</v>
      </c>
      <c r="C26" s="44" t="s">
        <v>83</v>
      </c>
      <c r="D26" s="21">
        <f t="shared" si="0"/>
        <v>0</v>
      </c>
      <c r="E26" s="44" t="s">
        <v>83</v>
      </c>
      <c r="F26" s="21">
        <f t="shared" si="1"/>
        <v>0</v>
      </c>
      <c r="G26" s="5">
        <f t="shared" si="2"/>
        <v>0</v>
      </c>
      <c r="H26" s="18"/>
      <c r="I26" s="42"/>
      <c r="J26" s="22"/>
      <c r="K26" s="22"/>
    </row>
    <row r="27" spans="1:11" x14ac:dyDescent="0.3">
      <c r="A27" s="26" t="s">
        <v>313</v>
      </c>
      <c r="B27" s="5">
        <v>2150</v>
      </c>
      <c r="C27" s="44" t="s">
        <v>83</v>
      </c>
      <c r="D27" s="21">
        <f t="shared" si="0"/>
        <v>0</v>
      </c>
      <c r="E27" s="44" t="s">
        <v>83</v>
      </c>
      <c r="F27" s="21">
        <f t="shared" si="1"/>
        <v>0</v>
      </c>
      <c r="G27" s="5">
        <f t="shared" si="2"/>
        <v>1100</v>
      </c>
      <c r="H27" s="18"/>
      <c r="I27" s="18"/>
      <c r="J27" s="22"/>
      <c r="K27" s="22"/>
    </row>
    <row r="28" spans="1:11" x14ac:dyDescent="0.3">
      <c r="A28" s="26" t="s">
        <v>314</v>
      </c>
      <c r="B28" s="5">
        <v>2055</v>
      </c>
      <c r="C28" s="44" t="s">
        <v>83</v>
      </c>
      <c r="D28" s="21">
        <f t="shared" si="0"/>
        <v>0</v>
      </c>
      <c r="E28" s="44" t="s">
        <v>83</v>
      </c>
      <c r="F28" s="21">
        <f t="shared" si="1"/>
        <v>0</v>
      </c>
      <c r="G28" s="5">
        <f t="shared" si="2"/>
        <v>95</v>
      </c>
      <c r="H28" s="18"/>
      <c r="I28" s="18"/>
      <c r="J28" s="22"/>
      <c r="K28" s="22"/>
    </row>
    <row r="29" spans="1:11" x14ac:dyDescent="0.3">
      <c r="A29" s="26" t="s">
        <v>315</v>
      </c>
      <c r="B29" s="5">
        <v>2055</v>
      </c>
      <c r="C29" s="44" t="s">
        <v>83</v>
      </c>
      <c r="D29" s="21">
        <f t="shared" si="0"/>
        <v>0</v>
      </c>
      <c r="E29" s="44" t="s">
        <v>83</v>
      </c>
      <c r="F29" s="21">
        <f t="shared" si="1"/>
        <v>0</v>
      </c>
      <c r="G29" s="5">
        <f t="shared" si="2"/>
        <v>0</v>
      </c>
      <c r="H29" s="18"/>
      <c r="I29" s="18"/>
      <c r="J29" s="22"/>
      <c r="K29" s="22"/>
    </row>
    <row r="30" spans="1:11" x14ac:dyDescent="0.3">
      <c r="A30" s="26" t="s">
        <v>316</v>
      </c>
      <c r="B30" s="5">
        <v>2050</v>
      </c>
      <c r="C30" s="44" t="s">
        <v>83</v>
      </c>
      <c r="D30" s="21">
        <f t="shared" si="0"/>
        <v>0</v>
      </c>
      <c r="E30" s="44" t="s">
        <v>83</v>
      </c>
      <c r="F30" s="21">
        <f t="shared" si="1"/>
        <v>0</v>
      </c>
      <c r="G30" s="5">
        <f t="shared" si="2"/>
        <v>5</v>
      </c>
      <c r="H30" s="18"/>
      <c r="I30" s="18"/>
      <c r="J30" s="22"/>
      <c r="K30" s="22"/>
    </row>
    <row r="31" spans="1:11" x14ac:dyDescent="0.3">
      <c r="A31" s="26" t="s">
        <v>317</v>
      </c>
      <c r="B31" s="5">
        <v>2050</v>
      </c>
      <c r="C31" s="44" t="s">
        <v>83</v>
      </c>
      <c r="D31" s="21">
        <f t="shared" si="0"/>
        <v>0</v>
      </c>
      <c r="E31" s="44" t="s">
        <v>83</v>
      </c>
      <c r="F31" s="21">
        <f t="shared" si="1"/>
        <v>0</v>
      </c>
      <c r="G31" s="5">
        <f t="shared" si="2"/>
        <v>0</v>
      </c>
      <c r="H31" s="18"/>
      <c r="I31" s="18"/>
      <c r="J31" s="22"/>
      <c r="K31" s="22"/>
    </row>
    <row r="32" spans="1:11" x14ac:dyDescent="0.3">
      <c r="A32" s="26" t="s">
        <v>318</v>
      </c>
      <c r="B32" s="5">
        <v>2040</v>
      </c>
      <c r="C32" s="44" t="s">
        <v>83</v>
      </c>
      <c r="D32" s="21">
        <f t="shared" si="0"/>
        <v>0</v>
      </c>
      <c r="E32" s="44" t="s">
        <v>83</v>
      </c>
      <c r="F32" s="21">
        <f t="shared" si="1"/>
        <v>0</v>
      </c>
      <c r="G32" s="5">
        <f t="shared" si="2"/>
        <v>10</v>
      </c>
      <c r="H32" s="18"/>
      <c r="I32" s="18"/>
      <c r="J32" s="22"/>
      <c r="K32" s="22"/>
    </row>
    <row r="33" spans="1:11" x14ac:dyDescent="0.3">
      <c r="A33" s="26" t="s">
        <v>319</v>
      </c>
      <c r="B33" s="5">
        <v>2030</v>
      </c>
      <c r="C33" s="44" t="s">
        <v>83</v>
      </c>
      <c r="D33" s="21">
        <f t="shared" si="0"/>
        <v>0</v>
      </c>
      <c r="E33" s="44" t="s">
        <v>83</v>
      </c>
      <c r="F33" s="21">
        <f t="shared" si="1"/>
        <v>0</v>
      </c>
      <c r="G33" s="5">
        <f t="shared" si="2"/>
        <v>10</v>
      </c>
      <c r="H33" s="18"/>
      <c r="I33" s="18"/>
      <c r="J33" s="22"/>
      <c r="K33" s="22"/>
    </row>
    <row r="34" spans="1:11" x14ac:dyDescent="0.3">
      <c r="A34" s="26" t="s">
        <v>320</v>
      </c>
      <c r="B34" s="5">
        <v>2030</v>
      </c>
      <c r="C34" s="44" t="s">
        <v>83</v>
      </c>
      <c r="D34" s="21">
        <f t="shared" si="0"/>
        <v>0</v>
      </c>
      <c r="E34" s="44" t="s">
        <v>83</v>
      </c>
      <c r="F34" s="21">
        <f t="shared" si="1"/>
        <v>0</v>
      </c>
      <c r="G34" s="5">
        <f t="shared" si="2"/>
        <v>0</v>
      </c>
      <c r="H34" s="18"/>
      <c r="I34" s="18"/>
      <c r="J34" s="22"/>
      <c r="K34" s="22"/>
    </row>
    <row r="35" spans="1:11" x14ac:dyDescent="0.3">
      <c r="A35" s="26" t="s">
        <v>321</v>
      </c>
      <c r="B35" s="5">
        <v>130</v>
      </c>
      <c r="C35" s="44" t="s">
        <v>83</v>
      </c>
      <c r="D35" s="21">
        <f t="shared" si="0"/>
        <v>0</v>
      </c>
      <c r="E35" s="44" t="s">
        <v>83</v>
      </c>
      <c r="F35" s="21">
        <f t="shared" si="1"/>
        <v>0</v>
      </c>
      <c r="G35" s="5">
        <f t="shared" si="2"/>
        <v>1900</v>
      </c>
      <c r="H35" s="18"/>
      <c r="I35" s="18"/>
      <c r="J35" s="22"/>
      <c r="K35" s="22"/>
    </row>
    <row r="36" spans="1:11" x14ac:dyDescent="0.3">
      <c r="A36" s="20"/>
      <c r="B36" s="18"/>
      <c r="C36" s="18"/>
      <c r="D36" s="21"/>
      <c r="E36" s="18"/>
      <c r="F36" s="21"/>
      <c r="G36" s="18"/>
      <c r="H36" s="18"/>
      <c r="I36" s="18"/>
      <c r="J36" s="22"/>
      <c r="K36" s="22"/>
    </row>
    <row r="37" spans="1:11" x14ac:dyDescent="0.3">
      <c r="A37" s="18"/>
      <c r="B37" s="18"/>
      <c r="C37" s="18"/>
      <c r="D37" s="18"/>
      <c r="E37" s="18"/>
      <c r="F37" s="18"/>
      <c r="G37" s="18"/>
      <c r="H37" s="18"/>
      <c r="I37" s="18"/>
      <c r="J37" s="22"/>
      <c r="K37" s="22"/>
    </row>
    <row r="38" spans="1:11" x14ac:dyDescent="0.3">
      <c r="J38" s="22"/>
      <c r="K38" s="22"/>
    </row>
    <row r="39" spans="1:11" x14ac:dyDescent="0.3">
      <c r="J39" s="22"/>
      <c r="K39" s="22"/>
    </row>
    <row r="40" spans="1:11" x14ac:dyDescent="0.3">
      <c r="J40" s="22"/>
      <c r="K40" s="22"/>
    </row>
    <row r="41" spans="1:11" x14ac:dyDescent="0.3">
      <c r="J41" s="22"/>
      <c r="K41" s="22"/>
    </row>
    <row r="42" spans="1:11" x14ac:dyDescent="0.3">
      <c r="J42" s="22"/>
      <c r="K42" s="22"/>
    </row>
    <row r="43" spans="1:11" x14ac:dyDescent="0.3">
      <c r="J43" s="22"/>
      <c r="K43" s="22"/>
    </row>
    <row r="44" spans="1:11" x14ac:dyDescent="0.3">
      <c r="J44" s="22"/>
      <c r="K44" s="22"/>
    </row>
    <row r="45" spans="1:11" x14ac:dyDescent="0.3">
      <c r="J45" s="22"/>
      <c r="K45" s="22"/>
    </row>
    <row r="46" spans="1:11" x14ac:dyDescent="0.3">
      <c r="J46" s="22"/>
      <c r="K46" s="22"/>
    </row>
  </sheetData>
  <conditionalFormatting sqref="C3:C35 E3:E35">
    <cfRule type="containsText" dxfId="2" priority="4" operator="containsText" text="Ikke planlagt">
      <formula>NOT(ISERROR(SEARCH("Ikke planlagt",C3)))</formula>
    </cfRule>
    <cfRule type="expression" dxfId="1" priority="5">
      <formula>UPPER(C3)="JA"</formula>
    </cfRule>
    <cfRule type="expression" dxfId="0" priority="6">
      <formula>UPPER(C3)="NEI"</formula>
    </cfRule>
  </conditionalFormatting>
  <dataValidations count="2">
    <dataValidation type="list" allowBlank="1" sqref="C36 E36" xr:uid="{00000000-0002-0000-0C00-000000000000}">
      <formula1>"Ja,Nei"</formula1>
    </dataValidation>
    <dataValidation type="list" allowBlank="1" sqref="C3:C35 E3:E35" xr:uid="{00000000-0002-0000-0C00-000001000000}">
      <formula1>"Ja,Nei,Ikke planlagt"</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1085606D703D42AC20426781552FF7" ma:contentTypeVersion="11" ma:contentTypeDescription="Create a new document." ma:contentTypeScope="" ma:versionID="15169c38031c901e8c4953089e7bff95">
  <xsd:schema xmlns:xsd="http://www.w3.org/2001/XMLSchema" xmlns:xs="http://www.w3.org/2001/XMLSchema" xmlns:p="http://schemas.microsoft.com/office/2006/metadata/properties" xmlns:ns2="36e6c03e-70be-425e-8cd2-ddd8d7f15461" xmlns:ns3="527c0095-c83d-4850-aea8-f4d2c5371021" targetNamespace="http://schemas.microsoft.com/office/2006/metadata/properties" ma:root="true" ma:fieldsID="3272d50102c90d60fa67aed99399f978" ns2:_="" ns3:_="">
    <xsd:import namespace="36e6c03e-70be-425e-8cd2-ddd8d7f15461"/>
    <xsd:import namespace="527c0095-c83d-4850-aea8-f4d2c53710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e6c03e-70be-425e-8cd2-ddd8d7f154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d937da3-1fbe-4307-addd-e1c900bfb2f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7c0095-c83d-4850-aea8-f4d2c537102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c917e52-1520-44f8-b814-717e5bebcdf9}" ma:internalName="TaxCatchAll" ma:showField="CatchAllData" ma:web="527c0095-c83d-4850-aea8-f4d2c53710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6e6c03e-70be-425e-8cd2-ddd8d7f15461">
      <Terms xmlns="http://schemas.microsoft.com/office/infopath/2007/PartnerControls"/>
    </lcf76f155ced4ddcb4097134ff3c332f>
    <TaxCatchAll xmlns="527c0095-c83d-4850-aea8-f4d2c537102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EA741B-F24A-4A86-89C8-21BA7FFAA0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e6c03e-70be-425e-8cd2-ddd8d7f15461"/>
    <ds:schemaRef ds:uri="527c0095-c83d-4850-aea8-f4d2c5371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EA6087-8573-459D-A42D-67141F814012}">
  <ds:schemaRefs>
    <ds:schemaRef ds:uri="http://schemas.microsoft.com/office/2006/metadata/properties"/>
    <ds:schemaRef ds:uri="http://schemas.microsoft.com/office/infopath/2007/PartnerControls"/>
    <ds:schemaRef ds:uri="36e6c03e-70be-425e-8cd2-ddd8d7f15461"/>
    <ds:schemaRef ds:uri="527c0095-c83d-4850-aea8-f4d2c5371021"/>
  </ds:schemaRefs>
</ds:datastoreItem>
</file>

<file path=customXml/itemProps3.xml><?xml version="1.0" encoding="utf-8"?>
<ds:datastoreItem xmlns:ds="http://schemas.openxmlformats.org/officeDocument/2006/customXml" ds:itemID="{E77FEC59-57F4-4CCF-8D16-51CA8526AB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13</vt:i4>
      </vt:variant>
      <vt:variant>
        <vt:lpstr>Navngitte områder</vt:lpstr>
      </vt:variant>
      <vt:variant>
        <vt:i4>1</vt:i4>
      </vt:variant>
    </vt:vector>
  </HeadingPairs>
  <TitlesOfParts>
    <vt:vector size="14" baseType="lpstr">
      <vt:lpstr>OVERSIKT</vt:lpstr>
      <vt:lpstr>KART</vt:lpstr>
      <vt:lpstr>SKIFTRAPPORT</vt:lpstr>
      <vt:lpstr>HOLMENKOLLBANEN</vt:lpstr>
      <vt:lpstr>SOGNSVANNSBANEN</vt:lpstr>
      <vt:lpstr>RØABANEN</vt:lpstr>
      <vt:lpstr>KOLSÅSBANEN</vt:lpstr>
      <vt:lpstr>GRORUDBANEN</vt:lpstr>
      <vt:lpstr>FURUSETBANEN</vt:lpstr>
      <vt:lpstr>ØSTENSJØBANEN</vt:lpstr>
      <vt:lpstr>LAMBERSETERBANEN</vt:lpstr>
      <vt:lpstr>LØRENBANEN</vt:lpstr>
      <vt:lpstr>CENTRUMSBANEN</vt:lpstr>
      <vt:lpstr>SKIFTRAPPORT!Utskriftsområde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Tobias Magnus</cp:lastModifiedBy>
  <cp:lastPrinted>2026-02-06T12:51:24Z</cp:lastPrinted>
  <dcterms:created xsi:type="dcterms:W3CDTF">2026-01-26T12:56:11Z</dcterms:created>
  <dcterms:modified xsi:type="dcterms:W3CDTF">2026-02-16T11:00:12Z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0x010100381085606D703D42AC20426781552FF7</vt:lpwstr>
  </property>
</Properties>
</file>