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00" windowHeight="7755"/>
  </bookViews>
  <sheets>
    <sheet name="Summary" sheetId="1" r:id="rId1"/>
  </sheets>
  <definedNames>
    <definedName name="_xlnm._FilterDatabase" localSheetId="0" hidden="1">Summary!$F$1:$S$246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1" l="1"/>
  <c r="Q111" i="1"/>
  <c r="Q175" i="1"/>
  <c r="Q239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198" i="1" l="1"/>
  <c r="R201" i="1"/>
  <c r="R204" i="1"/>
  <c r="R207" i="1"/>
  <c r="R210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3" i="1"/>
  <c r="R225" i="1"/>
  <c r="R227" i="1"/>
  <c r="R228" i="1"/>
  <c r="R229" i="1"/>
  <c r="R230" i="1"/>
  <c r="R196" i="1"/>
  <c r="R199" i="1"/>
  <c r="R202" i="1"/>
  <c r="R205" i="1"/>
  <c r="R208" i="1"/>
  <c r="R211" i="1"/>
  <c r="R214" i="1"/>
  <c r="R217" i="1"/>
  <c r="R165" i="1"/>
  <c r="R167" i="1"/>
  <c r="R169" i="1"/>
  <c r="R172" i="1"/>
  <c r="R176" i="1"/>
  <c r="R180" i="1"/>
  <c r="R184" i="1"/>
  <c r="R188" i="1"/>
  <c r="R149" i="1"/>
  <c r="R151" i="1"/>
  <c r="R153" i="1"/>
  <c r="R155" i="1"/>
  <c r="R157" i="1"/>
  <c r="R159" i="1"/>
  <c r="R161" i="1"/>
  <c r="R163" i="1"/>
  <c r="R2" i="1"/>
  <c r="R5" i="1"/>
  <c r="R8" i="1"/>
  <c r="R10" i="1"/>
  <c r="R12" i="1"/>
  <c r="R14" i="1"/>
  <c r="R20" i="1"/>
  <c r="R22" i="1"/>
  <c r="R24" i="1"/>
  <c r="R25" i="1"/>
  <c r="R3" i="1"/>
  <c r="R6" i="1"/>
  <c r="R18" i="1"/>
  <c r="R19" i="1"/>
  <c r="R21" i="1"/>
  <c r="R23" i="1"/>
  <c r="R4" i="1"/>
  <c r="R7" i="1"/>
  <c r="R9" i="1"/>
  <c r="R11" i="1"/>
  <c r="R13" i="1"/>
  <c r="R15" i="1"/>
  <c r="R16" i="1"/>
  <c r="R17" i="1"/>
  <c r="R26" i="1"/>
  <c r="R27" i="1"/>
  <c r="R28" i="1"/>
  <c r="R29" i="1"/>
  <c r="R30" i="1"/>
  <c r="R31" i="1"/>
  <c r="R32" i="1"/>
  <c r="R33" i="1"/>
  <c r="R156" i="1"/>
  <c r="R158" i="1"/>
  <c r="R160" i="1"/>
  <c r="R162" i="1"/>
  <c r="R164" i="1"/>
  <c r="R170" i="1"/>
  <c r="R173" i="1"/>
  <c r="R177" i="1"/>
  <c r="R181" i="1"/>
  <c r="R185" i="1"/>
  <c r="R189" i="1"/>
  <c r="R191" i="1"/>
  <c r="R193" i="1"/>
  <c r="R110" i="1"/>
  <c r="R113" i="1"/>
  <c r="R116" i="1"/>
  <c r="R119" i="1"/>
  <c r="R122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4" i="1"/>
  <c r="R117" i="1"/>
  <c r="R120" i="1"/>
  <c r="R123" i="1"/>
  <c r="R134" i="1"/>
  <c r="R136" i="1"/>
  <c r="R138" i="1"/>
  <c r="R140" i="1"/>
  <c r="R142" i="1"/>
  <c r="R144" i="1"/>
  <c r="R146" i="1"/>
  <c r="R148" i="1"/>
  <c r="R125" i="1"/>
  <c r="R126" i="1"/>
  <c r="R127" i="1"/>
  <c r="R128" i="1"/>
  <c r="R129" i="1"/>
  <c r="R130" i="1"/>
  <c r="R131" i="1"/>
  <c r="R132" i="1"/>
  <c r="R105" i="1"/>
  <c r="R107" i="1"/>
  <c r="R109" i="1"/>
  <c r="R112" i="1"/>
  <c r="R115" i="1"/>
  <c r="R118" i="1"/>
  <c r="R121" i="1"/>
  <c r="R124" i="1"/>
  <c r="R166" i="1"/>
  <c r="R168" i="1"/>
  <c r="R171" i="1"/>
  <c r="R174" i="1"/>
  <c r="R178" i="1"/>
  <c r="R182" i="1"/>
  <c r="R186" i="1"/>
  <c r="R175" i="1"/>
  <c r="R179" i="1"/>
  <c r="R183" i="1"/>
  <c r="R187" i="1"/>
  <c r="R190" i="1"/>
  <c r="R192" i="1"/>
  <c r="R194" i="1"/>
  <c r="R150" i="1"/>
  <c r="R152" i="1"/>
  <c r="R154" i="1"/>
  <c r="R197" i="1"/>
  <c r="R200" i="1"/>
  <c r="R203" i="1"/>
  <c r="R206" i="1"/>
  <c r="R209" i="1"/>
  <c r="R212" i="1"/>
  <c r="R215" i="1"/>
  <c r="R218" i="1"/>
  <c r="R232" i="1"/>
  <c r="R234" i="1"/>
  <c r="R236" i="1"/>
  <c r="R238" i="1"/>
  <c r="R240" i="1"/>
  <c r="R242" i="1"/>
  <c r="R244" i="1"/>
  <c r="R246" i="1"/>
  <c r="R220" i="1"/>
  <c r="R222" i="1"/>
  <c r="R224" i="1"/>
  <c r="R226" i="1"/>
  <c r="R54" i="1"/>
  <c r="R55" i="1"/>
  <c r="R56" i="1"/>
  <c r="R57" i="1"/>
  <c r="R58" i="1"/>
  <c r="R59" i="1"/>
  <c r="R34" i="1"/>
  <c r="R36" i="1"/>
  <c r="R38" i="1"/>
  <c r="R40" i="1"/>
  <c r="B13" i="1" s="1"/>
  <c r="R42" i="1"/>
  <c r="R44" i="1"/>
  <c r="R46" i="1"/>
  <c r="R49" i="1"/>
  <c r="R35" i="1"/>
  <c r="R37" i="1"/>
  <c r="R39" i="1"/>
  <c r="R41" i="1"/>
  <c r="R43" i="1"/>
  <c r="R45" i="1"/>
  <c r="R47" i="1"/>
  <c r="R50" i="1"/>
  <c r="R48" i="1"/>
  <c r="R51" i="1"/>
  <c r="R60" i="1"/>
  <c r="R61" i="1"/>
  <c r="R62" i="1"/>
  <c r="R63" i="1"/>
  <c r="R64" i="1"/>
  <c r="R65" i="1"/>
  <c r="R66" i="1"/>
  <c r="R67" i="1"/>
  <c r="R52" i="1"/>
  <c r="R53" i="1"/>
  <c r="R92" i="1"/>
  <c r="R94" i="1"/>
  <c r="R96" i="1"/>
  <c r="R98" i="1"/>
  <c r="R100" i="1"/>
  <c r="R102" i="1"/>
  <c r="R68" i="1"/>
  <c r="R70" i="1"/>
  <c r="R72" i="1"/>
  <c r="R74" i="1"/>
  <c r="R76" i="1"/>
  <c r="R78" i="1"/>
  <c r="R80" i="1"/>
  <c r="R81" i="1"/>
  <c r="R90" i="1"/>
  <c r="R91" i="1"/>
  <c r="R93" i="1"/>
  <c r="R95" i="1"/>
  <c r="R97" i="1"/>
  <c r="R99" i="1"/>
  <c r="R101" i="1"/>
  <c r="R103" i="1"/>
  <c r="R82" i="1"/>
  <c r="R83" i="1"/>
  <c r="R84" i="1"/>
  <c r="R85" i="1"/>
  <c r="R86" i="1"/>
  <c r="R87" i="1"/>
  <c r="R88" i="1"/>
  <c r="R89" i="1"/>
  <c r="R69" i="1"/>
  <c r="R71" i="1"/>
  <c r="B14" i="1" s="1"/>
  <c r="R73" i="1"/>
  <c r="R75" i="1"/>
  <c r="R77" i="1"/>
  <c r="R79" i="1"/>
  <c r="R195" i="1"/>
  <c r="C13" i="1" l="1"/>
  <c r="B12" i="1"/>
  <c r="C6" i="1"/>
  <c r="C14" i="1"/>
  <c r="D14" i="1" s="1"/>
  <c r="D13" i="1"/>
  <c r="B6" i="1"/>
  <c r="C12" i="1"/>
  <c r="D12" i="1" s="1"/>
  <c r="D6" i="1" l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<sst xmlns="http://schemas.openxmlformats.org/spreadsheetml/2006/main" count="1742" uniqueCount="156">
  <si>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</si>
  <si>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</si>
  <si>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</si>
  <si>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</si>
  <si>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</si>
  <si>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</si>
  <si>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</si>
  <si>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</si>
  <si>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</si>
  <si>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</si>
  <si>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</si>
  <si>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</si>
  <si>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</si>
  <si>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</si>
  <si>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</si>
  <si>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</si>
  <si>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</si>
  <si>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</si>
  <si>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</si>
  <si>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</si>
  <si>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</si>
  <si>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</si>
  <si>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</si>
  <si>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</si>
  <si>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</si>
  <si>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</si>
  <si>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</si>
  <si>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</si>
  <si>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</si>
  <si>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</si>
  <si>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</si>
  <si>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</si>
  <si>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</si>
  <si>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</si>
  <si>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</si>
  <si>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</si>
  <si>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</si>
  <si>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</si>
  <si>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</si>
  <si>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</si>
  <si>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</si>
  <si>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</si>
  <si>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</si>
  <si>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</si>
  <si>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</si>
  <si>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</si>
  <si>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</si>
  <si>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</si>
  <si>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</si>
  <si>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</si>
  <si>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</si>
  <si>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</si>
  <si>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</si>
  <si>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</si>
  <si>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</si>
  <si>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</si>
  <si>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</si>
  <si>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</si>
  <si>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</si>
  <si>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</si>
  <si>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</si>
  <si>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</si>
  <si>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</si>
  <si>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</si>
  <si>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</si>
  <si>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</si>
  <si>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</si>
  <si>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</si>
  <si>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</si>
  <si>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</si>
  <si>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</si>
  <si>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</si>
  <si>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</si>
  <si>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</si>
  <si>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</si>
  <si>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</si>
  <si>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</si>
  <si>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</si>
  <si>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</si>
  <si>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</si>
  <si>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</si>
  <si>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</si>
  <si>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</si>
  <si>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</si>
  <si>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</si>
  <si>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</si>
  <si>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</si>
  <si>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</si>
  <si>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</si>
  <si>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</si>
  <si>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</si>
  <si>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</si>
  <si>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</si>
  <si>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</si>
  <si>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</si>
  <si>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</si>
  <si>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</si>
  <si>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</si>
  <si>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</si>
  <si>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</si>
  <si>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</si>
  <si>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</si>
  <si>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</si>
  <si>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</si>
  <si>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</si>
  <si>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</si>
  <si>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</si>
  <si>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</si>
  <si>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</si>
  <si>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</si>
  <si>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</si>
  <si>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</si>
  <si>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</si>
  <si>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</si>
  <si>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</si>
  <si>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</si>
  <si>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</si>
  <si>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</si>
  <si>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</si>
  <si>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</si>
  <si>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</si>
  <si>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</si>
  <si>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</si>
  <si>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</si>
  <si>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</si>
  <si>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</si>
  <si>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</si>
  <si>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</si>
  <si>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</si>
  <si>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</si>
  <si>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</si>
  <si>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</si>
  <si>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</si>
  <si>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</si>
  <si>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</si>
  <si>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</si>
  <si>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</si>
  <si>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</si>
  <si>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</si>
  <si>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</si>
  <si>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</si>
  <si>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</si>
  <si>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</si>
  <si>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</si>
  <si>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</si>
  <si>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</si>
  <si>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</si>
  <si>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</si>
  <si>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SALES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</si>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</sst>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abSelected="1" workbookViewId="0">
      <pane xSplit="6" ySplit="1" topLeftCell="G12" activePane="bottomRight" state="frozen"/>
      <selection pane="topRight" activeCell="G1" sqref="G1"/>
      <selection pane="bottomLeft" activeCell="A2" sqref="A2"/>
      <selection pane="bottomRight" activeCell="C21" sqref="C21"/>
    </sheetView>
  </sheetViews>
  <sheetFormatPr defaultRowHeight="15" x14ac:dyDescent="0.25"/>
  <cols>
    <col min="1" max="1" width="9.5703125" customWidth="1"/>
    <col min="2" max="3" width="9.7109375" bestFit="1" customWidth="1"/>
    <col min="4" max="4" width="8.42578125" bestFit="1" customWidth="1"/>
    <col min="5" max="5" width="9.28515625" customWidth="1"/>
    <col min="6" max="6" width="10.140625" bestFit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0.85546875" bestFit="1" customWidth="1"/>
    <col min="20" max="20" width="12" bestFit="1" customWidth="1"/>
    <col min="21" max="21" width="8.42578125" bestFit="1" customWidth="1"/>
    <col min="22" max="22" width="9.5703125" bestFit="1" customWidth="1"/>
    <col min="23" max="23" width="39.7109375" bestFit="1" customWidth="1"/>
    <col min="24" max="25" width="7.85546875" bestFit="1" customWidth="1"/>
  </cols>
  <sheetData>
    <row r="1" spans="1:25" ht="31.5" customHeight="1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IF(P2&gt;=2000,P2*5%,0)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IF(P3&gt;=2000,P3*5%,0)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75" x14ac:dyDescent="0.25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0" x14ac:dyDescent="0.25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5">
      <c r="B6" s="5">
        <f>SUMIF(L2:L246,2022,R2:R246)</f>
        <v>330900</v>
      </c>
      <c r="C6" s="5">
        <f>SUMIF(L2:L246,"2023",R2:R246)</f>
        <v>454430</v>
      </c>
      <c r="D6" s="6">
        <f>(C6-B6)/B6</f>
        <v>0.37331520096705956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75" x14ac:dyDescent="0.25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0" x14ac:dyDescent="0.25">
      <c r="B11" s="10">
        <v>2022</v>
      </c>
      <c r="C11" s="10">
        <v>2023</v>
      </c>
      <c r="D11" s="10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5">
      <c r="A12" t="s">
        <v>53</v>
      </c>
      <c r="B12" s="5">
        <f>SUMIF($K$2:$K$103,"1",$R$2:$R$103)</f>
        <v>101695</v>
      </c>
      <c r="C12" s="5">
        <f>SUMIF($K$104:$K$246,"1",$R$104:$R$246)</f>
        <v>143755</v>
      </c>
      <c r="D12" s="4">
        <f>(C12-B12)/B12</f>
        <v>0.41358965534195385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5">
      <c r="A13" t="s">
        <v>57</v>
      </c>
      <c r="B13" s="5">
        <f>SUMIF($K$2:$K$103,"2",$R$2:$R$103)</f>
        <v>113545</v>
      </c>
      <c r="C13" s="5">
        <f>SUMIF($K$104:$K$246,"2",$R$104:$R$246)</f>
        <v>145735</v>
      </c>
      <c r="D13" s="4">
        <f t="shared" ref="D13:D14" si="4">(C13-B13)/B13</f>
        <v>0.28349993394689332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5">
      <c r="A14" t="s">
        <v>60</v>
      </c>
      <c r="B14" s="5">
        <f>SUMIF($K$2:$K$103,"3",$R$2:$R$103)</f>
        <v>115660</v>
      </c>
      <c r="C14" s="5">
        <f>SUMIF($K$104:$K$246,"3",$R$104:$R$246)</f>
        <v>164940</v>
      </c>
      <c r="D14" s="4">
        <f t="shared" si="4"/>
        <v>0.42607643091820852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1:25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1:25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1:25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1:25" x14ac:dyDescent="0.25">
      <c r="A20" s="12"/>
      <c r="B20" s="12"/>
      <c r="C20" s="12"/>
      <c r="D20" s="12"/>
      <c r="E20" s="12"/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1:25" x14ac:dyDescent="0.25">
      <c r="A21" s="12"/>
      <c r="B21" s="12"/>
      <c r="C21" s="12"/>
      <c r="D21" s="12"/>
      <c r="E21" s="12"/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1:25" x14ac:dyDescent="0.25">
      <c r="A22" s="12"/>
      <c r="B22" s="12"/>
      <c r="C22" s="12"/>
      <c r="D22" s="12"/>
      <c r="E22" s="12"/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1:25" x14ac:dyDescent="0.25">
      <c r="A23" s="12"/>
      <c r="B23" s="13"/>
      <c r="C23" s="12"/>
      <c r="D23" s="12"/>
      <c r="E23" s="12"/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1:25" x14ac:dyDescent="0.25">
      <c r="A24" s="12"/>
      <c r="B24" s="12"/>
      <c r="C24" s="12"/>
      <c r="D24" s="12"/>
      <c r="E24" s="12"/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1:25" x14ac:dyDescent="0.25">
      <c r="A25" s="12"/>
      <c r="B25" s="12"/>
      <c r="C25" s="12"/>
      <c r="D25" s="12"/>
      <c r="E25" s="12"/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1:25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1:25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1:25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1:25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100</v>
      </c>
      <c r="R29" s="1">
        <f>P29+Q29</f>
        <v>2100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1:25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1:25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1:25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100</v>
      </c>
      <c r="R63" s="1">
        <f>P63+Q63</f>
        <v>2100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IF(P67&gt;=2000,P67*5%,0)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100</v>
      </c>
      <c r="R94" s="1">
        <f>P94+Q94</f>
        <v>2100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100</v>
      </c>
      <c r="R95" s="1">
        <f>P95+Q95</f>
        <v>2100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IF(P131&gt;=2000,P131*5%,0)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100</v>
      </c>
      <c r="R139" s="1">
        <f>P139+Q139</f>
        <v>2100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100</v>
      </c>
      <c r="R140" s="1">
        <f>P140+Q140</f>
        <v>2100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100</v>
      </c>
      <c r="R181" s="1">
        <f>P181+Q181</f>
        <v>2100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100</v>
      </c>
      <c r="R183" s="1">
        <f>P183+Q183</f>
        <v>2100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IF(P195&gt;=2000,P195*5%,0)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100</v>
      </c>
      <c r="R237" s="1">
        <f>P237+Q237</f>
        <v>2100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100</v>
      </c>
      <c r="R238" s="1">
        <f>P238+Q238</f>
        <v>2100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User</cp:lastModifiedBy>
  <cp:revision/>
  <dcterms:created xsi:type="dcterms:W3CDTF">2023-05-23T18:13:08Z</dcterms:created>
  <dcterms:modified xsi:type="dcterms:W3CDTF">2024-03-20T00:46:08Z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