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codeName="ThisWorkbook"/>
  <xr:revisionPtr revIDLastSave="0" documentId="8_{2DB375FD-1B98-4F77-83F6-B1FB441EF579}" xr6:coauthVersionLast="47" xr6:coauthVersionMax="47" xr10:uidLastSave="{00000000-0000-0000-0000-000000000000}"/>
  <bookViews>
    <workbookView xWindow="20370" yWindow="-4920" windowWidth="29040" windowHeight="15840" xr2:uid="{00000000-000D-0000-FFFF-FFFF00000000}"/>
  </bookViews>
  <sheets>
    <sheet name="ProjectSchedule" sheetId="11" r:id="rId1"/>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 i="11" l="1"/>
  <c r="H7" i="11"/>
  <c r="E9" i="11" l="1"/>
  <c r="F9" i="11" l="1"/>
  <c r="E10" i="11" s="1"/>
  <c r="I5" i="11"/>
  <c r="H33" i="11"/>
  <c r="H32" i="11"/>
  <c r="H31" i="11"/>
  <c r="H30" i="11"/>
  <c r="H29" i="11"/>
  <c r="H28" i="11"/>
  <c r="H26" i="11"/>
  <c r="H20" i="11"/>
  <c r="H14" i="11"/>
  <c r="H8" i="11"/>
  <c r="F10" i="11" l="1"/>
  <c r="E11" i="11" s="1"/>
  <c r="F11" i="11" s="1"/>
  <c r="E12" i="11" s="1"/>
  <c r="E13" i="11" s="1"/>
  <c r="F13" i="11" s="1"/>
  <c r="H9" i="11"/>
  <c r="I6" i="11"/>
  <c r="E15" i="11" l="1"/>
  <c r="F12" i="11"/>
  <c r="H12" i="11" s="1"/>
  <c r="H13" i="11"/>
  <c r="H27" i="11"/>
  <c r="H10" i="11"/>
  <c r="J5" i="11"/>
  <c r="K5" i="11" s="1"/>
  <c r="L5" i="11" s="1"/>
  <c r="M5" i="11" s="1"/>
  <c r="N5" i="11" s="1"/>
  <c r="O5" i="11" s="1"/>
  <c r="P5" i="11" s="1"/>
  <c r="I4" i="11"/>
  <c r="F15" i="11" l="1"/>
  <c r="H15" i="11" s="1"/>
  <c r="E16" i="11"/>
  <c r="H11" i="11"/>
  <c r="P4" i="11"/>
  <c r="Q5" i="11"/>
  <c r="R5" i="11" s="1"/>
  <c r="S5" i="11" s="1"/>
  <c r="T5" i="11" s="1"/>
  <c r="U5" i="11" s="1"/>
  <c r="V5" i="11" s="1"/>
  <c r="W5" i="11" s="1"/>
  <c r="J6" i="11"/>
  <c r="F16" i="11" l="1"/>
  <c r="H16" i="11" s="1"/>
  <c r="E17" i="11"/>
  <c r="W4" i="11"/>
  <c r="X5" i="11"/>
  <c r="Y5" i="11" s="1"/>
  <c r="Z5" i="11" s="1"/>
  <c r="AA5" i="11" s="1"/>
  <c r="AB5" i="11" s="1"/>
  <c r="AC5" i="11" s="1"/>
  <c r="AD5" i="11" s="1"/>
  <c r="K6" i="11"/>
  <c r="F17" i="11" l="1"/>
  <c r="H17" i="11" s="1"/>
  <c r="E18" i="11"/>
  <c r="F18" i="11" s="1"/>
  <c r="AE5" i="11"/>
  <c r="AF5" i="11" s="1"/>
  <c r="AG5" i="11" s="1"/>
  <c r="AH5" i="11" s="1"/>
  <c r="AI5" i="11" s="1"/>
  <c r="AJ5" i="11" s="1"/>
  <c r="AD4" i="11"/>
  <c r="L6" i="11"/>
  <c r="E19" i="11" l="1"/>
  <c r="F19" i="11" s="1"/>
  <c r="E21" i="11" s="1"/>
  <c r="H18" i="11"/>
  <c r="AK5" i="11"/>
  <c r="AL5" i="11" s="1"/>
  <c r="AM5" i="11" s="1"/>
  <c r="AN5" i="11" s="1"/>
  <c r="AO5" i="11" s="1"/>
  <c r="AP5" i="11" s="1"/>
  <c r="AQ5" i="11" s="1"/>
  <c r="M6" i="11"/>
  <c r="F21" i="11" l="1"/>
  <c r="H21" i="11" s="1"/>
  <c r="E22" i="11"/>
  <c r="E23" i="11" s="1"/>
  <c r="F23" i="11" s="1"/>
  <c r="H19" i="11"/>
  <c r="AR5" i="11"/>
  <c r="AS5" i="11" s="1"/>
  <c r="AK4" i="11"/>
  <c r="N6" i="11"/>
  <c r="F22" i="11" l="1"/>
  <c r="H22" i="11" s="1"/>
  <c r="AT5" i="11"/>
  <c r="AS6" i="11"/>
  <c r="AR4" i="11"/>
  <c r="O6" i="11"/>
  <c r="H23" i="11" l="1"/>
  <c r="AU5" i="11"/>
  <c r="AT6" i="11"/>
  <c r="H24" i="11" l="1"/>
  <c r="H25" i="11"/>
  <c r="AV5" i="1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<sst xmlns="http://schemas.openxmlformats.org/spreadsheetml/2006/main" count="73" uniqueCount="53">
  <si>
    <t>Task 3</t>
  </si>
  <si>
    <t>Task 4</t>
  </si>
  <si>
    <t>Task 5</t>
  </si>
  <si>
    <t>Task 1</t>
  </si>
  <si>
    <t>Task 2</t>
  </si>
  <si>
    <t>Insert new rows ABOVE this one</t>
  </si>
  <si>
    <t>Project Start:</t>
  </si>
  <si>
    <t>PROGRESS</t>
  </si>
  <si>
    <t>ASSIGNED
TO</t>
  </si>
  <si>
    <t>START</t>
  </si>
  <si>
    <t>END</t>
  </si>
  <si>
    <t>DAYS</t>
  </si>
  <si>
    <t>Display Week:</t>
  </si>
  <si>
    <t>TASK</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</si>
  <si>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</si>
  <si>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</si>
  <si>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</si>
  <si>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</si>
  <si>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</si>
  <si>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</si>
  <si>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</si>
  <si>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</si>
  <si>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</si>
  <si>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</si>
  <si>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</si>
  <si>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</si>
  <si>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</si>
  <si>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</si>
  <si>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</si>
  <si>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Sprint 1</t>
  </si>
  <si>
    <t>Outlined</t>
  </si>
  <si>
    <t>SOEN 341 Project - Career Website</t>
  </si>
  <si>
    <t>Sprint 2</t>
  </si>
  <si>
    <t>Sprint 3</t>
  </si>
  <si>
    <t>Sprint 4</t>
  </si>
  <si>
    <t>Git Setup</t>
  </si>
  <si>
    <t>All</t>
  </si>
  <si>
    <t>Create README</t>
  </si>
  <si>
    <t>Set Up Environment</t>
  </si>
  <si>
    <t>Create 4 User Stories</t>
  </si>
  <si>
    <t>Plan for Next Sprint</t>
  </si>
  <si>
    <t>Profile System</t>
  </si>
  <si>
    <t>Create Landing Page</t>
  </si>
  <si>
    <t>Toby</t>
  </si>
  <si>
    <t>Lawrence</t>
  </si>
  <si>
    <t>Create Main Page</t>
  </si>
  <si>
    <t>Database</t>
  </si>
  <si>
    <t>Will, Lawrence</t>
  </si>
  <si>
    <t>Toby, Will, Janice</t>
  </si>
  <si>
    <t>New Stories and Task Breakdown</t>
  </si>
  <si>
    <t>Perform Acceptance Test</t>
  </si>
  <si>
    <t>User Authentication</t>
  </si>
  <si>
    <t>Janie, Toby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</si>
</sst>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1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8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17" fillId="0" borderId="0" xfId="0" applyFont="1"/>
    <xf numFmtId="0" fontId="18" fillId="0" borderId="0" xfId="1" applyFont="1" applyProtection="1">
      <alignment vertical="top"/>
    </xf>
    <xf numFmtId="0" fontId="9" fillId="0" borderId="0" xfId="8">
      <alignment horizontal="right" indent="1"/>
    </xf>
    <xf numFmtId="0" fontId="9" fillId="0" borderId="7" xfId="8" applyBorder="1">
      <alignment horizontal="right" indent="1"/>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pane ySplit="6" topLeftCell="A8" activePane="bottomLeft" state="frozen"/>
      <selection pane="bottomLeft" activeCell="V19" sqref="V19"/>
    </sheetView>
  </sheetViews>
  <sheetFormatPr defaultRowHeight="30" customHeight="1" x14ac:dyDescent="0.25"/>
  <cols>
    <col min="1" max="1" width="2.7109375" style="48" customWidth="1"/>
    <col min="2" max="2" width="32"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49" t="s">
        <v>19</v>
      </c>
      <c r="B1" s="52" t="s">
        <v>31</v>
      </c>
      <c r="C1" s="1"/>
      <c r="D1" s="2"/>
      <c r="E1" s="4"/>
      <c r="F1" s="47"/>
      <c r="H1" s="2"/>
      <c r="I1" s="75"/>
    </row>
    <row r="2" spans="1:64" ht="30" customHeight="1" x14ac:dyDescent="0.3">
      <c r="A2" s="48" t="s">
        <v>14</v>
      </c>
      <c r="B2" s="53" t="s">
        <v>30</v>
      </c>
      <c r="I2" s="76"/>
    </row>
    <row r="3" spans="1:64" ht="30" customHeight="1" x14ac:dyDescent="0.25">
      <c r="A3" s="48" t="s">
        <v>26</v>
      </c>
      <c r="B3" s="54"/>
      <c r="C3" s="77" t="s">
        <v>6</v>
      </c>
      <c r="D3" s="78"/>
      <c r="E3" s="82">
        <f ca="1">TODAY() - 59</f>
        <v>44936</v>
      </c>
      <c r="F3" s="82"/>
    </row>
    <row r="4" spans="1:64" ht="30" customHeight="1" x14ac:dyDescent="0.25">
      <c r="A4" s="49" t="s">
        <v>20</v>
      </c>
      <c r="C4" s="77" t="s">
        <v>12</v>
      </c>
      <c r="D4" s="78"/>
      <c r="E4" s="7">
        <v>2</v>
      </c>
      <c r="I4" s="79">
        <f ca="1">I5</f>
        <v>44942</v>
      </c>
      <c r="J4" s="80"/>
      <c r="K4" s="80"/>
      <c r="L4" s="80"/>
      <c r="M4" s="80"/>
      <c r="N4" s="80"/>
      <c r="O4" s="81"/>
      <c r="P4" s="79">
        <f ca="1">P5</f>
        <v>44949</v>
      </c>
      <c r="Q4" s="80"/>
      <c r="R4" s="80"/>
      <c r="S4" s="80"/>
      <c r="T4" s="80"/>
      <c r="U4" s="80"/>
      <c r="V4" s="81"/>
      <c r="W4" s="79">
        <f ca="1">W5</f>
        <v>44956</v>
      </c>
      <c r="X4" s="80"/>
      <c r="Y4" s="80"/>
      <c r="Z4" s="80"/>
      <c r="AA4" s="80"/>
      <c r="AB4" s="80"/>
      <c r="AC4" s="81"/>
      <c r="AD4" s="79">
        <f ca="1">AD5</f>
        <v>44963</v>
      </c>
      <c r="AE4" s="80"/>
      <c r="AF4" s="80"/>
      <c r="AG4" s="80"/>
      <c r="AH4" s="80"/>
      <c r="AI4" s="80"/>
      <c r="AJ4" s="81"/>
      <c r="AK4" s="79">
        <f ca="1">AK5</f>
        <v>44970</v>
      </c>
      <c r="AL4" s="80"/>
      <c r="AM4" s="80"/>
      <c r="AN4" s="80"/>
      <c r="AO4" s="80"/>
      <c r="AP4" s="80"/>
      <c r="AQ4" s="81"/>
      <c r="AR4" s="79">
        <f ca="1">AR5</f>
        <v>44977</v>
      </c>
      <c r="AS4" s="80"/>
      <c r="AT4" s="80"/>
      <c r="AU4" s="80"/>
      <c r="AV4" s="80"/>
      <c r="AW4" s="80"/>
      <c r="AX4" s="81"/>
      <c r="AY4" s="79">
        <f ca="1">AY5</f>
        <v>44984</v>
      </c>
      <c r="AZ4" s="80"/>
      <c r="BA4" s="80"/>
      <c r="BB4" s="80"/>
      <c r="BC4" s="80"/>
      <c r="BD4" s="80"/>
      <c r="BE4" s="81"/>
      <c r="BF4" s="79">
        <f ca="1">BF5</f>
        <v>44991</v>
      </c>
      <c r="BG4" s="80"/>
      <c r="BH4" s="80"/>
      <c r="BI4" s="80"/>
      <c r="BJ4" s="80"/>
      <c r="BK4" s="80"/>
      <c r="BL4" s="81"/>
    </row>
    <row r="5" spans="1:64" ht="15" customHeight="1" x14ac:dyDescent="0.25">
      <c r="A5" s="49" t="s">
        <v>21</v>
      </c>
      <c r="B5" s="74"/>
      <c r="C5" s="74"/>
      <c r="D5" s="74"/>
      <c r="E5" s="74"/>
      <c r="F5" s="74"/>
      <c r="G5" s="74"/>
      <c r="I5" s="11">
        <f ca="1">Project_Start-WEEKDAY(Project_Start,1)+2+7*(Display_Week-1)</f>
        <v>44942</v>
      </c>
      <c r="J5" s="10">
        <f ca="1">I5+1</f>
        <v>44943</v>
      </c>
      <c r="K5" s="10">
        <f t="shared" ref="K5:AX5" ca="1" si="0">J5+1</f>
        <v>44944</v>
      </c>
      <c r="L5" s="10">
        <f t="shared" ca="1" si="0"/>
        <v>44945</v>
      </c>
      <c r="M5" s="10">
        <f t="shared" ca="1" si="0"/>
        <v>44946</v>
      </c>
      <c r="N5" s="10">
        <f t="shared" ca="1" si="0"/>
        <v>44947</v>
      </c>
      <c r="O5" s="12">
        <f t="shared" ca="1" si="0"/>
        <v>44948</v>
      </c>
      <c r="P5" s="11">
        <f ca="1">O5+1</f>
        <v>44949</v>
      </c>
      <c r="Q5" s="10">
        <f ca="1">P5+1</f>
        <v>44950</v>
      </c>
      <c r="R5" s="10">
        <f t="shared" ca="1" si="0"/>
        <v>44951</v>
      </c>
      <c r="S5" s="10">
        <f t="shared" ca="1" si="0"/>
        <v>44952</v>
      </c>
      <c r="T5" s="10">
        <f t="shared" ca="1" si="0"/>
        <v>44953</v>
      </c>
      <c r="U5" s="10">
        <f t="shared" ca="1" si="0"/>
        <v>44954</v>
      </c>
      <c r="V5" s="12">
        <f t="shared" ca="1" si="0"/>
        <v>44955</v>
      </c>
      <c r="W5" s="11">
        <f ca="1">V5+1</f>
        <v>44956</v>
      </c>
      <c r="X5" s="10">
        <f ca="1">W5+1</f>
        <v>44957</v>
      </c>
      <c r="Y5" s="10">
        <f t="shared" ca="1" si="0"/>
        <v>44958</v>
      </c>
      <c r="Z5" s="10">
        <f t="shared" ca="1" si="0"/>
        <v>44959</v>
      </c>
      <c r="AA5" s="10">
        <f t="shared" ca="1" si="0"/>
        <v>44960</v>
      </c>
      <c r="AB5" s="10">
        <f t="shared" ca="1" si="0"/>
        <v>44961</v>
      </c>
      <c r="AC5" s="12">
        <f t="shared" ca="1" si="0"/>
        <v>44962</v>
      </c>
      <c r="AD5" s="11">
        <f ca="1">AC5+1</f>
        <v>44963</v>
      </c>
      <c r="AE5" s="10">
        <f ca="1">AD5+1</f>
        <v>44964</v>
      </c>
      <c r="AF5" s="10">
        <f t="shared" ca="1" si="0"/>
        <v>44965</v>
      </c>
      <c r="AG5" s="10">
        <f t="shared" ca="1" si="0"/>
        <v>44966</v>
      </c>
      <c r="AH5" s="10">
        <f t="shared" ca="1" si="0"/>
        <v>44967</v>
      </c>
      <c r="AI5" s="10">
        <f t="shared" ca="1" si="0"/>
        <v>44968</v>
      </c>
      <c r="AJ5" s="12">
        <f t="shared" ca="1" si="0"/>
        <v>44969</v>
      </c>
      <c r="AK5" s="11">
        <f ca="1">AJ5+1</f>
        <v>44970</v>
      </c>
      <c r="AL5" s="10">
        <f ca="1">AK5+1</f>
        <v>44971</v>
      </c>
      <c r="AM5" s="10">
        <f t="shared" ca="1" si="0"/>
        <v>44972</v>
      </c>
      <c r="AN5" s="10">
        <f t="shared" ca="1" si="0"/>
        <v>44973</v>
      </c>
      <c r="AO5" s="10">
        <f t="shared" ca="1" si="0"/>
        <v>44974</v>
      </c>
      <c r="AP5" s="10">
        <f t="shared" ca="1" si="0"/>
        <v>44975</v>
      </c>
      <c r="AQ5" s="12">
        <f t="shared" ca="1" si="0"/>
        <v>44976</v>
      </c>
      <c r="AR5" s="11">
        <f ca="1">AQ5+1</f>
        <v>44977</v>
      </c>
      <c r="AS5" s="10">
        <f ca="1">AR5+1</f>
        <v>44978</v>
      </c>
      <c r="AT5" s="10">
        <f t="shared" ca="1" si="0"/>
        <v>44979</v>
      </c>
      <c r="AU5" s="10">
        <f t="shared" ca="1" si="0"/>
        <v>44980</v>
      </c>
      <c r="AV5" s="10">
        <f t="shared" ca="1" si="0"/>
        <v>44981</v>
      </c>
      <c r="AW5" s="10">
        <f t="shared" ca="1" si="0"/>
        <v>44982</v>
      </c>
      <c r="AX5" s="12">
        <f t="shared" ca="1" si="0"/>
        <v>44983</v>
      </c>
      <c r="AY5" s="11">
        <f ca="1">AX5+1</f>
        <v>44984</v>
      </c>
      <c r="AZ5" s="10">
        <f ca="1">AY5+1</f>
        <v>44985</v>
      </c>
      <c r="BA5" s="10">
        <f t="shared" ref="BA5:BE5" ca="1" si="1">AZ5+1</f>
        <v>44986</v>
      </c>
      <c r="BB5" s="10">
        <f t="shared" ca="1" si="1"/>
        <v>44987</v>
      </c>
      <c r="BC5" s="10">
        <f t="shared" ca="1" si="1"/>
        <v>44988</v>
      </c>
      <c r="BD5" s="10">
        <f t="shared" ca="1" si="1"/>
        <v>44989</v>
      </c>
      <c r="BE5" s="12">
        <f t="shared" ca="1" si="1"/>
        <v>44990</v>
      </c>
      <c r="BF5" s="11">
        <f ca="1">BE5+1</f>
        <v>44991</v>
      </c>
      <c r="BG5" s="10">
        <f ca="1">BF5+1</f>
        <v>44992</v>
      </c>
      <c r="BH5" s="10">
        <f t="shared" ref="BH5:BL5" ca="1" si="2">BG5+1</f>
        <v>44993</v>
      </c>
      <c r="BI5" s="10">
        <f t="shared" ca="1" si="2"/>
        <v>44994</v>
      </c>
      <c r="BJ5" s="10">
        <f t="shared" ca="1" si="2"/>
        <v>44995</v>
      </c>
      <c r="BK5" s="10">
        <f t="shared" ca="1" si="2"/>
        <v>44996</v>
      </c>
      <c r="BL5" s="12">
        <f t="shared" ca="1" si="2"/>
        <v>44997</v>
      </c>
    </row>
    <row r="6" spans="1:64" ht="30" customHeight="1" thickBot="1" x14ac:dyDescent="0.3">
      <c r="A6" s="49" t="s">
        <v>22</v>
      </c>
      <c r="B6" s="8" t="s">
        <v>13</v>
      </c>
      <c r="C6" s="9" t="s">
        <v>8</v>
      </c>
      <c r="D6" s="9" t="s">
        <v>7</v>
      </c>
      <c r="E6" s="9" t="s">
        <v>9</v>
      </c>
      <c r="F6" s="9" t="s">
        <v>10</v>
      </c>
      <c r="G6" s="9"/>
      <c r="H6" s="9" t="s">
        <v>11</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3">
      <c r="A7" s="48" t="s">
        <v>27</v>
      </c>
      <c r="C7" s="5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49" t="s">
        <v>23</v>
      </c>
      <c r="B8" s="18" t="s">
        <v>29</v>
      </c>
      <c r="C8" s="60"/>
      <c r="D8" s="19"/>
      <c r="E8" s="20"/>
      <c r="F8" s="21"/>
      <c r="G8" s="17"/>
      <c r="H8" s="17" t="str">
        <f t="shared" ref="H8:H33"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49" t="s">
        <v>28</v>
      </c>
      <c r="B9" s="69" t="s">
        <v>35</v>
      </c>
      <c r="C9" s="61" t="s">
        <v>36</v>
      </c>
      <c r="D9" s="22">
        <v>1</v>
      </c>
      <c r="E9" s="55">
        <f ca="1">Project_Start</f>
        <v>44936</v>
      </c>
      <c r="F9" s="55">
        <f ca="1">E9+24</f>
        <v>44960</v>
      </c>
      <c r="G9" s="17"/>
      <c r="H9" s="17">
        <f t="shared" ca="1" si="6"/>
        <v>25</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49" t="s">
        <v>24</v>
      </c>
      <c r="B10" s="69" t="s">
        <v>37</v>
      </c>
      <c r="C10" s="61" t="s">
        <v>36</v>
      </c>
      <c r="D10" s="22">
        <v>1</v>
      </c>
      <c r="E10" s="55">
        <f ca="1">F9-18</f>
        <v>44942</v>
      </c>
      <c r="F10" s="55">
        <f ca="1">E10+18</f>
        <v>44960</v>
      </c>
      <c r="G10" s="17"/>
      <c r="H10" s="17">
        <f t="shared" ca="1" si="6"/>
        <v>19</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48"/>
      <c r="B11" s="69" t="s">
        <v>39</v>
      </c>
      <c r="C11" s="61" t="s">
        <v>36</v>
      </c>
      <c r="D11" s="22">
        <v>1</v>
      </c>
      <c r="E11" s="55">
        <f ca="1">F10-11</f>
        <v>44949</v>
      </c>
      <c r="F11" s="55">
        <f ca="1">E11+11</f>
        <v>44960</v>
      </c>
      <c r="G11" s="17"/>
      <c r="H11" s="17">
        <f t="shared" ca="1" si="6"/>
        <v>12</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48"/>
      <c r="B12" s="69" t="s">
        <v>38</v>
      </c>
      <c r="C12" s="61" t="s">
        <v>36</v>
      </c>
      <c r="D12" s="22">
        <v>1</v>
      </c>
      <c r="E12" s="55">
        <f ca="1">F11-11</f>
        <v>44949</v>
      </c>
      <c r="F12" s="55">
        <f ca="1">E12+11</f>
        <v>44960</v>
      </c>
      <c r="G12" s="17"/>
      <c r="H12" s="17">
        <f t="shared" ca="1" si="6"/>
        <v>12</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48"/>
      <c r="B13" s="69" t="s">
        <v>40</v>
      </c>
      <c r="C13" s="61" t="s">
        <v>36</v>
      </c>
      <c r="D13" s="22">
        <v>1</v>
      </c>
      <c r="E13" s="55">
        <f ca="1">E12+7</f>
        <v>44956</v>
      </c>
      <c r="F13" s="55">
        <f ca="1">E13+4</f>
        <v>44960</v>
      </c>
      <c r="G13" s="17"/>
      <c r="H13" s="17" t="e">
        <f t="shared" si="6"/>
        <v>#VALUE!</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49" t="s">
        <v>25</v>
      </c>
      <c r="B14" s="23" t="s">
        <v>32</v>
      </c>
      <c r="C14" s="62"/>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49"/>
      <c r="B15" s="70" t="s">
        <v>41</v>
      </c>
      <c r="C15" s="63" t="s">
        <v>48</v>
      </c>
      <c r="D15" s="27">
        <v>1</v>
      </c>
      <c r="E15" s="56">
        <f ca="1">F13+3</f>
        <v>44963</v>
      </c>
      <c r="F15" s="56">
        <f ca="1">E15+15</f>
        <v>44978</v>
      </c>
      <c r="G15" s="17"/>
      <c r="H15" s="17">
        <f t="shared" ca="1" si="6"/>
        <v>16</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48"/>
      <c r="B16" s="70" t="s">
        <v>42</v>
      </c>
      <c r="C16" s="63" t="s">
        <v>43</v>
      </c>
      <c r="D16" s="27">
        <v>1</v>
      </c>
      <c r="E16" s="56">
        <f ca="1">E15+8</f>
        <v>44971</v>
      </c>
      <c r="F16" s="56">
        <f ca="1">E16+14</f>
        <v>44985</v>
      </c>
      <c r="G16" s="17"/>
      <c r="H16" s="17">
        <f t="shared" ca="1" si="6"/>
        <v>15</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48"/>
      <c r="B17" s="70" t="s">
        <v>45</v>
      </c>
      <c r="C17" s="63" t="s">
        <v>44</v>
      </c>
      <c r="D17" s="27">
        <v>0.7</v>
      </c>
      <c r="E17" s="56">
        <f ca="1">E16</f>
        <v>44971</v>
      </c>
      <c r="F17" s="56">
        <f ca="1">E17+31</f>
        <v>45002</v>
      </c>
      <c r="G17" s="17"/>
      <c r="H17" s="17">
        <f t="shared" ca="1" si="6"/>
        <v>32</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48"/>
      <c r="B18" s="70" t="s">
        <v>46</v>
      </c>
      <c r="C18" s="63" t="s">
        <v>47</v>
      </c>
      <c r="D18" s="27">
        <v>0.6</v>
      </c>
      <c r="E18" s="56">
        <f ca="1">E17+7</f>
        <v>44978</v>
      </c>
      <c r="F18" s="56">
        <f ca="1">E18+32</f>
        <v>45010</v>
      </c>
      <c r="G18" s="17"/>
      <c r="H18" s="17">
        <f t="shared" ca="1" si="6"/>
        <v>33</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48"/>
      <c r="B19" s="70" t="s">
        <v>40</v>
      </c>
      <c r="C19" s="63" t="s">
        <v>36</v>
      </c>
      <c r="D19" s="27">
        <v>1</v>
      </c>
      <c r="E19" s="56">
        <f ca="1">E18</f>
        <v>44978</v>
      </c>
      <c r="F19" s="56">
        <f ca="1">E19+7</f>
        <v>44985</v>
      </c>
      <c r="G19" s="17"/>
      <c r="H19" s="17">
        <f t="shared" ca="1" si="6"/>
        <v>8</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48" t="s">
        <v>16</v>
      </c>
      <c r="B20" s="28" t="s">
        <v>33</v>
      </c>
      <c r="C20" s="64"/>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48"/>
      <c r="B21" s="71" t="s">
        <v>49</v>
      </c>
      <c r="C21" s="65" t="s">
        <v>36</v>
      </c>
      <c r="D21" s="32">
        <v>0.1</v>
      </c>
      <c r="E21" s="57">
        <f ca="1">F19+1</f>
        <v>44986</v>
      </c>
      <c r="F21" s="57">
        <f ca="1">E21+24</f>
        <v>45010</v>
      </c>
      <c r="G21" s="17"/>
      <c r="H21" s="17">
        <f t="shared" ca="1" si="6"/>
        <v>25</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48"/>
      <c r="B22" s="71" t="s">
        <v>50</v>
      </c>
      <c r="C22" s="65" t="s">
        <v>47</v>
      </c>
      <c r="D22" s="32">
        <v>0</v>
      </c>
      <c r="E22" s="57">
        <f ca="1">E21</f>
        <v>44986</v>
      </c>
      <c r="F22" s="57">
        <f ca="1">E22+24</f>
        <v>45010</v>
      </c>
      <c r="G22" s="17"/>
      <c r="H22" s="17">
        <f t="shared" ca="1" si="6"/>
        <v>25</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48"/>
      <c r="B23" s="71" t="s">
        <v>51</v>
      </c>
      <c r="C23" s="65" t="s">
        <v>52</v>
      </c>
      <c r="D23" s="32">
        <v>0.2</v>
      </c>
      <c r="E23" s="57">
        <f ca="1">E22+5</f>
        <v>44991</v>
      </c>
      <c r="F23" s="57">
        <f ca="1">E23+19</f>
        <v>45010</v>
      </c>
      <c r="G23" s="17"/>
      <c r="H23" s="17">
        <f t="shared" ca="1" si="6"/>
        <v>20</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48"/>
      <c r="B24" s="71" t="s">
        <v>1</v>
      </c>
      <c r="C24" s="65"/>
      <c r="D24" s="32"/>
      <c r="E24" s="57"/>
      <c r="F24" s="57"/>
      <c r="G24" s="17"/>
      <c r="H24" s="17" t="str">
        <f t="shared" si="6"/>
        <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48"/>
      <c r="B25" s="71" t="s">
        <v>2</v>
      </c>
      <c r="C25" s="65"/>
      <c r="D25" s="32"/>
      <c r="E25" s="57"/>
      <c r="F25" s="57"/>
      <c r="G25" s="17"/>
      <c r="H25" s="17" t="str">
        <f t="shared" si="6"/>
        <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48" t="s">
        <v>16</v>
      </c>
      <c r="B26" s="33" t="s">
        <v>34</v>
      </c>
      <c r="C26" s="66"/>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48"/>
      <c r="B27" s="72" t="s">
        <v>3</v>
      </c>
      <c r="C27" s="67"/>
      <c r="D27" s="37"/>
      <c r="E27" s="58" t="s">
        <v>15</v>
      </c>
      <c r="F27" s="58" t="s">
        <v>15</v>
      </c>
      <c r="G27" s="17"/>
      <c r="H27" s="17" t="e">
        <f t="shared" si="6"/>
        <v>#VALUE!</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48"/>
      <c r="B28" s="72" t="s">
        <v>4</v>
      </c>
      <c r="C28" s="67"/>
      <c r="D28" s="37"/>
      <c r="E28" s="58" t="s">
        <v>15</v>
      </c>
      <c r="F28" s="58" t="s">
        <v>15</v>
      </c>
      <c r="G28" s="17"/>
      <c r="H28" s="17" t="e">
        <f t="shared" si="6"/>
        <v>#VALUE!</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48"/>
      <c r="B29" s="72" t="s">
        <v>0</v>
      </c>
      <c r="C29" s="67"/>
      <c r="D29" s="37"/>
      <c r="E29" s="58" t="s">
        <v>15</v>
      </c>
      <c r="F29" s="58" t="s">
        <v>15</v>
      </c>
      <c r="G29" s="17"/>
      <c r="H29" s="17" t="e">
        <f t="shared" si="6"/>
        <v>#VALUE!</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48"/>
      <c r="B30" s="72" t="s">
        <v>1</v>
      </c>
      <c r="C30" s="67"/>
      <c r="D30" s="37"/>
      <c r="E30" s="58" t="s">
        <v>15</v>
      </c>
      <c r="F30" s="58" t="s">
        <v>15</v>
      </c>
      <c r="G30" s="17"/>
      <c r="H30" s="17" t="e">
        <f t="shared" si="6"/>
        <v>#VALUE!</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48"/>
      <c r="B31" s="72" t="s">
        <v>2</v>
      </c>
      <c r="C31" s="67"/>
      <c r="D31" s="37"/>
      <c r="E31" s="58" t="s">
        <v>15</v>
      </c>
      <c r="F31" s="58" t="s">
        <v>15</v>
      </c>
      <c r="G31" s="17"/>
      <c r="H31" s="17" t="e">
        <f t="shared" si="6"/>
        <v>#VALUE!</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48" t="s">
        <v>18</v>
      </c>
      <c r="B32" s="73"/>
      <c r="C32" s="68"/>
      <c r="D32" s="16"/>
      <c r="E32" s="59"/>
      <c r="F32" s="59"/>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49" t="s">
        <v>17</v>
      </c>
      <c r="B33" s="38" t="s">
        <v>5</v>
      </c>
      <c r="C33" s="39"/>
      <c r="D33" s="40"/>
      <c r="E33" s="41"/>
      <c r="F33" s="42"/>
      <c r="G33" s="43"/>
      <c r="H33" s="43" t="str">
        <f t="shared" si="6"/>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25">
      <c r="G34" s="6"/>
    </row>
    <row r="35" spans="1:64" ht="30" customHeight="1" x14ac:dyDescent="0.25">
      <c r="C35" s="14"/>
      <c r="F35" s="50"/>
    </row>
    <row r="36" spans="1:64" ht="30" customHeight="1" x14ac:dyDescent="0.25">
      <c r="C36" s="15"/>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5" priority="33">
      <formula>AND(TODAY()&gt;=I$5,TODAY()&lt;J$5)</formula>
    </cfRule>
  </conditionalFormatting>
  <conditionalFormatting sqref="I7:BL33">
    <cfRule type="expression" dxfId="4" priority="27">
      <formula>AND(task_start&lt;=I$5,ROUNDDOWN((task_end-task_start+1)*task_progress,0)+task_start-1&gt;=I$5)</formula>
    </cfRule>
    <cfRule type="expression" dxfId="3"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3" fitToHeight="0" orientation="landscape" r:id="rId1"/>
  <headerFooter differentFirst="1" scaleWithDoc="0">
    <oddFooter>Page &amp;P of &amp;N</oddFooter>
  </headerFooter>
  <ignoredErrors>
    <ignoredError sqref="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5FB5A3728FAA41B29BD0C12305D751" ma:contentTypeVersion="3" ma:contentTypeDescription="Create a new document." ma:contentTypeScope="" ma:versionID="5b1c30136786921fd45b06c6af052edb">
  <xsd:schema xmlns:xsd="http://www.w3.org/2001/XMLSchema" xmlns:xs="http://www.w3.org/2001/XMLSchema" xmlns:p="http://schemas.microsoft.com/office/2006/metadata/properties" xmlns:ns3="d1b65908-3cbf-4ae9-8cae-c2625808ce34" targetNamespace="http://schemas.microsoft.com/office/2006/metadata/properties" ma:root="true" ma:fieldsID="75007a69ddb0e24ab724f427e8096a76" ns3:_="">
    <xsd:import namespace="d1b65908-3cbf-4ae9-8cae-c2625808ce34"/>
    <xsd:element name="properties">
      <xsd:complexType>
        <xsd:sequence>
          <xsd:element name="documentManagement">
            <xsd:complexType>
              <xsd:all>
                <xsd:element ref="ns3:SharedWithUsers" minOccurs="0"/>
                <xsd:element ref="ns3:SharedWithDetails" minOccurs="0"/>
                <xsd:element ref="ns3: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b65908-3cbf-4ae9-8cae-c2625808ce3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C7BB2C4-C77E-45C7-89A3-EA213A657C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b65908-3cbf-4ae9-8cae-c2625808ce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8E8DD45-1345-499B-8A19-551648A2ABCF}">
  <ds:schemaRefs>
    <ds:schemaRef ds:uri="http://schemas.microsoft.com/sharepoint/v3/contenttype/forms"/>
  </ds:schemaRefs>
</ds:datastoreItem>
</file>

<file path=customXml/itemProps3.xml><?xml version="1.0" encoding="utf-8"?>
<ds:datastoreItem xmlns:ds="http://schemas.openxmlformats.org/officeDocument/2006/customXml" ds:itemID="{2C0150CA-C010-4AA4-AC80-B1BD3A03DB7E}">
  <ds:schemaRefs>
    <ds:schemaRef ds:uri="http://schemas.microsoft.com/office/2006/documentManagement/types"/>
    <ds:schemaRef ds:uri="http://purl.org/dc/elements/1.1/"/>
    <ds:schemaRef ds:uri="http://purl.org/dc/terms/"/>
    <ds:schemaRef ds:uri="http://www.w3.org/XML/1998/namespace"/>
    <ds:schemaRef ds:uri="d1b65908-3cbf-4ae9-8cae-c2625808ce34"/>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ProjectSchedule</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2023-03-10T16:16:00Z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0x010100595FB5A3728FAA41B29BD0C12305D751</vt:lpwstr>
  </property>
</Properties>
</file>