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labData\yeast_replaceable_genes\sequences\all_other_mendelian\"/>
    </mc:Choice>
  </mc:AlternateContent>
  <bookViews>
    <workbookView xWindow="8865" yWindow="0" windowWidth="23085" windowHeight="15495" tabRatio="248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63" i="1" l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3" i="1"/>
  <c r="B262" i="1"/>
  <c r="O229" i="1" l="1"/>
  <c r="O208" i="1"/>
  <c r="M208" i="1"/>
  <c r="O205" i="1"/>
  <c r="O199" i="1"/>
  <c r="O196" i="1"/>
  <c r="M196" i="1"/>
  <c r="O195" i="1"/>
  <c r="M195" i="1"/>
  <c r="O181" i="1"/>
  <c r="M181" i="1"/>
  <c r="O172" i="1"/>
  <c r="M172" i="1"/>
  <c r="M165" i="1"/>
  <c r="M163" i="1"/>
  <c r="O161" i="1"/>
  <c r="M161" i="1"/>
  <c r="M160" i="1"/>
  <c r="M159" i="1"/>
  <c r="M158" i="1"/>
  <c r="M157" i="1"/>
  <c r="M156" i="1"/>
  <c r="M155" i="1"/>
  <c r="M154" i="1"/>
  <c r="M153" i="1"/>
  <c r="O152" i="1"/>
  <c r="O149" i="1"/>
  <c r="M149" i="1"/>
  <c r="M147" i="1"/>
  <c r="M144" i="1"/>
  <c r="M142" i="1"/>
  <c r="O134" i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8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<sst xmlns="http://schemas.openxmlformats.org/spreadsheetml/2006/main" count="1964" uniqueCount="314">
  <si>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</si>
  <si>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</si>
  <si>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</si>
  <si>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</si>
  <si>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</si>
  <si>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</si>
  <si>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</si>
  <si>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</si>
  <si>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</si>
  <si>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</si>
  <si>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</si>
  <si>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</si>
  <si>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</si>
  <si>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</si>
  <si>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</si>
  <si>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</si>
  <si>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</si>
  <si>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</si>
  <si>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</si>
  <si>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</si>
  <si>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</si>
  <si>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</si>
  <si>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</si>
  <si>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</si>
  <si>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</si>
  <si>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</si>
  <si>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</si>
  <si>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</si>
  <si>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</si>
  <si>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</si>
  <si>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</si>
  <si>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</si>
  <si>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</si>
  <si>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</si>
  <si>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</si>
  <si>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</si>
  <si>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</si>
  <si>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</si>
  <si>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</si>
  <si>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</si>
  <si>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</si>
  <si>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</si>
  <si>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</si>
  <si>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</si>
  <si>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</si>
  <si>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</si>
  <si>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</si>
  <si>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</si>
  <si>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</si>
  <si>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</si>
  <si>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</si>
  <si>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</si>
  <si>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</si>
  <si>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</si>
  <si>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</si>
  <si>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</si>
  <si>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</si>
  <si>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</si>
  <si>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</si>
  <si>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</si>
  <si>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</si>
  <si>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</si>
  <si>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</si>
  <si>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</si>
  <si>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</si>
  <si>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</si>
  <si>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</si>
  <si>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</si>
  <si>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</si>
  <si>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</si>
  <si>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</si>
  <si>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</si>
  <si>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</si>
  <si>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</si>
  <si>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</si>
  <si>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</si>
  <si>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</si>
  <si>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</si>
  <si>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</si>
  <si>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</si>
  <si>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</si>
  <si>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</si>
  <si>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</si>
  <si>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</si>
  <si>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</si>
  <si>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</si>
  <si>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</si>
  <si>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</si>
  <si>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</si>
  <si>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</si>
  <si>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</si>
  <si>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</si>
  <si>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</si>
  <si>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</si>
  <si>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</si>
  <si>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</si>
  <si>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</si>
  <si>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</si>
  <si>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</si>
  <si>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</si>
  <si>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</si>
  <si>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</si>
  <si>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</si>
  <si>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</si>
  <si>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</si>
  <si>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</si>
  <si>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</si>
  <si>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</si>
  <si>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</si>
  <si>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</si>
  <si>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</si>
  <si>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</si>
  <si>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</si>
  <si>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</si>
  <si>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</si>
  <si>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</si>
  <si>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</si>
  <si>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</si>
  <si>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</si>
  <si>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</si>
  <si>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</si>
  <si>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</si>
  <si>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</si>
  <si>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</si>
  <si>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</si>
  <si>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</si>
  <si>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</si>
  <si>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</si>
  <si>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</si>
  <si>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</si>
  <si>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</si>
  <si>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</si>
  <si>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</si>
  <si>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</si>
  <si>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</si>
  <si>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</si>
  <si>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</si>
  <si>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</si>
  <si>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</si>
  <si>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</si>
  <si>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</si>
  <si>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</si>
  <si>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</si>
  <si>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</si>
  <si>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</si>
  <si>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</si>
  <si>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</si>
  <si>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</si>
  <si>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</si>
  <si>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</si>
  <si>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</si>
  <si>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</si>
  <si>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</si>
  <si>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</si>
  <si>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</si>
  <si>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</si>
  <si>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</si>
  <si>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</si>
  <si>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</si>
  <si>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</si>
  <si>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</si>
  <si>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</si>
  <si>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</si>
  <si>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</si>
  <si>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</si>
  <si>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</si>
  <si>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</si>
  <si>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</si>
  <si>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</si>
  <si>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</si>
  <si>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</si>
  <si>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</si>
  <si>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</si>
  <si>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</si>
  <si>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</si>
  <si>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</si>
  <si>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</si>
  <si>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</si>
  <si>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</si>
  <si>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</si>
  <si>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</si>
  <si>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</si>
  <si>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</si>
  <si>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</si>
  <si>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</si>
  <si>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</si>
  <si>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</si>
  <si>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</si>
  <si>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</si>
  <si>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</si>
  <si>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</si>
  <si>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</si>
  <si>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</si>
  <si>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</si>
  <si>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</si>
  <si>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</si>
  <si>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</si>
  <si>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</si>
  <si>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</si>
  <si>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</si>
  <si>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</si>
  <si>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</si>
  <si>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</si>
  <si>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</si>
  <si>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</si>
  <si>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</si>
  <si>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</si>
  <si>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</si>
  <si>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</si>
  <si>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</si>
  <si>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</si>
  <si>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</si>
  <si>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</si>
  <si>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</si>
  <si>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</si>
  <si>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</si>
  <si>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</si>
  <si>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</si>
  <si>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</si>
  <si>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</si>
  <si>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</si>
  <si>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</si>
  <si>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</si>
  <si>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</si>
  <si>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</si>
  <si>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</si>
  <si>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</si>
  <si>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</si>
  <si>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</si>
  <si>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</si>
  <si>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</si>
  <si>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</si>
  <si>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</si>
  <si>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</si>
  <si>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</si>
  <si>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</si>
  <si>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</si>
  <si>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</si>
  <si>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</si>
  <si>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</si>
  <si>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</si>
  <si>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</si>
  <si>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</si>
  <si>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</si>
  <si>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</si>
  <si>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</si>
  <si>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</si>
  <si>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</si>
  <si>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</si>
  <si>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</si>
  <si>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</si>
  <si>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</si>
  <si>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</si>
  <si>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</si>
  <si>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</si>
  <si>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</si>
  <si>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</si>
  <si>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</si>
  <si>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</si>
  <si>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</si>
  <si>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</si>
  <si>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</si>
  <si>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</si>
  <si>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</si>
  <si>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</si>
  <si>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</si>
  <si>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</si>
  <si>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</si>
  <si>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</si>
  <si>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</si>
  <si>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</si>
  <si>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</si>
  <si>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</si>
  <si>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</si>
  <si>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</si>
  <si>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</si>
  <si>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</si>
  <si>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</si>
  <si>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</si>
  <si>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</si>
  <si>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</si>
  <si>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</si>
  <si>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</si>
  <si>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</si>
  <si>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</si>
  <si>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</si>
  <si>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</si>
  <si>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</si>
  <si>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</si>
  <si>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</si>
  <si>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</si>
  <si>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</si>
  <si>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</si>
  <si>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</si>
  <si>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</si>
  <si>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</si>
  <si>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</si>
  <si>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</si>
  <si>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</si>
  <si>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</si>
  <si>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</si>
  <si>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</si>
  <si>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</si>
  <si>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</si>
  <si>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</si>
  <si>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</si>
  <si>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</si>
  <si>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</si>
  <si>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</si>
  <si>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</si>
  <si>
    <t>SDHA</t>
  </si>
  <si>
    <t>Average</t>
  </si>
  <si>
    <t>Divergence</t>
  </si>
  <si>
    <t>overall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</si>
</sst>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  <font>
      <sz val="10"/>
      <color rgb="FFFF0000"/>
      <name val="Arial"/>
    </font>
    <font>
      <sz val="10"/>
      <name val="Arial"/>
      <charset val="1"/>
    </font>
    <font>
      <sz val="10"/>
      <color indexed="10"/>
      <name val="Arial"/>
      <charset val="1"/>
    </font>
    <font>
      <sz val="10"/>
      <color indexed="17"/>
      <name val="Arial"/>
      <charset val="1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3"/>
      <name val="Arial"/>
      <charset val="1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0" fillId="0" borderId="0" xfId="0" applyBorder="1"/>
    <xf numFmtId="0" fontId="7" fillId="0" borderId="0" xfId="0" applyFont="1" applyBorder="1"/>
    <xf numFmtId="9" fontId="0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10" fillId="5" borderId="1" xfId="0" applyFont="1" applyFill="1" applyBorder="1"/>
    <xf numFmtId="0" fontId="0" fillId="5" borderId="1" xfId="0" applyFill="1" applyBorder="1"/>
    <xf numFmtId="0" fontId="13" fillId="5" borderId="1" xfId="0" applyFont="1" applyFill="1" applyBorder="1"/>
    <xf numFmtId="10" fontId="13" fillId="5" borderId="1" xfId="0" applyNumberFormat="1" applyFont="1" applyFill="1" applyBorder="1"/>
    <xf numFmtId="10" fontId="0" fillId="5" borderId="1" xfId="0" applyNumberFormat="1" applyFill="1" applyBorder="1"/>
    <xf numFmtId="0" fontId="3" fillId="5" borderId="1" xfId="0" applyFont="1" applyFill="1" applyBorder="1"/>
    <xf numFmtId="0" fontId="0" fillId="5" borderId="0" xfId="0" applyFill="1"/>
    <xf numFmtId="9" fontId="0" fillId="5" borderId="1" xfId="1" applyFont="1" applyFill="1" applyBorder="1"/>
    <xf numFmtId="9" fontId="4" fillId="5" borderId="1" xfId="0" applyNumberFormat="1" applyFont="1" applyFill="1" applyBorder="1"/>
    <xf numFmtId="0" fontId="7" fillId="5" borderId="1" xfId="0" applyFont="1" applyFill="1" applyBorder="1"/>
    <xf numFmtId="9" fontId="13" fillId="5" borderId="1" xfId="1" applyFont="1" applyFill="1" applyBorder="1"/>
    <xf numFmtId="0" fontId="0" fillId="5" borderId="1" xfId="0" quotePrefix="1" applyFill="1" applyBorder="1"/>
    <xf numFmtId="0" fontId="12" fillId="5" borderId="1" xfId="0" applyFont="1" applyFill="1" applyBorder="1"/>
    <xf numFmtId="9" fontId="4" fillId="5" borderId="1" xfId="1" applyFont="1" applyFill="1" applyBorder="1"/>
    <xf numFmtId="0" fontId="0" fillId="5" borderId="1" xfId="0" applyNumberFormat="1" applyFill="1" applyBorder="1"/>
    <xf numFmtId="0" fontId="6" fillId="5" borderId="1" xfId="0" applyFont="1" applyFill="1" applyBorder="1"/>
    <xf numFmtId="9" fontId="0" fillId="5" borderId="1" xfId="0" applyNumberFormat="1" applyFill="1" applyBorder="1"/>
    <xf numFmtId="0" fontId="13" fillId="4" borderId="7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6" fillId="5" borderId="2" xfId="0" applyFont="1" applyFill="1" applyBorder="1"/>
    <xf numFmtId="0" fontId="4" fillId="5" borderId="2" xfId="0" applyFont="1" applyFill="1" applyBorder="1"/>
    <xf numFmtId="9" fontId="0" fillId="5" borderId="2" xfId="1" applyFont="1" applyFill="1" applyBorder="1"/>
    <xf numFmtId="0" fontId="13" fillId="5" borderId="2" xfId="0" applyFont="1" applyFill="1" applyBorder="1"/>
    <xf numFmtId="10" fontId="0" fillId="5" borderId="2" xfId="0" applyNumberFormat="1" applyFill="1" applyBorder="1"/>
    <xf numFmtId="0" fontId="13" fillId="0" borderId="1" xfId="0" applyFont="1" applyFill="1" applyBorder="1"/>
    <xf numFmtId="0" fontId="16" fillId="5" borderId="1" xfId="0" applyFont="1" applyFill="1" applyBorder="1"/>
    <xf numFmtId="0" fontId="20" fillId="5" borderId="1" xfId="0" applyFont="1" applyFill="1" applyBorder="1"/>
    <xf numFmtId="0" fontId="13" fillId="5" borderId="1" xfId="0" applyFont="1" applyFill="1" applyBorder="1" applyAlignment="1" applyProtection="1"/>
    <xf numFmtId="10" fontId="13" fillId="5" borderId="1" xfId="0" applyNumberFormat="1" applyFont="1" applyFill="1" applyBorder="1" applyAlignment="1" applyProtection="1"/>
    <xf numFmtId="0" fontId="15" fillId="5" borderId="1" xfId="0" applyFont="1" applyFill="1" applyBorder="1" applyAlignment="1" applyProtection="1"/>
    <xf numFmtId="0" fontId="19" fillId="5" borderId="1" xfId="0" applyFont="1" applyFill="1" applyBorder="1"/>
    <xf numFmtId="0" fontId="14" fillId="5" borderId="1" xfId="0" applyFont="1" applyFill="1" applyBorder="1" applyAlignment="1" applyProtection="1"/>
    <xf numFmtId="0" fontId="13" fillId="5" borderId="1" xfId="0" applyNumberFormat="1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3" fillId="0" borderId="1" xfId="0" applyFont="1" applyBorder="1"/>
    <xf numFmtId="9" fontId="6" fillId="0" borderId="1" xfId="1" applyFont="1" applyBorder="1"/>
    <xf numFmtId="0" fontId="19" fillId="5" borderId="1" xfId="0" applyNumberFormat="1" applyFont="1" applyFill="1" applyBorder="1"/>
    <xf numFmtId="0" fontId="13" fillId="4" borderId="1" xfId="0" applyFont="1" applyFill="1" applyBorder="1" applyAlignment="1" applyProtection="1"/>
    <xf numFmtId="0" fontId="22" fillId="5" borderId="1" xfId="0" applyFont="1" applyFill="1" applyBorder="1"/>
    <xf numFmtId="0" fontId="22" fillId="5" borderId="1" xfId="0" applyFont="1" applyFill="1" applyBorder="1" applyAlignment="1" applyProtection="1"/>
    <xf numFmtId="0" fontId="21" fillId="5" borderId="1" xfId="0" applyFont="1" applyFill="1" applyBorder="1" applyAlignment="1" applyProtection="1"/>
    <xf numFmtId="0" fontId="13" fillId="5" borderId="2" xfId="0" applyFont="1" applyFill="1" applyBorder="1" applyAlignment="1" applyProtection="1"/>
    <xf numFmtId="10" fontId="13" fillId="5" borderId="2" xfId="0" applyNumberFormat="1" applyFont="1" applyFill="1" applyBorder="1" applyAlignment="1" applyProtection="1"/>
    <xf numFmtId="0" fontId="15" fillId="5" borderId="2" xfId="0" applyFont="1" applyFill="1" applyBorder="1" applyAlignment="1" applyProtection="1"/>
    <xf numFmtId="0" fontId="14" fillId="5" borderId="2" xfId="0" applyFont="1" applyFill="1" applyBorder="1" applyAlignment="1" applyProtection="1"/>
    <xf numFmtId="0" fontId="23" fillId="5" borderId="1" xfId="0" applyFont="1" applyFill="1" applyBorder="1" applyAlignment="1" applyProtection="1"/>
    <xf numFmtId="10" fontId="23" fillId="5" borderId="1" xfId="0" applyNumberFormat="1" applyFont="1" applyFill="1" applyBorder="1" applyAlignment="1" applyProtection="1"/>
    <xf numFmtId="0" fontId="24" fillId="5" borderId="1" xfId="0" applyFont="1" applyFill="1" applyBorder="1" applyAlignment="1" applyProtection="1"/>
    <xf numFmtId="0" fontId="25" fillId="5" borderId="1" xfId="0" applyFont="1" applyFill="1" applyBorder="1" applyAlignment="1" applyProtection="1"/>
    <xf numFmtId="0" fontId="26" fillId="5" borderId="1" xfId="0" applyFont="1" applyFill="1" applyBorder="1" applyAlignment="1" applyProtection="1"/>
    <xf numFmtId="10" fontId="26" fillId="5" borderId="1" xfId="0" applyNumberFormat="1" applyFont="1" applyFill="1" applyBorder="1" applyAlignment="1" applyProtection="1"/>
    <xf numFmtId="0" fontId="27" fillId="5" borderId="1" xfId="0" applyFont="1" applyFill="1" applyBorder="1" applyAlignment="1" applyProtection="1"/>
    <xf numFmtId="0" fontId="26" fillId="4" borderId="1" xfId="0" applyFont="1" applyFill="1" applyBorder="1" applyAlignment="1" applyProtection="1"/>
    <xf numFmtId="11" fontId="0" fillId="5" borderId="1" xfId="0" applyNumberFormat="1" applyFill="1" applyBorder="1"/>
    <xf numFmtId="0" fontId="28" fillId="5" borderId="1" xfId="0" applyFont="1" applyFill="1" applyBorder="1" applyAlignment="1" applyProtection="1"/>
    <xf numFmtId="0" fontId="0" fillId="8" borderId="1" xfId="0" applyFill="1" applyBorder="1"/>
    <xf numFmtId="0" fontId="29" fillId="5" borderId="1" xfId="0" applyFont="1" applyFill="1" applyBorder="1" applyAlignment="1" applyProtection="1"/>
    <xf numFmtId="0" fontId="26" fillId="5" borderId="1" xfId="0" applyFont="1" applyFill="1" applyBorder="1"/>
    <xf numFmtId="0" fontId="30" fillId="5" borderId="1" xfId="0" applyFont="1" applyFill="1" applyBorder="1"/>
    <xf numFmtId="0" fontId="30" fillId="0" borderId="1" xfId="0" applyFont="1" applyBorder="1"/>
    <xf numFmtId="0" fontId="30" fillId="0" borderId="1" xfId="0" quotePrefix="1" applyFont="1" applyBorder="1"/>
    <xf numFmtId="0" fontId="0" fillId="4" borderId="1" xfId="0" applyFill="1" applyBorder="1"/>
    <xf numFmtId="0" fontId="31" fillId="5" borderId="1" xfId="0" applyFont="1" applyFill="1" applyBorder="1"/>
    <xf numFmtId="0" fontId="2" fillId="5" borderId="1" xfId="0" applyFont="1" applyFill="1" applyBorder="1"/>
    <xf numFmtId="11" fontId="10" fillId="3" borderId="1" xfId="0" applyNumberFormat="1" applyFont="1" applyFill="1" applyBorder="1"/>
    <xf numFmtId="11" fontId="0" fillId="3" borderId="1" xfId="0" applyNumberFormat="1" applyFill="1" applyBorder="1"/>
  </cellXfs>
  <cellStyles count="8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4"/>
  <sheetViews>
    <sheetView tabSelected="1" topLeftCell="K1" workbookViewId="0">
      <pane ySplit="1" topLeftCell="A251" activePane="bottomLeft" state="frozen"/>
      <selection pane="bottomLeft" activeCell="AA264" sqref="AA264"/>
    </sheetView>
  </sheetViews>
  <sheetFormatPr defaultColWidth="11" defaultRowHeight="15.75"/>
  <cols>
    <col min="1" max="1" width="9.875" bestFit="1" customWidth="1"/>
    <col min="2" max="2" width="5.5" customWidth="1"/>
    <col min="3" max="3" width="6.5" customWidth="1"/>
    <col min="4" max="4" width="7.5" customWidth="1"/>
    <col min="5" max="5" width="5.625" customWidth="1"/>
    <col min="6" max="6" width="6.125" customWidth="1"/>
    <col min="7" max="7" width="6.375" customWidth="1"/>
    <col min="8" max="8" width="6" customWidth="1"/>
    <col min="9" max="10" width="7.125" customWidth="1"/>
    <col min="11" max="11" width="4.375" bestFit="1" customWidth="1"/>
    <col min="12" max="12" width="5.375" bestFit="1" customWidth="1"/>
    <col min="13" max="13" width="7.875" bestFit="1" customWidth="1"/>
    <col min="14" max="14" width="5.875" bestFit="1" customWidth="1"/>
    <col min="15" max="15" width="9.625" bestFit="1" customWidth="1"/>
    <col min="16" max="16" width="9.5" bestFit="1" customWidth="1"/>
    <col min="17" max="17" width="7.5" bestFit="1" customWidth="1"/>
    <col min="18" max="18" width="7.375" customWidth="1"/>
    <col min="19" max="19" width="7.625" customWidth="1"/>
    <col min="20" max="20" width="8.125" customWidth="1"/>
    <col min="21" max="21" width="5.875" customWidth="1"/>
    <col min="22" max="22" width="6.5" customWidth="1"/>
    <col min="23" max="23" width="7.125" customWidth="1"/>
    <col min="24" max="24" width="7" customWidth="1"/>
    <col min="25" max="25" width="8.125" customWidth="1"/>
    <col min="26" max="26" width="8.5" customWidth="1"/>
    <col min="32" max="32" width="13.1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45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1">
        <v>0.67105563926940603</v>
      </c>
      <c r="C13" s="3">
        <v>0.74437750000000003</v>
      </c>
      <c r="D13" s="3">
        <v>0.58906999999999998</v>
      </c>
      <c r="E13" s="21">
        <v>0.54708287671232803</v>
      </c>
      <c r="F13" s="3">
        <v>0.67698499999999995</v>
      </c>
      <c r="G13" s="3">
        <v>0.29509999999999997</v>
      </c>
      <c r="H13" s="21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1">
        <v>0.113027282611526</v>
      </c>
      <c r="S13" s="3">
        <v>0.10319678783154999</v>
      </c>
      <c r="T13" s="3">
        <v>0</v>
      </c>
      <c r="U13" s="21">
        <v>0.21791111920565201</v>
      </c>
      <c r="V13" s="3">
        <v>0.23820884707541801</v>
      </c>
      <c r="W13" s="3">
        <v>0</v>
      </c>
      <c r="X13" s="21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25" t="s">
        <v>61</v>
      </c>
      <c r="B15" s="25">
        <v>0.66487494296577943</v>
      </c>
      <c r="C15" s="25">
        <v>0.80957999999999997</v>
      </c>
      <c r="D15" s="25">
        <v>0.66318333333333335</v>
      </c>
      <c r="E15" s="25">
        <v>0.5357635931558935</v>
      </c>
      <c r="F15" s="25">
        <v>0.88361666666666672</v>
      </c>
      <c r="G15" s="25">
        <v>0.51050666666666666</v>
      </c>
      <c r="H15" s="9">
        <v>1.6717064070000001</v>
      </c>
      <c r="I15" s="25">
        <v>4.6089733333333331</v>
      </c>
      <c r="J15" s="25">
        <v>2.3890799999999999</v>
      </c>
      <c r="K15" s="25">
        <v>6</v>
      </c>
      <c r="L15" s="25">
        <v>3</v>
      </c>
      <c r="M15" s="26">
        <v>0.5</v>
      </c>
      <c r="N15" s="25">
        <v>4</v>
      </c>
      <c r="O15" s="26">
        <v>0.66666666666666663</v>
      </c>
      <c r="P15" s="26">
        <v>3.7383177570093455E-2</v>
      </c>
      <c r="Q15" s="25" t="s">
        <v>34</v>
      </c>
      <c r="R15" s="25">
        <v>0.11527419975840089</v>
      </c>
      <c r="S15" s="25">
        <v>2.6991859266576393E-2</v>
      </c>
      <c r="T15" s="25">
        <v>0.10438111238256767</v>
      </c>
      <c r="U15" s="25">
        <v>0.22725027016388938</v>
      </c>
      <c r="V15" s="25">
        <v>6.4256702028314169E-2</v>
      </c>
      <c r="W15" s="25">
        <v>0.26815106890623341</v>
      </c>
      <c r="X15" s="25">
        <v>2.2290811074914059</v>
      </c>
      <c r="Y15" s="25">
        <v>0.79768072837584725</v>
      </c>
      <c r="Z15" s="25">
        <v>1.6770296575990142</v>
      </c>
      <c r="AA15" s="27">
        <v>6.2817491906650702E-3</v>
      </c>
      <c r="AB15" s="28">
        <v>7.1501940485968002E-2</v>
      </c>
      <c r="AC15" s="27">
        <v>5.9836833125518699E-3</v>
      </c>
      <c r="AD15" s="28">
        <v>7.1901201676300194E-2</v>
      </c>
      <c r="AE15" s="27">
        <v>1.23650940618078E-2</v>
      </c>
      <c r="AF15" s="28">
        <v>8.7122869470292602E-2</v>
      </c>
    </row>
    <row r="16" spans="1:32">
      <c r="A16" s="29" t="s">
        <v>62</v>
      </c>
      <c r="B16" s="29">
        <v>0.63693150499999995</v>
      </c>
      <c r="C16" s="29">
        <v>0.75378500000000004</v>
      </c>
      <c r="D16" s="29">
        <v>0.60209999999999997</v>
      </c>
      <c r="E16" s="29">
        <v>0.46250440100000001</v>
      </c>
      <c r="F16" s="29">
        <v>0.66664000000000001</v>
      </c>
      <c r="G16" s="29">
        <v>0.33379500000000001</v>
      </c>
      <c r="H16" s="9">
        <v>1.789029709</v>
      </c>
      <c r="I16" s="29">
        <v>3.6575000000000002</v>
      </c>
      <c r="J16" s="29">
        <v>0.29530000000000001</v>
      </c>
      <c r="K16" s="29">
        <v>4</v>
      </c>
      <c r="L16" s="29">
        <v>2</v>
      </c>
      <c r="M16" s="30">
        <v>0.5</v>
      </c>
      <c r="N16" s="29">
        <v>1</v>
      </c>
      <c r="O16" s="30">
        <v>0.25</v>
      </c>
      <c r="P16" s="30">
        <v>1.37E-2</v>
      </c>
      <c r="Q16" s="29" t="s">
        <v>34</v>
      </c>
      <c r="R16" s="29">
        <v>0.11500616</v>
      </c>
      <c r="S16" s="29">
        <v>6.0394999999999997E-2</v>
      </c>
      <c r="T16" s="29">
        <v>5.772E-2</v>
      </c>
      <c r="U16" s="29">
        <v>0.20285244499999999</v>
      </c>
      <c r="V16" s="29">
        <v>0.18260000000000001</v>
      </c>
      <c r="W16" s="29">
        <v>4.8314999999999997E-2</v>
      </c>
      <c r="X16" s="29">
        <v>1.876841223</v>
      </c>
      <c r="Y16" s="29">
        <v>1.30227</v>
      </c>
      <c r="Z16" s="29">
        <v>0.70552999999999999</v>
      </c>
      <c r="AA16" s="31">
        <v>0.112130666</v>
      </c>
      <c r="AB16" s="31">
        <v>0.11821151100000001</v>
      </c>
      <c r="AC16" s="31">
        <v>0.17980750000000001</v>
      </c>
      <c r="AD16" s="31">
        <v>0.121467547</v>
      </c>
      <c r="AE16" s="31">
        <v>0.14617657100000001</v>
      </c>
      <c r="AF16" s="31">
        <v>9.6119098E-2</v>
      </c>
    </row>
    <row r="17" spans="1:33">
      <c r="A17" s="25" t="s">
        <v>63</v>
      </c>
      <c r="B17" s="25">
        <v>0.69587013089005245</v>
      </c>
      <c r="C17" s="25">
        <v>0.70308000000000004</v>
      </c>
      <c r="D17" s="25">
        <v>0.68860399999999999</v>
      </c>
      <c r="E17" s="25">
        <v>0.55289787958115177</v>
      </c>
      <c r="F17" s="28">
        <v>0.48802000000000001</v>
      </c>
      <c r="G17" s="25">
        <v>0.5144740000000001</v>
      </c>
      <c r="H17" s="9">
        <v>2.5091357849999998</v>
      </c>
      <c r="I17" s="28">
        <v>1.90201</v>
      </c>
      <c r="J17" s="25">
        <v>2.6925599999999998</v>
      </c>
      <c r="K17" s="25">
        <v>6</v>
      </c>
      <c r="L17" s="25">
        <v>5</v>
      </c>
      <c r="M17" s="26">
        <v>0.83333333333333337</v>
      </c>
      <c r="N17" s="25">
        <v>0</v>
      </c>
      <c r="O17" s="26">
        <v>0</v>
      </c>
      <c r="P17" s="26">
        <v>0</v>
      </c>
      <c r="Q17" s="25" t="s">
        <v>38</v>
      </c>
      <c r="R17" s="25">
        <v>8.9650612412876515E-2</v>
      </c>
      <c r="S17" s="25">
        <v>0</v>
      </c>
      <c r="T17" s="25">
        <v>5.7913270879825111E-2</v>
      </c>
      <c r="U17" s="25">
        <v>0.23213026068144985</v>
      </c>
      <c r="V17" s="25">
        <v>0</v>
      </c>
      <c r="W17" s="25">
        <v>0.18736930961072576</v>
      </c>
      <c r="X17" s="25">
        <v>1.7629716461194838</v>
      </c>
      <c r="Y17" s="25">
        <v>0</v>
      </c>
      <c r="Z17" s="25">
        <v>1.1868716788600191</v>
      </c>
      <c r="AA17" s="25" t="s">
        <v>33</v>
      </c>
      <c r="AB17" s="25" t="s">
        <v>33</v>
      </c>
      <c r="AC17" s="25" t="s">
        <v>33</v>
      </c>
      <c r="AD17" s="25" t="s">
        <v>33</v>
      </c>
      <c r="AE17" s="25" t="s">
        <v>33</v>
      </c>
      <c r="AF17" s="25" t="s">
        <v>33</v>
      </c>
    </row>
    <row r="18" spans="1:33">
      <c r="A18" s="29" t="s">
        <v>64</v>
      </c>
      <c r="B18" s="29">
        <v>0.74087628000000005</v>
      </c>
      <c r="C18" s="31">
        <v>0.73963999999999996</v>
      </c>
      <c r="D18" s="29">
        <v>0.73678999999999994</v>
      </c>
      <c r="E18" s="29">
        <v>0.57522230299999999</v>
      </c>
      <c r="F18" s="29">
        <v>0.65695000000000003</v>
      </c>
      <c r="G18" s="29">
        <v>0.44971</v>
      </c>
      <c r="H18" s="9">
        <v>2.0240890079999998</v>
      </c>
      <c r="I18" s="29">
        <v>3.2662300000000002</v>
      </c>
      <c r="J18" s="29">
        <v>1.0164800000000001</v>
      </c>
      <c r="K18" s="29">
        <v>2</v>
      </c>
      <c r="L18" s="29">
        <v>1</v>
      </c>
      <c r="M18" s="30">
        <v>0.5</v>
      </c>
      <c r="N18" s="29">
        <v>1</v>
      </c>
      <c r="O18" s="30">
        <v>0.5</v>
      </c>
      <c r="P18" s="30">
        <v>2.3E-3</v>
      </c>
      <c r="Q18" s="29" t="s">
        <v>295</v>
      </c>
      <c r="R18" s="29">
        <v>6.1540091999999998E-2</v>
      </c>
      <c r="S18" s="29">
        <v>0</v>
      </c>
      <c r="T18" s="29">
        <v>0</v>
      </c>
      <c r="U18" s="29">
        <v>0.182186232</v>
      </c>
      <c r="V18" s="29">
        <v>0</v>
      </c>
      <c r="W18" s="29">
        <v>0</v>
      </c>
      <c r="X18" s="29">
        <v>1.753617711</v>
      </c>
      <c r="Y18" s="29">
        <v>0</v>
      </c>
      <c r="Z18" s="29">
        <v>0</v>
      </c>
      <c r="AA18" s="29" t="s">
        <v>33</v>
      </c>
      <c r="AB18" s="29" t="s">
        <v>33</v>
      </c>
      <c r="AC18" s="29" t="s">
        <v>33</v>
      </c>
      <c r="AD18" s="29" t="s">
        <v>33</v>
      </c>
      <c r="AE18" s="29" t="s">
        <v>33</v>
      </c>
      <c r="AF18" s="29" t="s">
        <v>33</v>
      </c>
    </row>
    <row r="19" spans="1:33">
      <c r="A19" s="44" t="s">
        <v>65</v>
      </c>
      <c r="B19" s="29">
        <v>0.77859776000000003</v>
      </c>
      <c r="C19" s="29">
        <v>0.79862651200000001</v>
      </c>
      <c r="D19" s="29">
        <v>0.78641000000000005</v>
      </c>
      <c r="E19" s="29">
        <v>0.67932282899999996</v>
      </c>
      <c r="F19" s="29">
        <v>0.75437209299999997</v>
      </c>
      <c r="G19" s="29">
        <v>0.43254999999999999</v>
      </c>
      <c r="H19" s="9">
        <v>3.5641433199999999</v>
      </c>
      <c r="I19" s="29">
        <v>4.1082848839999997</v>
      </c>
      <c r="J19" s="29">
        <v>2.5537350000000001</v>
      </c>
      <c r="K19" s="29">
        <v>45</v>
      </c>
      <c r="L19" s="29">
        <v>2</v>
      </c>
      <c r="M19" s="30">
        <v>4.4400000000000002E-2</v>
      </c>
      <c r="N19" s="29">
        <v>29</v>
      </c>
      <c r="O19" s="30">
        <v>0.64439999999999997</v>
      </c>
      <c r="P19" s="30">
        <v>0.1074</v>
      </c>
      <c r="Q19" s="29" t="s">
        <v>296</v>
      </c>
      <c r="R19" s="29">
        <v>6.0759753E-2</v>
      </c>
      <c r="S19" s="29">
        <v>3.6055196999999997E-2</v>
      </c>
      <c r="T19" s="29">
        <v>2.0209999999999999E-2</v>
      </c>
      <c r="U19" s="29">
        <v>0.2311849</v>
      </c>
      <c r="V19" s="29">
        <v>0.17006021900000001</v>
      </c>
      <c r="W19" s="29">
        <v>6.3740000000000005E-2</v>
      </c>
      <c r="X19" s="29">
        <v>1.960894887</v>
      </c>
      <c r="Y19" s="29">
        <v>1.5872999860000001</v>
      </c>
      <c r="Z19" s="29">
        <v>0.90064500000000003</v>
      </c>
      <c r="AA19" s="32">
        <v>1.0717680000000001E-3</v>
      </c>
      <c r="AB19" s="31">
        <v>0.28564207000000003</v>
      </c>
      <c r="AC19" s="32">
        <v>5.0859030000000001E-3</v>
      </c>
      <c r="AD19" s="31">
        <v>5.0991438E-2</v>
      </c>
      <c r="AE19" s="32">
        <v>2.0170793999999999E-2</v>
      </c>
      <c r="AF19" s="31">
        <v>0.131478396</v>
      </c>
    </row>
    <row r="20" spans="1:33">
      <c r="A20" s="29" t="s">
        <v>66</v>
      </c>
      <c r="B20" s="29">
        <v>0.65834574099999998</v>
      </c>
      <c r="C20" s="29">
        <v>0.71404999999999996</v>
      </c>
      <c r="D20" s="29">
        <v>0.56915499999999997</v>
      </c>
      <c r="E20" s="29">
        <v>0.45652609799999999</v>
      </c>
      <c r="F20" s="29">
        <v>0.57948615400000003</v>
      </c>
      <c r="G20" s="29">
        <v>0.24092</v>
      </c>
      <c r="H20" s="9">
        <v>1.8604690239999999</v>
      </c>
      <c r="I20" s="29">
        <v>2.8862376919999999</v>
      </c>
      <c r="J20" s="29">
        <v>0.37511499999999998</v>
      </c>
      <c r="K20" s="29">
        <v>15</v>
      </c>
      <c r="L20" s="29">
        <v>2</v>
      </c>
      <c r="M20" s="30">
        <v>0.1333</v>
      </c>
      <c r="N20" s="29">
        <v>4</v>
      </c>
      <c r="O20" s="30">
        <v>0.26669999999999999</v>
      </c>
      <c r="P20" s="30">
        <v>4.9399999999999999E-2</v>
      </c>
      <c r="Q20" s="29" t="s">
        <v>38</v>
      </c>
      <c r="R20" s="29">
        <v>0.11349316600000001</v>
      </c>
      <c r="S20" s="29">
        <v>8.1642841999999993E-2</v>
      </c>
      <c r="T20" s="29">
        <v>9.665E-3</v>
      </c>
      <c r="U20" s="29">
        <v>0.207572804</v>
      </c>
      <c r="V20" s="29">
        <v>0.21344745100000001</v>
      </c>
      <c r="W20" s="29">
        <v>7.9119999999999996E-2</v>
      </c>
      <c r="X20" s="29">
        <v>1.902545435</v>
      </c>
      <c r="Y20" s="29">
        <v>1.6631131299999999</v>
      </c>
      <c r="Z20" s="29">
        <v>0.58053500000000002</v>
      </c>
      <c r="AA20" s="32">
        <v>1.6636382000000002E-2</v>
      </c>
      <c r="AB20" s="31">
        <v>5.1506278000000003E-2</v>
      </c>
      <c r="AC20" s="32">
        <v>3.1242645999999999E-2</v>
      </c>
      <c r="AD20" s="31">
        <v>7.5151493E-2</v>
      </c>
      <c r="AE20" s="32">
        <v>2.4541055999999999E-2</v>
      </c>
      <c r="AF20" s="31">
        <v>7.6748453999999994E-2</v>
      </c>
    </row>
    <row r="21" spans="1:33">
      <c r="A21" s="34" t="s">
        <v>67</v>
      </c>
      <c r="B21" s="35" t="s">
        <v>33</v>
      </c>
      <c r="C21" s="36" t="s">
        <v>33</v>
      </c>
      <c r="D21" s="36" t="s">
        <v>33</v>
      </c>
      <c r="E21" s="36" t="s">
        <v>33</v>
      </c>
      <c r="F21" s="36" t="s">
        <v>33</v>
      </c>
      <c r="G21" s="36" t="s">
        <v>33</v>
      </c>
      <c r="H21" s="14" t="s">
        <v>33</v>
      </c>
      <c r="I21" s="36" t="s">
        <v>33</v>
      </c>
      <c r="J21" s="36" t="s">
        <v>33</v>
      </c>
      <c r="K21" s="36" t="s">
        <v>33</v>
      </c>
      <c r="L21" s="36" t="s">
        <v>33</v>
      </c>
      <c r="M21" s="36" t="s">
        <v>33</v>
      </c>
      <c r="N21" s="36" t="s">
        <v>33</v>
      </c>
      <c r="O21" s="36" t="s">
        <v>33</v>
      </c>
      <c r="P21" s="36" t="s">
        <v>33</v>
      </c>
      <c r="Q21" s="37" t="s">
        <v>297</v>
      </c>
      <c r="R21" s="36" t="s">
        <v>33</v>
      </c>
      <c r="S21" s="36" t="s">
        <v>33</v>
      </c>
      <c r="T21" s="36" t="s">
        <v>33</v>
      </c>
      <c r="U21" s="36" t="s">
        <v>33</v>
      </c>
      <c r="V21" s="36" t="s">
        <v>33</v>
      </c>
      <c r="W21" s="36" t="s">
        <v>33</v>
      </c>
      <c r="X21" s="36" t="s">
        <v>33</v>
      </c>
      <c r="Y21" s="36" t="s">
        <v>33</v>
      </c>
      <c r="Z21" s="36" t="s">
        <v>33</v>
      </c>
      <c r="AA21" s="36" t="s">
        <v>33</v>
      </c>
      <c r="AB21" s="36" t="s">
        <v>33</v>
      </c>
      <c r="AC21" s="36" t="s">
        <v>33</v>
      </c>
      <c r="AD21" s="36" t="s">
        <v>33</v>
      </c>
      <c r="AE21" s="36" t="s">
        <v>33</v>
      </c>
      <c r="AF21" s="36" t="s">
        <v>33</v>
      </c>
      <c r="AG21" s="33"/>
    </row>
    <row r="22" spans="1:33" s="21" customFormat="1">
      <c r="A22" s="25" t="s">
        <v>68</v>
      </c>
      <c r="B22" s="25">
        <v>0.73990724050632906</v>
      </c>
      <c r="C22" s="25">
        <v>0.76858000000000004</v>
      </c>
      <c r="D22" s="14" t="s">
        <v>33</v>
      </c>
      <c r="E22" s="25">
        <v>0.57189260759493676</v>
      </c>
      <c r="F22" s="25">
        <v>0.68284875</v>
      </c>
      <c r="G22" s="14" t="s">
        <v>33</v>
      </c>
      <c r="H22" s="9">
        <v>2.8601209619999999</v>
      </c>
      <c r="I22" s="25">
        <v>3.4672912499999997</v>
      </c>
      <c r="J22" s="14" t="s">
        <v>33</v>
      </c>
      <c r="K22" s="14">
        <v>8</v>
      </c>
      <c r="L22" s="25">
        <v>0</v>
      </c>
      <c r="M22" s="26">
        <v>0</v>
      </c>
      <c r="N22" s="25">
        <v>4</v>
      </c>
      <c r="O22" s="26">
        <v>0.5</v>
      </c>
      <c r="P22" s="26">
        <v>3.4482758620689655E-2</v>
      </c>
      <c r="Q22" s="25" t="s">
        <v>298</v>
      </c>
      <c r="R22" s="25">
        <v>6.1204863046055907E-2</v>
      </c>
      <c r="S22" s="25">
        <v>4.0619586408529557E-2</v>
      </c>
      <c r="T22" s="25" t="s">
        <v>33</v>
      </c>
      <c r="U22" s="25">
        <v>0.20620169348967671</v>
      </c>
      <c r="V22" s="25">
        <v>0.19133607196746125</v>
      </c>
      <c r="W22" s="25" t="s">
        <v>33</v>
      </c>
      <c r="X22" s="25">
        <v>1.8466673653775514</v>
      </c>
      <c r="Y22" s="25">
        <v>1.2946313675081171</v>
      </c>
      <c r="Z22" s="25" t="s">
        <v>33</v>
      </c>
      <c r="AA22" s="27">
        <v>4.5936971736499799E-2</v>
      </c>
      <c r="AB22" s="25" t="s">
        <v>33</v>
      </c>
      <c r="AC22" s="28">
        <v>7.4497099710607598E-2</v>
      </c>
      <c r="AD22" s="25" t="s">
        <v>33</v>
      </c>
      <c r="AE22" s="28">
        <v>0.117385203947941</v>
      </c>
      <c r="AF22" s="25" t="s">
        <v>33</v>
      </c>
    </row>
    <row r="23" spans="1:33">
      <c r="A23" s="29" t="s">
        <v>69</v>
      </c>
      <c r="B23" s="29">
        <v>0.73674157699999998</v>
      </c>
      <c r="C23" s="29">
        <v>0.78398307700000003</v>
      </c>
      <c r="D23" s="29">
        <v>0.75888999999999995</v>
      </c>
      <c r="E23" s="29">
        <v>0.65470971300000003</v>
      </c>
      <c r="F23" s="38">
        <v>0.73560307700000005</v>
      </c>
      <c r="G23" s="29">
        <v>0.78774500000000003</v>
      </c>
      <c r="H23" s="9">
        <v>3.074440466</v>
      </c>
      <c r="I23" s="38">
        <v>3.5102292309999998</v>
      </c>
      <c r="J23" s="29">
        <v>4.3617850000000002</v>
      </c>
      <c r="K23" s="29">
        <v>15</v>
      </c>
      <c r="L23" s="29">
        <v>2</v>
      </c>
      <c r="M23" s="30">
        <v>0.1333</v>
      </c>
      <c r="N23" s="29">
        <v>6</v>
      </c>
      <c r="O23" s="30">
        <v>0.4</v>
      </c>
      <c r="P23" s="30">
        <v>2.7099999999999999E-2</v>
      </c>
      <c r="Q23" s="29" t="s">
        <v>38</v>
      </c>
      <c r="R23" s="29">
        <v>8.5031195000000004E-2</v>
      </c>
      <c r="S23" s="29">
        <v>4.9537932999999999E-2</v>
      </c>
      <c r="T23" s="29">
        <v>9.3710000000000002E-2</v>
      </c>
      <c r="U23" s="29">
        <v>0.23727041600000001</v>
      </c>
      <c r="V23" s="29">
        <v>0.19115561</v>
      </c>
      <c r="W23" s="29">
        <v>0.21223500000000001</v>
      </c>
      <c r="X23" s="29">
        <v>1.7839012569999999</v>
      </c>
      <c r="Y23" s="29">
        <v>1.2597388329999999</v>
      </c>
      <c r="Z23" s="29">
        <v>1.138215</v>
      </c>
      <c r="AA23" s="32">
        <v>3.0205219999999999E-3</v>
      </c>
      <c r="AB23" s="31">
        <v>0.38697279600000001</v>
      </c>
      <c r="AC23" s="31">
        <v>7.9839812999999996E-2</v>
      </c>
      <c r="AD23" s="38">
        <v>0.39922830100000001</v>
      </c>
      <c r="AE23" s="31">
        <v>0.12310758300000001</v>
      </c>
      <c r="AF23" s="38">
        <v>0.25475857200000002</v>
      </c>
    </row>
    <row r="24" spans="1:33">
      <c r="A24" s="25" t="s">
        <v>70</v>
      </c>
      <c r="B24" s="25">
        <v>0.64953479999999997</v>
      </c>
      <c r="C24" s="25">
        <v>0.65465499999999999</v>
      </c>
      <c r="D24" s="25">
        <v>0.55614000000000008</v>
      </c>
      <c r="E24" s="25">
        <v>0.43938997142857145</v>
      </c>
      <c r="F24" s="28">
        <v>0.412605</v>
      </c>
      <c r="G24" s="25">
        <v>0.22313</v>
      </c>
      <c r="H24" s="9">
        <v>1.5534441999999999</v>
      </c>
      <c r="I24" s="25">
        <v>1.7195550000000002</v>
      </c>
      <c r="J24" s="25">
        <v>-0.54547000000000001</v>
      </c>
      <c r="K24" s="25">
        <v>4</v>
      </c>
      <c r="L24" s="25">
        <v>2</v>
      </c>
      <c r="M24" s="26">
        <v>0.5</v>
      </c>
      <c r="N24" s="25">
        <v>0</v>
      </c>
      <c r="O24" s="26">
        <v>0</v>
      </c>
      <c r="P24" s="26">
        <v>0</v>
      </c>
      <c r="Q24" s="25" t="s">
        <v>38</v>
      </c>
      <c r="R24" s="25">
        <v>8.2212642787486509E-2</v>
      </c>
      <c r="S24" s="25">
        <v>6.773499999999999E-2</v>
      </c>
      <c r="T24" s="25">
        <v>2.2820000000000007E-2</v>
      </c>
      <c r="U24" s="25">
        <v>0.15195161028150392</v>
      </c>
      <c r="V24" s="25">
        <v>0.15378499999999998</v>
      </c>
      <c r="W24" s="25">
        <v>3.0339999999999992E-2</v>
      </c>
      <c r="X24" s="25">
        <v>1.3166067257028859</v>
      </c>
      <c r="Y24" s="25">
        <v>0.78913500000000003</v>
      </c>
      <c r="Z24" s="25">
        <v>0.22094000000000003</v>
      </c>
      <c r="AA24" s="28">
        <v>0.46624127657895598</v>
      </c>
      <c r="AB24" s="28">
        <v>0.15088393805962</v>
      </c>
      <c r="AC24" s="39">
        <v>0.423330935215189</v>
      </c>
      <c r="AD24" s="28">
        <v>0.16848136806886199</v>
      </c>
      <c r="AE24" s="28">
        <v>0.40858652988696298</v>
      </c>
      <c r="AF24" s="28">
        <v>7.9723170466190194E-2</v>
      </c>
    </row>
    <row r="25" spans="1:33">
      <c r="A25" s="29" t="s">
        <v>71</v>
      </c>
      <c r="B25" s="29">
        <v>0.799075058</v>
      </c>
      <c r="C25" s="29">
        <v>0.82250000000000001</v>
      </c>
      <c r="D25" s="29">
        <v>0.79733799999999999</v>
      </c>
      <c r="E25" s="29">
        <v>0.77977698600000001</v>
      </c>
      <c r="F25" s="29">
        <v>0.87401249999999997</v>
      </c>
      <c r="G25" s="29">
        <v>0.77423600000000004</v>
      </c>
      <c r="H25" s="9">
        <v>4.0545223830000001</v>
      </c>
      <c r="I25" s="29">
        <v>4.3608399999999996</v>
      </c>
      <c r="J25" s="29">
        <v>4.0069520000000001</v>
      </c>
      <c r="K25" s="29">
        <v>9</v>
      </c>
      <c r="L25" s="29">
        <v>5</v>
      </c>
      <c r="M25" s="30">
        <v>0.55559999999999998</v>
      </c>
      <c r="N25" s="29">
        <v>4</v>
      </c>
      <c r="O25" s="30">
        <v>0.44440000000000002</v>
      </c>
      <c r="P25" s="30">
        <v>7.0000000000000001E-3</v>
      </c>
      <c r="Q25" s="29" t="s">
        <v>296</v>
      </c>
      <c r="R25" s="29">
        <v>5.3717834999999999E-2</v>
      </c>
      <c r="S25" s="29">
        <v>3.4380955999999997E-2</v>
      </c>
      <c r="T25" s="29">
        <v>3.6098443000000001E-2</v>
      </c>
      <c r="U25" s="29">
        <v>0.211387507</v>
      </c>
      <c r="V25" s="29">
        <v>0.104791176</v>
      </c>
      <c r="W25" s="29">
        <v>0.23460507999999999</v>
      </c>
      <c r="X25" s="29">
        <v>1.6442855350000001</v>
      </c>
      <c r="Y25" s="29">
        <v>0.52577241200000002</v>
      </c>
      <c r="Z25" s="29">
        <v>1.1003198240000001</v>
      </c>
      <c r="AA25" s="31">
        <v>0.13421562100000001</v>
      </c>
      <c r="AB25" s="31">
        <v>0.18211149200000001</v>
      </c>
      <c r="AC25" s="31">
        <v>8.6412957999999998E-2</v>
      </c>
      <c r="AD25" s="31">
        <v>0.22869972899999999</v>
      </c>
      <c r="AE25" s="31">
        <v>0.168627003</v>
      </c>
      <c r="AF25" s="31">
        <v>0.28546735299999998</v>
      </c>
    </row>
    <row r="26" spans="1:33">
      <c r="A26" s="29" t="s">
        <v>72</v>
      </c>
      <c r="B26" s="29">
        <v>0.72662822599999999</v>
      </c>
      <c r="C26" s="29">
        <v>0.74305166700000003</v>
      </c>
      <c r="D26" s="29" t="s">
        <v>33</v>
      </c>
      <c r="E26" s="29">
        <v>0.54828389300000002</v>
      </c>
      <c r="F26" s="29">
        <v>0.61207833300000003</v>
      </c>
      <c r="G26" s="29" t="s">
        <v>33</v>
      </c>
      <c r="H26" s="9">
        <v>2.4518593449999999</v>
      </c>
      <c r="I26" s="29">
        <v>3.5295416670000002</v>
      </c>
      <c r="J26" s="29" t="s">
        <v>33</v>
      </c>
      <c r="K26" s="29">
        <v>6</v>
      </c>
      <c r="L26" s="29">
        <v>0</v>
      </c>
      <c r="M26" s="30">
        <v>0</v>
      </c>
      <c r="N26" s="29">
        <v>2</v>
      </c>
      <c r="O26" s="30">
        <v>0.33329999999999999</v>
      </c>
      <c r="P26" s="30">
        <v>8.2000000000000007E-3</v>
      </c>
      <c r="Q26" s="29" t="s">
        <v>299</v>
      </c>
      <c r="R26" s="29">
        <v>7.7518787000000006E-2</v>
      </c>
      <c r="S26" s="29">
        <v>9.8361331999999996E-2</v>
      </c>
      <c r="T26" s="29" t="s">
        <v>33</v>
      </c>
      <c r="U26" s="29">
        <v>0.23042527800000001</v>
      </c>
      <c r="V26" s="29">
        <v>0.250000271</v>
      </c>
      <c r="W26" s="29" t="s">
        <v>33</v>
      </c>
      <c r="X26" s="29">
        <v>1.9295613439999999</v>
      </c>
      <c r="Y26" s="29">
        <v>1.494372995</v>
      </c>
      <c r="Z26" s="29" t="s">
        <v>33</v>
      </c>
      <c r="AA26" s="31">
        <v>0.350048321</v>
      </c>
      <c r="AB26" s="29" t="s">
        <v>33</v>
      </c>
      <c r="AC26" s="31">
        <v>0.28024736900000002</v>
      </c>
      <c r="AD26" s="29" t="s">
        <v>33</v>
      </c>
      <c r="AE26" s="31">
        <v>6.9715649000000005E-2</v>
      </c>
      <c r="AF26" s="29" t="s">
        <v>33</v>
      </c>
    </row>
    <row r="27" spans="1:33">
      <c r="A27" s="29" t="s">
        <v>73</v>
      </c>
      <c r="B27" s="29">
        <v>0.60894402000000003</v>
      </c>
      <c r="C27" s="29">
        <v>0.72085714300000003</v>
      </c>
      <c r="D27" s="29">
        <v>0.67098666699999998</v>
      </c>
      <c r="E27" s="29">
        <v>0.476499167</v>
      </c>
      <c r="F27" s="29">
        <v>0.64039714299999995</v>
      </c>
      <c r="G27" s="29">
        <v>0.498496667</v>
      </c>
      <c r="H27" s="9">
        <v>2.0323883469999999</v>
      </c>
      <c r="I27" s="29">
        <v>3.0253742859999999</v>
      </c>
      <c r="J27" s="29">
        <v>1.9075233330000001</v>
      </c>
      <c r="K27" s="29">
        <v>10</v>
      </c>
      <c r="L27" s="29">
        <v>3</v>
      </c>
      <c r="M27" s="30">
        <v>0.3</v>
      </c>
      <c r="N27" s="29">
        <v>3</v>
      </c>
      <c r="O27" s="30">
        <v>0.3</v>
      </c>
      <c r="P27" s="30">
        <v>1.3599999999999999E-2</v>
      </c>
      <c r="Q27" s="29" t="s">
        <v>34</v>
      </c>
      <c r="R27" s="29">
        <v>0.14939259599999999</v>
      </c>
      <c r="S27" s="29">
        <v>9.1033788000000004E-2</v>
      </c>
      <c r="T27" s="29">
        <v>5.9868750999999998E-2</v>
      </c>
      <c r="U27" s="29">
        <v>0.23851054399999999</v>
      </c>
      <c r="V27" s="29">
        <v>0.26002924599999999</v>
      </c>
      <c r="W27" s="29">
        <v>7.4877543000000005E-2</v>
      </c>
      <c r="X27" s="29">
        <v>1.5738658860000001</v>
      </c>
      <c r="Y27" s="29">
        <v>2.093847652</v>
      </c>
      <c r="Z27" s="29">
        <v>1.5326484659999999</v>
      </c>
      <c r="AA27" s="32">
        <v>8.9290849999999998E-3</v>
      </c>
      <c r="AB27" s="31">
        <v>0.20703596399999999</v>
      </c>
      <c r="AC27" s="31">
        <v>7.3547383999999993E-2</v>
      </c>
      <c r="AD27" s="31">
        <v>0.15860945200000001</v>
      </c>
      <c r="AE27" s="31">
        <v>0.128400183</v>
      </c>
      <c r="AF27" s="31">
        <v>0.222890539</v>
      </c>
    </row>
    <row r="28" spans="1:33">
      <c r="A28" s="44" t="s">
        <v>74</v>
      </c>
      <c r="B28" s="29">
        <v>0.65288343999999998</v>
      </c>
      <c r="C28" s="29">
        <v>0.73110633300000005</v>
      </c>
      <c r="D28" s="29">
        <v>0.64500866700000004</v>
      </c>
      <c r="E28" s="29">
        <v>0.51883184999999998</v>
      </c>
      <c r="F28" s="29">
        <v>0.71235400000000004</v>
      </c>
      <c r="G28" s="29">
        <v>0.53350933300000003</v>
      </c>
      <c r="H28" s="9">
        <v>2.2924344909999999</v>
      </c>
      <c r="I28" s="29">
        <v>3.6768518330000002</v>
      </c>
      <c r="J28" s="29">
        <v>2.4622893330000002</v>
      </c>
      <c r="K28" s="29">
        <v>75</v>
      </c>
      <c r="L28" s="29">
        <v>15</v>
      </c>
      <c r="M28" s="30">
        <v>0.2</v>
      </c>
      <c r="N28" s="29">
        <v>28</v>
      </c>
      <c r="O28" s="30">
        <v>0.37330000000000002</v>
      </c>
      <c r="P28" s="30">
        <v>7.7600000000000002E-2</v>
      </c>
      <c r="Q28" s="29" t="s">
        <v>38</v>
      </c>
      <c r="R28" s="29">
        <v>0.147619367</v>
      </c>
      <c r="S28" s="29">
        <v>0.115156572</v>
      </c>
      <c r="T28" s="29">
        <v>0.15930813699999999</v>
      </c>
      <c r="U28" s="29">
        <v>0.26846617299999997</v>
      </c>
      <c r="V28" s="29">
        <v>0.235409011</v>
      </c>
      <c r="W28" s="29">
        <v>0.27300622499999999</v>
      </c>
      <c r="X28" s="29">
        <v>1.8015638009999999</v>
      </c>
      <c r="Y28" s="29">
        <v>1.632649064</v>
      </c>
      <c r="Z28" s="29">
        <v>1.9307627409999999</v>
      </c>
      <c r="AA28" s="40">
        <v>1.93972E-6</v>
      </c>
      <c r="AB28" s="32">
        <v>3.4567434000000001E-2</v>
      </c>
      <c r="AC28" s="40">
        <v>2.9510800000000001E-8</v>
      </c>
      <c r="AD28" s="32">
        <v>1.7645896000000001E-2</v>
      </c>
      <c r="AE28" s="40">
        <v>1.33514E-8</v>
      </c>
      <c r="AF28" s="32">
        <v>2.0760173E-2</v>
      </c>
    </row>
    <row r="29" spans="1:33">
      <c r="A29" s="29" t="s">
        <v>75</v>
      </c>
      <c r="B29" s="29">
        <v>0.63026685100000002</v>
      </c>
      <c r="C29" s="29">
        <v>0.79091999999999996</v>
      </c>
      <c r="D29" s="29">
        <v>0.47766999999999998</v>
      </c>
      <c r="E29" s="29">
        <v>0.43330917000000002</v>
      </c>
      <c r="F29" s="29">
        <v>0.69686999999999999</v>
      </c>
      <c r="G29" s="29">
        <v>0.13303000000000001</v>
      </c>
      <c r="H29" s="9">
        <v>1.279469585</v>
      </c>
      <c r="I29" s="29">
        <v>5.0522099999999996</v>
      </c>
      <c r="J29" s="29">
        <v>-0.58682000000000001</v>
      </c>
      <c r="K29" s="29">
        <v>3</v>
      </c>
      <c r="L29" s="29">
        <v>2</v>
      </c>
      <c r="M29" s="30">
        <v>0.66669999999999996</v>
      </c>
      <c r="N29" s="29">
        <v>0</v>
      </c>
      <c r="O29" s="30">
        <v>0</v>
      </c>
      <c r="P29" s="30">
        <v>0</v>
      </c>
      <c r="Q29" s="29" t="s">
        <v>34</v>
      </c>
      <c r="R29" s="29">
        <v>9.2615160000000002E-2</v>
      </c>
      <c r="S29" s="29">
        <v>0</v>
      </c>
      <c r="T29" s="29">
        <v>2.2599999999999999E-3</v>
      </c>
      <c r="U29" s="29">
        <v>0.18037450999999999</v>
      </c>
      <c r="V29" s="29">
        <v>0</v>
      </c>
      <c r="W29" s="29">
        <v>4.9209999999999997E-2</v>
      </c>
      <c r="X29" s="29">
        <v>1.5510974239999999</v>
      </c>
      <c r="Y29" s="29">
        <v>0</v>
      </c>
      <c r="Z29" s="29">
        <v>0.40309</v>
      </c>
      <c r="AA29" s="29" t="s">
        <v>33</v>
      </c>
      <c r="AB29" s="29" t="s">
        <v>33</v>
      </c>
      <c r="AC29" s="29" t="s">
        <v>33</v>
      </c>
      <c r="AD29" s="29" t="s">
        <v>33</v>
      </c>
      <c r="AE29" s="29" t="s">
        <v>33</v>
      </c>
      <c r="AF29" s="29" t="s">
        <v>33</v>
      </c>
    </row>
    <row r="30" spans="1:33">
      <c r="A30" s="29" t="s">
        <v>76</v>
      </c>
      <c r="B30" s="29">
        <v>0.65461076299999998</v>
      </c>
      <c r="C30" s="29">
        <v>0.767675</v>
      </c>
      <c r="D30" s="29">
        <v>0.71758</v>
      </c>
      <c r="E30" s="29">
        <v>0.47137797199999998</v>
      </c>
      <c r="F30" s="29">
        <v>0.70171499999999998</v>
      </c>
      <c r="G30" s="29">
        <v>0.49972333299999999</v>
      </c>
      <c r="H30" s="9">
        <v>1.8304039160000001</v>
      </c>
      <c r="I30" s="29">
        <v>4.1378500000000003</v>
      </c>
      <c r="J30" s="29">
        <v>2.3572333329999999</v>
      </c>
      <c r="K30" s="29">
        <v>5</v>
      </c>
      <c r="L30" s="29">
        <v>3</v>
      </c>
      <c r="M30" s="30">
        <v>0.6</v>
      </c>
      <c r="N30" s="29">
        <v>1</v>
      </c>
      <c r="O30" s="30">
        <v>0.2</v>
      </c>
      <c r="P30" s="30">
        <v>1.11E-2</v>
      </c>
      <c r="Q30" s="29" t="s">
        <v>38</v>
      </c>
      <c r="R30" s="29">
        <v>0.13869271</v>
      </c>
      <c r="S30" s="29">
        <v>2.3449999999999999E-3</v>
      </c>
      <c r="T30" s="29">
        <v>6.7005965000000001E-2</v>
      </c>
      <c r="U30" s="29">
        <v>0.216336158</v>
      </c>
      <c r="V30" s="29">
        <v>0.142065</v>
      </c>
      <c r="W30" s="29">
        <v>0.16505823</v>
      </c>
      <c r="X30" s="29">
        <v>2.0269125529999998</v>
      </c>
      <c r="Y30" s="29">
        <v>0.96662000000000003</v>
      </c>
      <c r="Z30" s="29">
        <v>1.409781843</v>
      </c>
      <c r="AA30" s="32">
        <v>1.8089553000000001E-2</v>
      </c>
      <c r="AB30" s="31">
        <v>0.20945882900000001</v>
      </c>
      <c r="AC30" s="31">
        <v>0.13144751900000001</v>
      </c>
      <c r="AD30" s="31">
        <v>0.19128133</v>
      </c>
      <c r="AE30" s="31">
        <v>9.2429001999999996E-2</v>
      </c>
      <c r="AF30" s="31">
        <v>0.17129566700000001</v>
      </c>
    </row>
    <row r="31" spans="1:33">
      <c r="A31" s="29" t="s">
        <v>77</v>
      </c>
      <c r="B31" s="29">
        <v>0.70860512600000003</v>
      </c>
      <c r="C31" s="29" t="s">
        <v>33</v>
      </c>
      <c r="D31" s="29" t="s">
        <v>33</v>
      </c>
      <c r="E31" s="29">
        <v>0.53364889400000004</v>
      </c>
      <c r="F31" s="29" t="s">
        <v>33</v>
      </c>
      <c r="G31" s="29" t="s">
        <v>33</v>
      </c>
      <c r="H31" s="9">
        <v>2.474384497</v>
      </c>
      <c r="I31" s="29" t="s">
        <v>33</v>
      </c>
      <c r="J31" s="29" t="s">
        <v>33</v>
      </c>
      <c r="K31" s="29">
        <v>0</v>
      </c>
      <c r="L31" s="29">
        <v>0</v>
      </c>
      <c r="M31" s="29" t="s">
        <v>33</v>
      </c>
      <c r="N31" s="29" t="s">
        <v>33</v>
      </c>
      <c r="O31" s="29" t="s">
        <v>33</v>
      </c>
      <c r="P31" s="29" t="s">
        <v>33</v>
      </c>
      <c r="Q31" s="29" t="s">
        <v>298</v>
      </c>
      <c r="R31" s="29">
        <v>0.115247091</v>
      </c>
      <c r="S31" s="29" t="s">
        <v>33</v>
      </c>
      <c r="T31" s="29" t="s">
        <v>33</v>
      </c>
      <c r="U31" s="29">
        <v>0.240176419</v>
      </c>
      <c r="V31" s="29" t="s">
        <v>33</v>
      </c>
      <c r="W31" s="29" t="s">
        <v>33</v>
      </c>
      <c r="X31" s="29">
        <v>1.986727774</v>
      </c>
      <c r="Y31" s="29" t="s">
        <v>33</v>
      </c>
      <c r="Z31" s="29" t="s">
        <v>33</v>
      </c>
      <c r="AA31" s="29" t="s">
        <v>33</v>
      </c>
      <c r="AB31" s="29" t="s">
        <v>33</v>
      </c>
      <c r="AC31" s="29" t="s">
        <v>33</v>
      </c>
      <c r="AD31" s="29" t="s">
        <v>33</v>
      </c>
      <c r="AE31" s="29" t="s">
        <v>33</v>
      </c>
      <c r="AF31" s="29" t="s">
        <v>33</v>
      </c>
    </row>
    <row r="32" spans="1:33">
      <c r="A32" s="29" t="s">
        <v>78</v>
      </c>
      <c r="B32" s="29">
        <v>0.69890015299999997</v>
      </c>
      <c r="C32" s="29">
        <v>0.71099333300000001</v>
      </c>
      <c r="D32" s="29" t="s">
        <v>33</v>
      </c>
      <c r="E32" s="29">
        <v>0.559832569</v>
      </c>
      <c r="F32" s="29">
        <v>0.57347333300000003</v>
      </c>
      <c r="G32" s="29" t="s">
        <v>33</v>
      </c>
      <c r="H32" s="29">
        <v>2.5651124159999998</v>
      </c>
      <c r="I32" s="31">
        <v>2.443186667</v>
      </c>
      <c r="J32" s="29" t="s">
        <v>33</v>
      </c>
      <c r="K32" s="29">
        <v>3</v>
      </c>
      <c r="L32" s="29">
        <v>0</v>
      </c>
      <c r="M32" s="30">
        <v>0</v>
      </c>
      <c r="N32" s="29">
        <v>0</v>
      </c>
      <c r="O32" s="30">
        <v>0</v>
      </c>
      <c r="P32" s="30">
        <v>0</v>
      </c>
      <c r="Q32" s="29" t="s">
        <v>38</v>
      </c>
      <c r="R32" s="29">
        <v>0.10761229999999999</v>
      </c>
      <c r="S32" s="29">
        <v>1.7319207999999999E-2</v>
      </c>
      <c r="T32" s="29" t="s">
        <v>33</v>
      </c>
      <c r="U32" s="29">
        <v>0.23191753900000001</v>
      </c>
      <c r="V32" s="29">
        <v>0.103433913</v>
      </c>
      <c r="W32" s="29" t="s">
        <v>33</v>
      </c>
      <c r="X32" s="29">
        <v>1.9737750789999999</v>
      </c>
      <c r="Y32" s="29">
        <v>0.48815213099999999</v>
      </c>
      <c r="Z32" s="29" t="s">
        <v>33</v>
      </c>
      <c r="AA32" s="31">
        <v>0.20391252600000001</v>
      </c>
      <c r="AB32" s="29" t="s">
        <v>33</v>
      </c>
      <c r="AC32" s="31">
        <v>0.422007778</v>
      </c>
      <c r="AD32" s="29" t="s">
        <v>33</v>
      </c>
      <c r="AE32" s="38">
        <v>0.36284191399999999</v>
      </c>
      <c r="AF32" s="29" t="s">
        <v>33</v>
      </c>
    </row>
    <row r="33" spans="1:32">
      <c r="A33" s="29" t="s">
        <v>79</v>
      </c>
      <c r="B33" s="29">
        <v>0.67743182099999999</v>
      </c>
      <c r="C33" s="31">
        <v>0.67176666699999998</v>
      </c>
      <c r="D33" s="29">
        <v>0.68425000000000002</v>
      </c>
      <c r="E33" s="29">
        <v>0.47642170299999997</v>
      </c>
      <c r="F33" s="31">
        <v>0.417286667</v>
      </c>
      <c r="G33" s="29">
        <v>0.42734</v>
      </c>
      <c r="H33" s="29">
        <v>1.6468579430000001</v>
      </c>
      <c r="I33" s="31">
        <v>1.3206133330000001</v>
      </c>
      <c r="J33" s="29">
        <v>1.50482</v>
      </c>
      <c r="K33" s="29">
        <v>7</v>
      </c>
      <c r="L33" s="29">
        <v>1</v>
      </c>
      <c r="M33" s="30">
        <v>0.1429</v>
      </c>
      <c r="N33" s="29">
        <v>0</v>
      </c>
      <c r="O33" s="30">
        <v>0</v>
      </c>
      <c r="P33" s="30">
        <v>0</v>
      </c>
      <c r="Q33" s="29" t="s">
        <v>38</v>
      </c>
      <c r="R33" s="29">
        <v>7.8424579999999994E-2</v>
      </c>
      <c r="S33" s="29">
        <v>5.0834547000000001E-2</v>
      </c>
      <c r="T33" s="29">
        <v>0</v>
      </c>
      <c r="U33" s="29">
        <v>0.156658514</v>
      </c>
      <c r="V33" s="29">
        <v>0.13992343099999999</v>
      </c>
      <c r="W33" s="29">
        <v>0</v>
      </c>
      <c r="X33" s="29">
        <v>1.580622435</v>
      </c>
      <c r="Y33" s="29">
        <v>1.586627411</v>
      </c>
      <c r="Z33" s="29">
        <v>0</v>
      </c>
      <c r="AA33" s="38">
        <v>0.399065789</v>
      </c>
      <c r="AB33" s="29" t="s">
        <v>33</v>
      </c>
      <c r="AC33" s="38">
        <v>0.17539180400000001</v>
      </c>
      <c r="AD33" s="29" t="s">
        <v>33</v>
      </c>
      <c r="AE33" s="38">
        <v>0.31876993799999997</v>
      </c>
      <c r="AF33" s="29" t="s">
        <v>33</v>
      </c>
    </row>
    <row r="34" spans="1:32">
      <c r="A34" s="29" t="s">
        <v>80</v>
      </c>
      <c r="B34" s="29">
        <v>0.69377907299999997</v>
      </c>
      <c r="C34" s="29">
        <v>0.73047285699999998</v>
      </c>
      <c r="D34" s="29">
        <v>0.516625</v>
      </c>
      <c r="E34" s="29">
        <v>0.41124867199999998</v>
      </c>
      <c r="F34" s="29">
        <v>0.46882000000000001</v>
      </c>
      <c r="G34" s="29">
        <v>3.6415000000000003E-2</v>
      </c>
      <c r="H34" s="29">
        <v>2.0263312999999998</v>
      </c>
      <c r="I34" s="29">
        <v>2.093558571</v>
      </c>
      <c r="J34" s="29">
        <v>-0.33877499999999999</v>
      </c>
      <c r="K34" s="29">
        <v>9</v>
      </c>
      <c r="L34" s="29">
        <v>2</v>
      </c>
      <c r="M34" s="30">
        <v>0.22220000000000001</v>
      </c>
      <c r="N34" s="29">
        <v>0</v>
      </c>
      <c r="O34" s="30">
        <v>0</v>
      </c>
      <c r="P34" s="30">
        <v>0</v>
      </c>
      <c r="Q34" s="29" t="s">
        <v>296</v>
      </c>
      <c r="R34" s="29">
        <v>0.104422926</v>
      </c>
      <c r="S34" s="29">
        <v>3.1704679E-2</v>
      </c>
      <c r="T34" s="29">
        <v>2.3885E-2</v>
      </c>
      <c r="U34" s="29">
        <v>0.25160577699999997</v>
      </c>
      <c r="V34" s="29">
        <v>0.15616011799999999</v>
      </c>
      <c r="W34" s="29">
        <v>3.6194999999999998E-2</v>
      </c>
      <c r="X34" s="29">
        <v>1.848154659</v>
      </c>
      <c r="Y34" s="29">
        <v>1.463755956</v>
      </c>
      <c r="Z34" s="29">
        <v>1.693865</v>
      </c>
      <c r="AA34" s="32">
        <v>1.3438634E-2</v>
      </c>
      <c r="AB34" s="32">
        <v>3.072863E-2</v>
      </c>
      <c r="AC34" s="31">
        <v>0.18628185799999999</v>
      </c>
      <c r="AD34" s="32">
        <v>4.7013214999999997E-2</v>
      </c>
      <c r="AE34" s="31">
        <v>0.45397754299999998</v>
      </c>
      <c r="AF34" s="31">
        <v>0.15820151399999999</v>
      </c>
    </row>
    <row r="35" spans="1:32">
      <c r="A35" s="29" t="s">
        <v>81</v>
      </c>
      <c r="B35" s="29">
        <v>0.79568185300000005</v>
      </c>
      <c r="C35" s="29">
        <v>0.82437666700000001</v>
      </c>
      <c r="D35" s="29" t="s">
        <v>33</v>
      </c>
      <c r="E35" s="29">
        <v>0.76407565099999997</v>
      </c>
      <c r="F35" s="29">
        <v>0.83026</v>
      </c>
      <c r="G35" s="29" t="s">
        <v>33</v>
      </c>
      <c r="H35" s="29">
        <v>3.8743783920000001</v>
      </c>
      <c r="I35" s="29">
        <v>4.2902566670000004</v>
      </c>
      <c r="J35" s="29" t="s">
        <v>33</v>
      </c>
      <c r="K35" s="29">
        <v>3</v>
      </c>
      <c r="L35" s="29">
        <v>0</v>
      </c>
      <c r="M35" s="30">
        <v>0</v>
      </c>
      <c r="N35" s="29">
        <v>2</v>
      </c>
      <c r="O35" s="30">
        <v>0.66669999999999996</v>
      </c>
      <c r="P35" s="30">
        <v>4.8999999999999998E-3</v>
      </c>
      <c r="Q35" s="29" t="s">
        <v>296</v>
      </c>
      <c r="R35" s="29">
        <v>4.9515728000000002E-2</v>
      </c>
      <c r="S35" s="29">
        <v>1.5271737000000001E-2</v>
      </c>
      <c r="T35" s="29" t="s">
        <v>33</v>
      </c>
      <c r="U35" s="29">
        <v>0.20156473799999999</v>
      </c>
      <c r="V35" s="29">
        <v>0.168008571</v>
      </c>
      <c r="W35" s="29" t="s">
        <v>33</v>
      </c>
      <c r="X35" s="29">
        <v>1.7391182220000001</v>
      </c>
      <c r="Y35" s="29">
        <v>1.1440829219999999</v>
      </c>
      <c r="Z35" s="29" t="s">
        <v>33</v>
      </c>
      <c r="AA35" s="32">
        <v>4.3174816999999997E-2</v>
      </c>
      <c r="AB35" s="29" t="s">
        <v>33</v>
      </c>
      <c r="AC35" s="31">
        <v>0.283311596</v>
      </c>
      <c r="AD35" s="29" t="s">
        <v>33</v>
      </c>
      <c r="AE35" s="31">
        <v>0.297537828</v>
      </c>
      <c r="AF35" s="29" t="s">
        <v>33</v>
      </c>
    </row>
    <row r="36" spans="1:32">
      <c r="A36" s="29" t="s">
        <v>82</v>
      </c>
      <c r="B36" s="29">
        <v>0.72165731</v>
      </c>
      <c r="C36" s="31">
        <v>0.68940000000000001</v>
      </c>
      <c r="D36" s="29">
        <v>0.69881749999999998</v>
      </c>
      <c r="E36" s="29">
        <v>0.45779700000000001</v>
      </c>
      <c r="F36" s="31">
        <v>0.42032599999999998</v>
      </c>
      <c r="G36" s="29">
        <v>0.42216500000000001</v>
      </c>
      <c r="H36" s="29">
        <v>1.9502884229999999</v>
      </c>
      <c r="I36" s="29">
        <v>2.1311079999999998</v>
      </c>
      <c r="J36" s="29">
        <v>0.98892500000000005</v>
      </c>
      <c r="K36" s="29">
        <v>9</v>
      </c>
      <c r="L36" s="29">
        <v>4</v>
      </c>
      <c r="M36" s="30">
        <v>0.44440000000000002</v>
      </c>
      <c r="N36" s="29">
        <v>1</v>
      </c>
      <c r="O36" s="30">
        <v>0.1111</v>
      </c>
      <c r="P36" s="30">
        <v>5.3E-3</v>
      </c>
      <c r="Q36" s="29" t="s">
        <v>296</v>
      </c>
      <c r="R36" s="29">
        <v>9.3063755999999997E-2</v>
      </c>
      <c r="S36" s="29">
        <v>0.104322782</v>
      </c>
      <c r="T36" s="29">
        <v>7.3252489000000004E-2</v>
      </c>
      <c r="U36" s="29">
        <v>0.23687703199999999</v>
      </c>
      <c r="V36" s="29">
        <v>0.154161782</v>
      </c>
      <c r="W36" s="29">
        <v>0.21649170700000001</v>
      </c>
      <c r="X36" s="29">
        <v>2.0762475089999999</v>
      </c>
      <c r="Y36" s="29">
        <v>1.620833473</v>
      </c>
      <c r="Z36" s="29">
        <v>2.7704045759999998</v>
      </c>
      <c r="AA36" s="38">
        <v>0.26421789699999998</v>
      </c>
      <c r="AB36" s="38">
        <v>0.441966637</v>
      </c>
      <c r="AC36" s="38">
        <v>0.30922976099999999</v>
      </c>
      <c r="AD36" s="38">
        <v>0.49473340199999999</v>
      </c>
      <c r="AE36" s="31">
        <v>0.40816333599999999</v>
      </c>
      <c r="AF36" s="31">
        <v>0.258960841</v>
      </c>
    </row>
    <row r="37" spans="1:32">
      <c r="A37" s="29" t="s">
        <v>83</v>
      </c>
      <c r="B37" s="29">
        <v>0.78257758399999999</v>
      </c>
      <c r="C37" s="31">
        <v>0.768729</v>
      </c>
      <c r="D37" s="29">
        <v>0.784522308</v>
      </c>
      <c r="E37" s="29">
        <v>0.69659148900000001</v>
      </c>
      <c r="F37" s="31">
        <v>0.58189000000000002</v>
      </c>
      <c r="G37" s="29">
        <v>0.68291000000000002</v>
      </c>
      <c r="H37" s="29">
        <v>3.3598525370000001</v>
      </c>
      <c r="I37" s="31">
        <v>3.172774</v>
      </c>
      <c r="J37" s="29">
        <v>3.3863461539999999</v>
      </c>
      <c r="K37" s="29">
        <v>23</v>
      </c>
      <c r="L37" s="29">
        <v>13</v>
      </c>
      <c r="M37" s="30">
        <v>0.56520000000000004</v>
      </c>
      <c r="N37" s="29">
        <v>3</v>
      </c>
      <c r="O37" s="30">
        <v>0.13039999999999999</v>
      </c>
      <c r="P37" s="30">
        <v>2.2000000000000001E-3</v>
      </c>
      <c r="Q37" s="29" t="s">
        <v>296</v>
      </c>
      <c r="R37" s="29">
        <v>5.3495655000000003E-2</v>
      </c>
      <c r="S37" s="29">
        <v>5.3936112000000001E-2</v>
      </c>
      <c r="T37" s="29">
        <v>4.0566211999999997E-2</v>
      </c>
      <c r="U37" s="29">
        <v>0.216863578</v>
      </c>
      <c r="V37" s="29">
        <v>0.200882746</v>
      </c>
      <c r="W37" s="29">
        <v>0.23928268999999999</v>
      </c>
      <c r="X37" s="29">
        <v>1.549256685</v>
      </c>
      <c r="Y37" s="29">
        <v>1.512012664</v>
      </c>
      <c r="Z37" s="29">
        <v>1.13773149</v>
      </c>
      <c r="AA37" s="38">
        <v>0.219323614</v>
      </c>
      <c r="AB37" s="38">
        <v>0.229687207</v>
      </c>
      <c r="AC37" s="38">
        <v>5.2579454999999997E-2</v>
      </c>
      <c r="AD37" s="38">
        <v>0.15001938200000001</v>
      </c>
      <c r="AE37" s="38">
        <v>0.35264695200000001</v>
      </c>
      <c r="AF37" s="38">
        <v>0.35896093200000001</v>
      </c>
    </row>
    <row r="38" spans="1:32">
      <c r="A38" s="29" t="s">
        <v>84</v>
      </c>
      <c r="B38" s="29">
        <v>0.73006710100000005</v>
      </c>
      <c r="C38" s="29">
        <v>0.78098090899999995</v>
      </c>
      <c r="D38" s="29" t="s">
        <v>33</v>
      </c>
      <c r="E38" s="29">
        <v>0.56163646300000003</v>
      </c>
      <c r="F38" s="29">
        <v>0.69431181799999997</v>
      </c>
      <c r="G38" s="29" t="s">
        <v>33</v>
      </c>
      <c r="H38" s="29">
        <v>2.3654620529999999</v>
      </c>
      <c r="I38" s="29">
        <v>3.3664999999999998</v>
      </c>
      <c r="J38" s="29" t="s">
        <v>33</v>
      </c>
      <c r="K38" s="29">
        <v>13</v>
      </c>
      <c r="L38" s="29">
        <v>0</v>
      </c>
      <c r="M38" s="30">
        <v>0</v>
      </c>
      <c r="N38" s="29">
        <v>6</v>
      </c>
      <c r="O38" s="30">
        <v>0.46150000000000002</v>
      </c>
      <c r="P38" s="30">
        <v>3.39E-2</v>
      </c>
      <c r="Q38" s="29" t="s">
        <v>298</v>
      </c>
      <c r="R38" s="29">
        <v>6.6539222999999995E-2</v>
      </c>
      <c r="S38" s="29">
        <v>3.0539081999999999E-2</v>
      </c>
      <c r="T38" s="29" t="s">
        <v>33</v>
      </c>
      <c r="U38" s="29">
        <v>0.18865066899999999</v>
      </c>
      <c r="V38" s="29">
        <v>0.13879446000000001</v>
      </c>
      <c r="W38" s="29" t="s">
        <v>33</v>
      </c>
      <c r="X38" s="29">
        <v>1.641647971</v>
      </c>
      <c r="Y38" s="29">
        <v>1.4904324929999999</v>
      </c>
      <c r="Z38" s="29" t="s">
        <v>33</v>
      </c>
      <c r="AA38" s="32">
        <v>1.64265E-4</v>
      </c>
      <c r="AB38" s="29" t="s">
        <v>33</v>
      </c>
      <c r="AC38" s="32">
        <v>5.3758410000000001E-3</v>
      </c>
      <c r="AD38" s="29" t="s">
        <v>33</v>
      </c>
      <c r="AE38" s="32">
        <v>2.590056E-2</v>
      </c>
      <c r="AF38" s="29" t="s">
        <v>33</v>
      </c>
    </row>
    <row r="39" spans="1:32">
      <c r="A39" s="29" t="s">
        <v>85</v>
      </c>
      <c r="B39" s="29">
        <v>0.74224709700000002</v>
      </c>
      <c r="C39" s="29">
        <v>0.74953875000000003</v>
      </c>
      <c r="D39" s="29" t="s">
        <v>33</v>
      </c>
      <c r="E39" s="29">
        <v>0.64832037600000003</v>
      </c>
      <c r="F39" s="29">
        <v>0.72562749999999998</v>
      </c>
      <c r="G39" s="29" t="s">
        <v>33</v>
      </c>
      <c r="H39" s="29">
        <v>2.8236634949999999</v>
      </c>
      <c r="I39" s="29">
        <v>3.064365</v>
      </c>
      <c r="J39" s="29" t="s">
        <v>33</v>
      </c>
      <c r="K39" s="29">
        <v>8</v>
      </c>
      <c r="L39" s="29">
        <v>0</v>
      </c>
      <c r="M39" s="30">
        <v>0</v>
      </c>
      <c r="N39" s="29">
        <v>4</v>
      </c>
      <c r="O39" s="30">
        <v>0.5</v>
      </c>
      <c r="P39" s="30">
        <v>7.8399999999999997E-2</v>
      </c>
      <c r="Q39" s="29" t="s">
        <v>38</v>
      </c>
      <c r="R39" s="29">
        <v>5.5119008999999997E-2</v>
      </c>
      <c r="S39" s="29">
        <v>3.2556967999999999E-2</v>
      </c>
      <c r="T39" s="29" t="s">
        <v>33</v>
      </c>
      <c r="U39" s="29">
        <v>0.155542981</v>
      </c>
      <c r="V39" s="29">
        <v>0.117587785</v>
      </c>
      <c r="W39" s="29" t="s">
        <v>33</v>
      </c>
      <c r="X39" s="29">
        <v>1.559524565</v>
      </c>
      <c r="Y39" s="29">
        <v>1.8884176239999999</v>
      </c>
      <c r="Z39" s="29" t="s">
        <v>33</v>
      </c>
      <c r="AA39" s="31">
        <v>0.28443190699999998</v>
      </c>
      <c r="AB39" s="29" t="s">
        <v>33</v>
      </c>
      <c r="AC39" s="31">
        <v>5.8010618999999999E-2</v>
      </c>
      <c r="AD39" s="29" t="s">
        <v>33</v>
      </c>
      <c r="AE39" s="31">
        <v>0.36639951599999998</v>
      </c>
      <c r="AF39" s="29" t="s">
        <v>33</v>
      </c>
    </row>
    <row r="40" spans="1:32">
      <c r="A40" s="29" t="s">
        <v>86</v>
      </c>
      <c r="B40" s="29">
        <v>0.63505626199999998</v>
      </c>
      <c r="C40" s="29">
        <v>0.67256000000000005</v>
      </c>
      <c r="D40" s="29">
        <v>0.58908571399999998</v>
      </c>
      <c r="E40" s="29">
        <v>0.44026123299999997</v>
      </c>
      <c r="F40" s="31">
        <v>0.433645</v>
      </c>
      <c r="G40" s="29">
        <v>0.28727428599999999</v>
      </c>
      <c r="H40" s="29">
        <v>1.6416039689999999</v>
      </c>
      <c r="I40" s="29">
        <v>2.4025099999999999</v>
      </c>
      <c r="J40" s="29">
        <v>-8.1614285999999994E-2</v>
      </c>
      <c r="K40" s="29">
        <v>9</v>
      </c>
      <c r="L40" s="29">
        <v>7</v>
      </c>
      <c r="M40" s="30">
        <v>0.77780000000000005</v>
      </c>
      <c r="N40" s="29">
        <v>0</v>
      </c>
      <c r="O40" s="30">
        <v>0</v>
      </c>
      <c r="P40" s="30">
        <v>0</v>
      </c>
      <c r="Q40" s="29" t="s">
        <v>38</v>
      </c>
      <c r="R40" s="29">
        <v>0.14178505899999999</v>
      </c>
      <c r="S40" s="29">
        <v>6.2520000000000006E-2</v>
      </c>
      <c r="T40" s="29">
        <v>0.105292815</v>
      </c>
      <c r="U40" s="29">
        <v>0.19694346400000001</v>
      </c>
      <c r="V40" s="29">
        <v>0.12628500000000001</v>
      </c>
      <c r="W40" s="29">
        <v>0.12195112299999999</v>
      </c>
      <c r="X40" s="29">
        <v>1.5504117770000001</v>
      </c>
      <c r="Y40" s="29">
        <v>0.58477000000000001</v>
      </c>
      <c r="Z40" s="29">
        <v>1.222450977</v>
      </c>
      <c r="AA40" s="31">
        <v>0.27759894600000001</v>
      </c>
      <c r="AB40" s="31">
        <v>0.19707281700000001</v>
      </c>
      <c r="AC40" s="38">
        <v>0.47656780399999998</v>
      </c>
      <c r="AD40" s="31">
        <v>0.19150953700000001</v>
      </c>
      <c r="AE40" s="31">
        <v>0.16023963599999999</v>
      </c>
      <c r="AF40" s="31">
        <v>7.7860777000000006E-2</v>
      </c>
    </row>
    <row r="41" spans="1:32">
      <c r="A41" s="29" t="s">
        <v>87</v>
      </c>
      <c r="B41" s="29">
        <v>0.73164410599999996</v>
      </c>
      <c r="C41" s="29">
        <v>0.79292857100000003</v>
      </c>
      <c r="D41" s="29">
        <v>0.75743499999999997</v>
      </c>
      <c r="E41" s="29">
        <v>0.633007977</v>
      </c>
      <c r="F41" s="29">
        <v>0.82915000000000005</v>
      </c>
      <c r="G41" s="29">
        <v>0.66308500000000004</v>
      </c>
      <c r="H41" s="29">
        <v>2.7945230790000002</v>
      </c>
      <c r="I41" s="29">
        <v>4.6312442860000003</v>
      </c>
      <c r="J41" s="29">
        <v>2.1812399999999998</v>
      </c>
      <c r="K41" s="29">
        <v>9</v>
      </c>
      <c r="L41" s="29">
        <v>2</v>
      </c>
      <c r="M41" s="30">
        <v>0.22220000000000001</v>
      </c>
      <c r="N41" s="29">
        <v>6</v>
      </c>
      <c r="O41" s="30">
        <v>0.66669999999999996</v>
      </c>
      <c r="P41" s="30">
        <v>5.8299999999999998E-2</v>
      </c>
      <c r="Q41" s="29" t="s">
        <v>38</v>
      </c>
      <c r="R41" s="29">
        <v>6.2430788000000001E-2</v>
      </c>
      <c r="S41" s="29">
        <v>3.6521240000000003E-2</v>
      </c>
      <c r="T41" s="29">
        <v>5.0275E-2</v>
      </c>
      <c r="U41" s="29">
        <v>0.17965365699999999</v>
      </c>
      <c r="V41" s="29">
        <v>7.0515731999999998E-2</v>
      </c>
      <c r="W41" s="29">
        <v>0.178425</v>
      </c>
      <c r="X41" s="29">
        <v>1.7982972239999999</v>
      </c>
      <c r="Y41" s="29">
        <v>1.236664779</v>
      </c>
      <c r="Z41" s="29">
        <v>2.51085</v>
      </c>
      <c r="AA41" s="32">
        <v>2.512528E-3</v>
      </c>
      <c r="AB41" s="31">
        <v>0.26141735700000002</v>
      </c>
      <c r="AC41" s="32">
        <v>2.26574E-4</v>
      </c>
      <c r="AD41" s="31">
        <v>0.21016358199999999</v>
      </c>
      <c r="AE41" s="32">
        <v>4.2451490000000001E-3</v>
      </c>
      <c r="AF41" s="31">
        <v>0.20470241</v>
      </c>
    </row>
    <row r="42" spans="1:32">
      <c r="A42" s="29" t="s">
        <v>88</v>
      </c>
      <c r="B42" s="29">
        <v>0.75654998200000001</v>
      </c>
      <c r="C42" s="29">
        <v>0.79795142900000005</v>
      </c>
      <c r="D42" s="29">
        <v>0.66320000000000001</v>
      </c>
      <c r="E42" s="29">
        <v>0.56495473699999998</v>
      </c>
      <c r="F42" s="29">
        <v>0.64433428599999998</v>
      </c>
      <c r="G42" s="29">
        <v>0.28204333300000001</v>
      </c>
      <c r="H42" s="29">
        <v>2.7127525440000002</v>
      </c>
      <c r="I42" s="29">
        <v>3.8555242860000001</v>
      </c>
      <c r="J42" s="29">
        <v>0.75638000000000005</v>
      </c>
      <c r="K42" s="29">
        <v>10</v>
      </c>
      <c r="L42" s="29">
        <v>3</v>
      </c>
      <c r="M42" s="30">
        <v>0.3</v>
      </c>
      <c r="N42" s="29">
        <v>5</v>
      </c>
      <c r="O42" s="30">
        <v>0.5</v>
      </c>
      <c r="P42" s="30">
        <v>2.3400000000000001E-2</v>
      </c>
      <c r="Q42" s="29" t="s">
        <v>296</v>
      </c>
      <c r="R42" s="29">
        <v>5.3839544000000003E-2</v>
      </c>
      <c r="S42" s="29">
        <v>4.0969396999999998E-2</v>
      </c>
      <c r="T42" s="29">
        <v>8.6314434999999995E-2</v>
      </c>
      <c r="U42" s="29">
        <v>0.22656947299999999</v>
      </c>
      <c r="V42" s="29">
        <v>0.224055794</v>
      </c>
      <c r="W42" s="29">
        <v>8.5124808999999996E-2</v>
      </c>
      <c r="X42" s="29">
        <v>1.7753571509999999</v>
      </c>
      <c r="Y42" s="29">
        <v>2.3973571119999999</v>
      </c>
      <c r="Z42" s="29">
        <v>2.2140499060000001</v>
      </c>
      <c r="AA42" s="32">
        <v>1.9122785999999999E-2</v>
      </c>
      <c r="AB42" s="31">
        <v>6.1461446000000003E-2</v>
      </c>
      <c r="AC42" s="31">
        <v>0.19376618600000001</v>
      </c>
      <c r="AD42" s="32">
        <v>3.2951326000000003E-2</v>
      </c>
      <c r="AE42" s="31">
        <v>0.12774327299999999</v>
      </c>
      <c r="AF42" s="31">
        <v>9.3269915999999994E-2</v>
      </c>
    </row>
    <row r="43" spans="1:32">
      <c r="A43" s="29" t="s">
        <v>89</v>
      </c>
      <c r="B43" s="29">
        <v>0.74717584599999998</v>
      </c>
      <c r="C43" s="29">
        <v>0.76400000000000001</v>
      </c>
      <c r="D43" s="29" t="s">
        <v>33</v>
      </c>
      <c r="E43" s="29">
        <v>0.60255665700000005</v>
      </c>
      <c r="F43" s="31">
        <v>0.57003999999999999</v>
      </c>
      <c r="G43" s="29" t="s">
        <v>33</v>
      </c>
      <c r="H43" s="29">
        <v>2.545600769</v>
      </c>
      <c r="I43" s="31">
        <v>2.082865</v>
      </c>
      <c r="J43" s="29" t="s">
        <v>33</v>
      </c>
      <c r="K43" s="29">
        <v>2</v>
      </c>
      <c r="L43" s="29">
        <v>0</v>
      </c>
      <c r="M43" s="30">
        <v>0</v>
      </c>
      <c r="N43" s="29">
        <v>1</v>
      </c>
      <c r="O43" s="30">
        <v>0.5</v>
      </c>
      <c r="P43" s="30">
        <v>4.8999999999999998E-3</v>
      </c>
      <c r="Q43" s="29" t="s">
        <v>298</v>
      </c>
      <c r="R43" s="29">
        <v>5.1176882999999999E-2</v>
      </c>
      <c r="S43" s="29">
        <v>3.6409999999999998E-2</v>
      </c>
      <c r="T43" s="29" t="s">
        <v>33</v>
      </c>
      <c r="U43" s="29">
        <v>0.16460224900000001</v>
      </c>
      <c r="V43" s="29">
        <v>0.28538999999999998</v>
      </c>
      <c r="W43" s="29" t="s">
        <v>33</v>
      </c>
      <c r="X43" s="29">
        <v>1.509174271</v>
      </c>
      <c r="Y43" s="29">
        <v>2.2663850000000001</v>
      </c>
      <c r="Z43" s="29" t="s">
        <v>33</v>
      </c>
      <c r="AA43" s="31">
        <v>0.316159617</v>
      </c>
      <c r="AB43" s="29" t="s">
        <v>33</v>
      </c>
      <c r="AC43" s="38">
        <v>0.44917039399999997</v>
      </c>
      <c r="AD43" s="29" t="s">
        <v>33</v>
      </c>
      <c r="AE43" s="38">
        <v>0.41057586899999998</v>
      </c>
      <c r="AF43" s="29" t="s">
        <v>33</v>
      </c>
    </row>
    <row r="44" spans="1:32">
      <c r="A44" s="29" t="s">
        <v>90</v>
      </c>
      <c r="B44" s="29">
        <v>0.75504254400000004</v>
      </c>
      <c r="C44" s="29" t="s">
        <v>33</v>
      </c>
      <c r="D44" s="29">
        <v>0.69608000000000003</v>
      </c>
      <c r="E44" s="29">
        <v>0.64865215499999995</v>
      </c>
      <c r="F44" s="29" t="s">
        <v>33</v>
      </c>
      <c r="G44" s="29">
        <v>0.46967999999999999</v>
      </c>
      <c r="H44" s="29">
        <v>3.056917495</v>
      </c>
      <c r="I44" s="29" t="s">
        <v>33</v>
      </c>
      <c r="J44" s="29">
        <v>2.03694</v>
      </c>
      <c r="K44" s="29">
        <v>1</v>
      </c>
      <c r="L44" s="29">
        <v>0</v>
      </c>
      <c r="M44" s="30">
        <v>0</v>
      </c>
      <c r="N44" s="29">
        <v>0</v>
      </c>
      <c r="O44" s="30">
        <v>0</v>
      </c>
      <c r="P44" s="30">
        <v>0</v>
      </c>
      <c r="Q44" s="29" t="s">
        <v>298</v>
      </c>
      <c r="R44" s="29">
        <v>6.9677406999999997E-2</v>
      </c>
      <c r="S44" s="29" t="s">
        <v>33</v>
      </c>
      <c r="T44" s="29">
        <v>0</v>
      </c>
      <c r="U44" s="29">
        <v>0.16972326300000001</v>
      </c>
      <c r="V44" s="29" t="s">
        <v>33</v>
      </c>
      <c r="W44" s="29">
        <v>0</v>
      </c>
      <c r="X44" s="29">
        <v>1.496856406</v>
      </c>
      <c r="Y44" s="29" t="s">
        <v>33</v>
      </c>
      <c r="Z44" s="29">
        <v>0</v>
      </c>
      <c r="AA44" s="29" t="s">
        <v>33</v>
      </c>
      <c r="AB44" s="29" t="s">
        <v>33</v>
      </c>
      <c r="AC44" s="29" t="s">
        <v>33</v>
      </c>
      <c r="AD44" s="29" t="s">
        <v>33</v>
      </c>
      <c r="AE44" s="29" t="s">
        <v>33</v>
      </c>
      <c r="AF44" s="29" t="s">
        <v>33</v>
      </c>
    </row>
    <row r="45" spans="1:32">
      <c r="A45" s="29" t="s">
        <v>91</v>
      </c>
      <c r="B45" s="29">
        <v>0.65138326899999999</v>
      </c>
      <c r="C45" s="29">
        <v>0.71088249999999997</v>
      </c>
      <c r="D45" s="29">
        <v>0.66776400000000002</v>
      </c>
      <c r="E45" s="29">
        <v>0.41809577199999998</v>
      </c>
      <c r="F45" s="29">
        <v>0.59854249999999998</v>
      </c>
      <c r="G45" s="29">
        <v>0.42642999999999998</v>
      </c>
      <c r="H45" s="29">
        <v>1.3048864259999999</v>
      </c>
      <c r="I45" s="29">
        <v>2.2408600000000001</v>
      </c>
      <c r="J45" s="29">
        <v>0.76707000000000003</v>
      </c>
      <c r="K45" s="29">
        <v>9</v>
      </c>
      <c r="L45" s="29">
        <v>5</v>
      </c>
      <c r="M45" s="30">
        <v>0.55559999999999998</v>
      </c>
      <c r="N45" s="29">
        <v>1</v>
      </c>
      <c r="O45" s="30">
        <v>0.1111</v>
      </c>
      <c r="P45" s="30">
        <v>1.3899999999999999E-2</v>
      </c>
      <c r="Q45" s="29" t="s">
        <v>38</v>
      </c>
      <c r="R45" s="29">
        <v>8.7690916999999993E-2</v>
      </c>
      <c r="S45" s="29">
        <v>9.0138486000000004E-2</v>
      </c>
      <c r="T45" s="29">
        <v>6.8514271000000002E-2</v>
      </c>
      <c r="U45" s="29">
        <v>0.16919135099999999</v>
      </c>
      <c r="V45" s="29">
        <v>0.17841281000000001</v>
      </c>
      <c r="W45" s="29">
        <v>0.19939167199999999</v>
      </c>
      <c r="X45" s="29">
        <v>1.5251028760000001</v>
      </c>
      <c r="Y45" s="29">
        <v>1.2056056690000001</v>
      </c>
      <c r="Z45" s="29">
        <v>1.683676105</v>
      </c>
      <c r="AA45" s="31">
        <v>0.139647189</v>
      </c>
      <c r="AB45" s="31">
        <v>0.24330803400000001</v>
      </c>
      <c r="AC45" s="31">
        <v>6.8413223999999995E-2</v>
      </c>
      <c r="AD45" s="31">
        <v>0.13286730399999999</v>
      </c>
      <c r="AE45" s="31">
        <v>0.10978533</v>
      </c>
      <c r="AF45" s="31">
        <v>0.111986712</v>
      </c>
    </row>
    <row r="46" spans="1:32">
      <c r="A46" s="41" t="s">
        <v>92</v>
      </c>
      <c r="B46" s="41">
        <v>0.71759150400000005</v>
      </c>
      <c r="C46" s="41">
        <v>0.72945533299999998</v>
      </c>
      <c r="D46" s="41">
        <v>0.64893999999999996</v>
      </c>
      <c r="E46" s="41">
        <v>0.63095245799999999</v>
      </c>
      <c r="F46" s="41">
        <v>0.63297733300000003</v>
      </c>
      <c r="G46" s="41">
        <v>0.44248999999999999</v>
      </c>
      <c r="H46" s="41">
        <v>2.8489335320000002</v>
      </c>
      <c r="I46" s="41">
        <v>2.9945206670000002</v>
      </c>
      <c r="J46" s="41">
        <v>1.3726100000000001</v>
      </c>
      <c r="K46" s="41">
        <v>16</v>
      </c>
      <c r="L46" s="41">
        <v>1</v>
      </c>
      <c r="M46" s="42">
        <v>6.25E-2</v>
      </c>
      <c r="N46" s="41">
        <v>4</v>
      </c>
      <c r="O46" s="42">
        <v>0.25</v>
      </c>
      <c r="P46" s="42">
        <v>3.0800000000000001E-2</v>
      </c>
      <c r="Q46" s="41" t="s">
        <v>34</v>
      </c>
      <c r="R46" s="41">
        <v>7.6760438E-2</v>
      </c>
      <c r="S46" s="41">
        <v>4.4441199000000001E-2</v>
      </c>
      <c r="T46" s="41">
        <v>0</v>
      </c>
      <c r="U46" s="41">
        <v>0.20013940699999999</v>
      </c>
      <c r="V46" s="41">
        <v>0.127952704</v>
      </c>
      <c r="W46" s="41">
        <v>0</v>
      </c>
      <c r="X46" s="41">
        <v>1.6410639600000001</v>
      </c>
      <c r="Y46" s="41">
        <v>0.87885707000000002</v>
      </c>
      <c r="Z46" s="41">
        <v>0</v>
      </c>
      <c r="AA46" s="43">
        <v>0.17120142299999999</v>
      </c>
      <c r="AB46" s="41" t="s">
        <v>33</v>
      </c>
      <c r="AC46" s="43">
        <v>0.47698262400000002</v>
      </c>
      <c r="AD46" s="41" t="s">
        <v>33</v>
      </c>
      <c r="AE46" s="43">
        <v>0.277450751</v>
      </c>
      <c r="AF46" s="41" t="s">
        <v>33</v>
      </c>
    </row>
    <row r="47" spans="1:32" s="21" customFormat="1">
      <c r="A47" s="25" t="s">
        <v>93</v>
      </c>
      <c r="B47" s="25">
        <v>0.68998406408094437</v>
      </c>
      <c r="C47" s="39">
        <v>0.73370599999999997</v>
      </c>
      <c r="D47" s="25">
        <v>0.75730666666666668</v>
      </c>
      <c r="E47" s="25">
        <v>0.48367306913996627</v>
      </c>
      <c r="F47" s="25">
        <v>0.63564200000000004</v>
      </c>
      <c r="G47" s="25">
        <v>0.60221666666666662</v>
      </c>
      <c r="H47" s="25">
        <v>2.1786083811129844</v>
      </c>
      <c r="I47" s="25">
        <v>4.2615299999999996</v>
      </c>
      <c r="J47" s="25">
        <v>3.0077400000000001</v>
      </c>
      <c r="K47" s="25">
        <v>8</v>
      </c>
      <c r="L47" s="25">
        <v>3</v>
      </c>
      <c r="M47" s="26">
        <v>0.375</v>
      </c>
      <c r="N47" s="25">
        <v>2</v>
      </c>
      <c r="O47" s="26">
        <v>0.25</v>
      </c>
      <c r="P47" s="26">
        <v>2.0618556701030927E-2</v>
      </c>
      <c r="Q47" s="25" t="s">
        <v>298</v>
      </c>
      <c r="R47" s="25">
        <v>9.7766056832846893E-2</v>
      </c>
      <c r="S47" s="25">
        <v>8.7227709037896922E-2</v>
      </c>
      <c r="T47" s="25">
        <v>1.5633332622601252E-2</v>
      </c>
      <c r="U47" s="25">
        <v>0.21361067353541402</v>
      </c>
      <c r="V47" s="25">
        <v>0.23538145197954741</v>
      </c>
      <c r="W47" s="25">
        <v>4.5839082548507548E-2</v>
      </c>
      <c r="X47" s="25">
        <v>1.6075234671040197</v>
      </c>
      <c r="Y47" s="25">
        <v>0.99689465756417828</v>
      </c>
      <c r="Z47" s="25">
        <v>0.40539266766926119</v>
      </c>
      <c r="AA47" s="28">
        <v>0.16367564821078801</v>
      </c>
      <c r="AB47" s="39">
        <v>0.30764459938400301</v>
      </c>
      <c r="AC47" s="28">
        <v>0.111817692688249</v>
      </c>
      <c r="AD47" s="28">
        <v>0.39361642138564001</v>
      </c>
      <c r="AE47" s="27">
        <v>4.9343433866411799E-3</v>
      </c>
      <c r="AF47" s="28">
        <v>6.5229432459172607E-2</v>
      </c>
    </row>
    <row r="48" spans="1:32">
      <c r="A48" s="46" t="s">
        <v>94</v>
      </c>
      <c r="B48" s="46">
        <v>0.72619371300000002</v>
      </c>
      <c r="C48" s="46" t="s">
        <v>33</v>
      </c>
      <c r="D48" s="46" t="s">
        <v>33</v>
      </c>
      <c r="E48" s="46">
        <v>0.54348376200000004</v>
      </c>
      <c r="F48" s="46" t="s">
        <v>33</v>
      </c>
      <c r="G48" s="46" t="s">
        <v>33</v>
      </c>
      <c r="H48" s="46">
        <v>2.3243659409999999</v>
      </c>
      <c r="I48" s="46" t="s">
        <v>33</v>
      </c>
      <c r="J48" s="46" t="s">
        <v>33</v>
      </c>
      <c r="K48" s="46">
        <v>0</v>
      </c>
      <c r="L48" s="46">
        <v>0</v>
      </c>
      <c r="M48" s="46" t="s">
        <v>33</v>
      </c>
      <c r="N48" s="46" t="s">
        <v>33</v>
      </c>
      <c r="O48" s="46" t="s">
        <v>33</v>
      </c>
      <c r="P48" s="46" t="s">
        <v>33</v>
      </c>
      <c r="Q48" s="46" t="s">
        <v>296</v>
      </c>
      <c r="R48" s="46">
        <v>9.3453810999999998E-2</v>
      </c>
      <c r="S48" s="46" t="s">
        <v>33</v>
      </c>
      <c r="T48" s="46" t="s">
        <v>33</v>
      </c>
      <c r="U48" s="46">
        <v>0.223527015</v>
      </c>
      <c r="V48" s="46" t="s">
        <v>33</v>
      </c>
      <c r="W48" s="46" t="s">
        <v>33</v>
      </c>
      <c r="X48" s="46">
        <v>1.785623881</v>
      </c>
      <c r="Y48" s="46" t="s">
        <v>33</v>
      </c>
      <c r="Z48" s="46" t="s">
        <v>33</v>
      </c>
      <c r="AA48" s="46" t="s">
        <v>33</v>
      </c>
      <c r="AB48" s="46" t="s">
        <v>33</v>
      </c>
      <c r="AC48" s="46" t="s">
        <v>33</v>
      </c>
      <c r="AD48" s="46" t="s">
        <v>33</v>
      </c>
      <c r="AE48" s="46" t="s">
        <v>33</v>
      </c>
      <c r="AF48" s="46" t="s">
        <v>33</v>
      </c>
    </row>
    <row r="49" spans="1:33">
      <c r="A49" s="29" t="s">
        <v>95</v>
      </c>
      <c r="B49" s="29">
        <v>0.80991241599999997</v>
      </c>
      <c r="C49" s="31">
        <v>0.77537999999999996</v>
      </c>
      <c r="D49" s="29" t="s">
        <v>33</v>
      </c>
      <c r="E49" s="29">
        <v>0.819190843</v>
      </c>
      <c r="F49" s="31">
        <v>0.68291999999999997</v>
      </c>
      <c r="G49" s="29" t="s">
        <v>33</v>
      </c>
      <c r="H49" s="29">
        <v>4.3960631460000004</v>
      </c>
      <c r="I49" s="31">
        <v>3.4804900000000001</v>
      </c>
      <c r="J49" s="29" t="s">
        <v>33</v>
      </c>
      <c r="K49" s="29">
        <v>1</v>
      </c>
      <c r="L49" s="29">
        <v>0</v>
      </c>
      <c r="M49" s="30">
        <v>0</v>
      </c>
      <c r="N49" s="29">
        <v>1</v>
      </c>
      <c r="O49" s="30">
        <v>1</v>
      </c>
      <c r="P49" s="30">
        <v>7.7999999999999996E-3</v>
      </c>
      <c r="Q49" s="29" t="s">
        <v>296</v>
      </c>
      <c r="R49" s="29">
        <v>5.2383109999999997E-2</v>
      </c>
      <c r="S49" s="29">
        <v>0</v>
      </c>
      <c r="T49" s="29" t="s">
        <v>33</v>
      </c>
      <c r="U49" s="29">
        <v>0.202705829</v>
      </c>
      <c r="V49" s="29">
        <v>0</v>
      </c>
      <c r="W49" s="29" t="s">
        <v>33</v>
      </c>
      <c r="X49" s="29">
        <v>1.543768424</v>
      </c>
      <c r="Y49" s="29">
        <v>0</v>
      </c>
      <c r="Z49" s="29" t="s">
        <v>33</v>
      </c>
      <c r="AA49" s="29" t="s">
        <v>33</v>
      </c>
      <c r="AB49" s="29" t="s">
        <v>33</v>
      </c>
      <c r="AC49" s="29" t="s">
        <v>33</v>
      </c>
      <c r="AD49" s="29" t="s">
        <v>33</v>
      </c>
      <c r="AE49" s="29" t="s">
        <v>33</v>
      </c>
      <c r="AF49" s="29" t="s">
        <v>33</v>
      </c>
    </row>
    <row r="50" spans="1:33">
      <c r="A50" s="37" t="s">
        <v>96</v>
      </c>
      <c r="B50" s="41">
        <v>0.81180841100000001</v>
      </c>
      <c r="C50" s="43">
        <v>0.80611849999999996</v>
      </c>
      <c r="D50" s="41">
        <v>0.66886999999999996</v>
      </c>
      <c r="E50" s="41">
        <v>0.81322907300000002</v>
      </c>
      <c r="F50" s="41">
        <v>0.85656699999999997</v>
      </c>
      <c r="G50" s="41">
        <v>0.26837</v>
      </c>
      <c r="H50" s="41">
        <v>4.4524808609999997</v>
      </c>
      <c r="I50" s="41">
        <v>4.5765250000000002</v>
      </c>
      <c r="J50" s="41">
        <v>2.4531299999999998</v>
      </c>
      <c r="K50" s="41">
        <v>21</v>
      </c>
      <c r="L50" s="41">
        <v>1</v>
      </c>
      <c r="M50" s="42">
        <v>4.7600000000000003E-2</v>
      </c>
      <c r="N50" s="41">
        <v>17</v>
      </c>
      <c r="O50" s="42">
        <v>0.8095</v>
      </c>
      <c r="P50" s="42">
        <v>0.16039999999999999</v>
      </c>
      <c r="Q50" s="41" t="s">
        <v>296</v>
      </c>
      <c r="R50" s="41">
        <v>5.0444495999999998E-2</v>
      </c>
      <c r="S50" s="41">
        <v>5.0588699000000001E-2</v>
      </c>
      <c r="T50" s="41">
        <v>0</v>
      </c>
      <c r="U50" s="41">
        <v>0.194461673</v>
      </c>
      <c r="V50" s="41">
        <v>0.17675681700000001</v>
      </c>
      <c r="W50" s="41">
        <v>0</v>
      </c>
      <c r="X50" s="41">
        <v>1.553790569</v>
      </c>
      <c r="Y50" s="41">
        <v>0.97694438900000002</v>
      </c>
      <c r="Z50" s="41">
        <v>0</v>
      </c>
      <c r="AA50" s="47">
        <v>0.32086155999999999</v>
      </c>
      <c r="AB50" s="41" t="s">
        <v>33</v>
      </c>
      <c r="AC50" s="43">
        <v>0.160748645</v>
      </c>
      <c r="AD50" s="41" t="s">
        <v>33</v>
      </c>
      <c r="AE50" s="43">
        <v>0.31437073500000001</v>
      </c>
      <c r="AF50" s="41" t="s">
        <v>33</v>
      </c>
    </row>
    <row r="51" spans="1:33" s="21" customFormat="1">
      <c r="A51" s="25" t="s">
        <v>97</v>
      </c>
      <c r="B51" s="25">
        <v>0.68949249382716049</v>
      </c>
      <c r="C51" s="25">
        <v>0.75120062499999996</v>
      </c>
      <c r="D51" s="25">
        <v>0.6715442857142857</v>
      </c>
      <c r="E51" s="25">
        <v>0.45947295679012345</v>
      </c>
      <c r="F51" s="25">
        <v>0.57472687500000008</v>
      </c>
      <c r="G51" s="25">
        <v>0.48997142857142856</v>
      </c>
      <c r="H51" s="25">
        <v>1.9654222716049383</v>
      </c>
      <c r="I51" s="25">
        <v>3.4228887499999998</v>
      </c>
      <c r="J51" s="25">
        <v>1.8221642857142857</v>
      </c>
      <c r="K51" s="25">
        <v>23</v>
      </c>
      <c r="L51" s="25">
        <v>7</v>
      </c>
      <c r="M51" s="26">
        <v>0.30434782608695654</v>
      </c>
      <c r="N51" s="25">
        <v>6</v>
      </c>
      <c r="O51" s="26">
        <v>0.2608695652173913</v>
      </c>
      <c r="P51" s="26">
        <v>2.4896265560165973E-2</v>
      </c>
      <c r="Q51" s="25" t="s">
        <v>300</v>
      </c>
      <c r="R51" s="25">
        <v>8.8880447933681883E-2</v>
      </c>
      <c r="S51" s="25">
        <v>7.9056465221760158E-2</v>
      </c>
      <c r="T51" s="25">
        <v>9.7995754843497873E-2</v>
      </c>
      <c r="U51" s="25">
        <v>0.1965225554446095</v>
      </c>
      <c r="V51" s="25">
        <v>0.22102361363434536</v>
      </c>
      <c r="W51" s="25">
        <v>0.22079451438763931</v>
      </c>
      <c r="X51" s="25">
        <v>1.60275570220396</v>
      </c>
      <c r="Y51" s="25">
        <v>2.1301933756084064</v>
      </c>
      <c r="Z51" s="25">
        <v>2.1517563036529492</v>
      </c>
      <c r="AA51" s="27">
        <v>3.6368360956901499E-3</v>
      </c>
      <c r="AB51" s="28">
        <v>5.3277687037985397E-2</v>
      </c>
      <c r="AC51" s="27">
        <v>2.76610830771294E-2</v>
      </c>
      <c r="AD51" s="28">
        <v>0.21478772107216301</v>
      </c>
      <c r="AE51" s="27">
        <v>7.7615840124148003E-3</v>
      </c>
      <c r="AF51" s="28">
        <v>7.5369016421472104E-2</v>
      </c>
    </row>
    <row r="52" spans="1:33">
      <c r="A52" s="48" t="s">
        <v>98</v>
      </c>
      <c r="B52" s="29">
        <v>0.78257758399999999</v>
      </c>
      <c r="C52" s="31">
        <v>0.768729</v>
      </c>
      <c r="D52" s="29">
        <v>0.784522308</v>
      </c>
      <c r="E52" s="29">
        <v>0.69659148900000001</v>
      </c>
      <c r="F52" s="31">
        <v>0.58189000000000002</v>
      </c>
      <c r="G52" s="29">
        <v>0.68291000000000002</v>
      </c>
      <c r="H52" s="29">
        <v>3.3598525370000001</v>
      </c>
      <c r="I52" s="31">
        <v>3.172774</v>
      </c>
      <c r="J52" s="29">
        <v>3.3863461539999999</v>
      </c>
      <c r="K52" s="29">
        <v>23</v>
      </c>
      <c r="L52" s="29">
        <v>13</v>
      </c>
      <c r="M52" s="30">
        <v>0.56520000000000004</v>
      </c>
      <c r="N52" s="29">
        <v>3</v>
      </c>
      <c r="O52" s="30">
        <v>0.13039999999999999</v>
      </c>
      <c r="P52" s="30">
        <v>2.2000000000000001E-3</v>
      </c>
      <c r="Q52" s="29" t="s">
        <v>296</v>
      </c>
      <c r="R52" s="29">
        <v>5.3495655000000003E-2</v>
      </c>
      <c r="S52" s="29">
        <v>5.3936112000000001E-2</v>
      </c>
      <c r="T52" s="29">
        <v>4.0566211999999997E-2</v>
      </c>
      <c r="U52" s="29">
        <v>0.216863578</v>
      </c>
      <c r="V52" s="29">
        <v>0.200882746</v>
      </c>
      <c r="W52" s="29">
        <v>0.23928268999999999</v>
      </c>
      <c r="X52" s="29">
        <v>1.549256685</v>
      </c>
      <c r="Y52" s="29">
        <v>1.512012664</v>
      </c>
      <c r="Z52" s="29">
        <v>1.13773149</v>
      </c>
      <c r="AA52" s="38">
        <v>0.219323614</v>
      </c>
      <c r="AB52" s="38">
        <v>0.229687207</v>
      </c>
      <c r="AC52" s="38">
        <v>5.2579454999999997E-2</v>
      </c>
      <c r="AD52" s="38">
        <v>0.15001938200000001</v>
      </c>
      <c r="AE52" s="38">
        <v>0.35264695200000001</v>
      </c>
      <c r="AF52" s="38">
        <v>0.35896093200000001</v>
      </c>
      <c r="AG52" t="s">
        <v>301</v>
      </c>
    </row>
    <row r="53" spans="1:33">
      <c r="A53" s="41" t="s">
        <v>99</v>
      </c>
      <c r="B53" s="41">
        <v>0.73410760600000002</v>
      </c>
      <c r="C53" s="31">
        <v>0.72921800000000003</v>
      </c>
      <c r="D53" s="29" t="s">
        <v>33</v>
      </c>
      <c r="E53" s="29">
        <v>0.63110553999999996</v>
      </c>
      <c r="F53" s="31">
        <v>0.61630200000000002</v>
      </c>
      <c r="G53" s="29" t="s">
        <v>33</v>
      </c>
      <c r="H53" s="29">
        <v>2.6348455400000002</v>
      </c>
      <c r="I53" s="31">
        <v>1.891246</v>
      </c>
      <c r="J53" s="29" t="s">
        <v>33</v>
      </c>
      <c r="K53" s="41">
        <v>5</v>
      </c>
      <c r="L53" s="41">
        <v>0</v>
      </c>
      <c r="M53" s="42">
        <v>0</v>
      </c>
      <c r="N53" s="41">
        <v>1</v>
      </c>
      <c r="O53" s="42">
        <v>0.2</v>
      </c>
      <c r="P53" s="42">
        <v>1.5900000000000001E-2</v>
      </c>
      <c r="Q53" s="41" t="s">
        <v>38</v>
      </c>
      <c r="R53" s="41">
        <v>6.5971245999999997E-2</v>
      </c>
      <c r="S53" s="41">
        <v>6.2547117999999999E-2</v>
      </c>
      <c r="T53" s="41" t="s">
        <v>33</v>
      </c>
      <c r="U53" s="41">
        <v>0.17964982900000001</v>
      </c>
      <c r="V53" s="41">
        <v>0.162839962</v>
      </c>
      <c r="W53" s="41" t="s">
        <v>33</v>
      </c>
      <c r="X53" s="41">
        <v>1.3127540499999999</v>
      </c>
      <c r="Y53" s="41">
        <v>1.8940769390000001</v>
      </c>
      <c r="Z53" s="41" t="s">
        <v>33</v>
      </c>
      <c r="AA53" s="47">
        <v>0.43568635100000003</v>
      </c>
      <c r="AB53" s="41" t="s">
        <v>33</v>
      </c>
      <c r="AC53" s="47">
        <v>0.425459578</v>
      </c>
      <c r="AD53" s="41" t="s">
        <v>33</v>
      </c>
      <c r="AE53" s="47">
        <v>0.21597988600000001</v>
      </c>
      <c r="AF53" s="41" t="s">
        <v>33</v>
      </c>
    </row>
    <row r="54" spans="1:33">
      <c r="A54" s="29" t="s">
        <v>100</v>
      </c>
      <c r="B54" s="29">
        <v>0.75226085600000003</v>
      </c>
      <c r="C54" s="29">
        <v>0.79690818200000002</v>
      </c>
      <c r="D54" s="29" t="s">
        <v>33</v>
      </c>
      <c r="E54" s="29">
        <v>0.64788530300000002</v>
      </c>
      <c r="F54" s="29">
        <v>0.85734363599999996</v>
      </c>
      <c r="G54" s="29" t="s">
        <v>33</v>
      </c>
      <c r="H54" s="29">
        <v>3.378494071</v>
      </c>
      <c r="I54" s="29">
        <v>4.0589081819999997</v>
      </c>
      <c r="J54" s="29" t="s">
        <v>33</v>
      </c>
      <c r="K54" s="29">
        <v>11</v>
      </c>
      <c r="L54" s="29">
        <v>0</v>
      </c>
      <c r="M54" s="30">
        <v>0</v>
      </c>
      <c r="N54" s="29">
        <v>9</v>
      </c>
      <c r="O54" s="30">
        <v>0.81820000000000004</v>
      </c>
      <c r="P54" s="30">
        <v>3.8800000000000001E-2</v>
      </c>
      <c r="Q54" s="29" t="s">
        <v>296</v>
      </c>
      <c r="R54" s="29">
        <v>0.100743614</v>
      </c>
      <c r="S54" s="29">
        <v>3.4952654E-2</v>
      </c>
      <c r="T54" s="29" t="s">
        <v>33</v>
      </c>
      <c r="U54" s="29">
        <v>0.293867449</v>
      </c>
      <c r="V54" s="29">
        <v>0.146509266</v>
      </c>
      <c r="W54" s="29" t="s">
        <v>33</v>
      </c>
      <c r="X54" s="29">
        <v>1.799118239</v>
      </c>
      <c r="Y54" s="29">
        <v>1.046509777</v>
      </c>
      <c r="Z54" s="29" t="s">
        <v>33</v>
      </c>
      <c r="AA54" s="32">
        <v>1.523599E-3</v>
      </c>
      <c r="AB54" s="29" t="s">
        <v>33</v>
      </c>
      <c r="AC54" s="32">
        <v>5.4009299999999995E-4</v>
      </c>
      <c r="AD54" s="29" t="s">
        <v>33</v>
      </c>
      <c r="AE54" s="32">
        <v>3.1738189999999999E-2</v>
      </c>
      <c r="AF54" s="50" t="s">
        <v>33</v>
      </c>
      <c r="AG54" s="51"/>
    </row>
    <row r="55" spans="1:33">
      <c r="A55" s="29" t="s">
        <v>101</v>
      </c>
      <c r="B55" s="29">
        <v>0.64843843999999995</v>
      </c>
      <c r="C55" s="29">
        <v>0.69228285700000003</v>
      </c>
      <c r="D55" s="29" t="s">
        <v>33</v>
      </c>
      <c r="E55" s="29">
        <v>0.43507219800000002</v>
      </c>
      <c r="F55" s="29">
        <v>0.485741429</v>
      </c>
      <c r="G55" s="29" t="s">
        <v>33</v>
      </c>
      <c r="H55" s="29">
        <v>1.2667908569999999</v>
      </c>
      <c r="I55" s="29">
        <v>1.796897143</v>
      </c>
      <c r="J55" s="29" t="s">
        <v>33</v>
      </c>
      <c r="K55" s="29">
        <v>7</v>
      </c>
      <c r="L55" s="29">
        <v>0</v>
      </c>
      <c r="M55" s="30">
        <v>0</v>
      </c>
      <c r="N55" s="29">
        <v>0</v>
      </c>
      <c r="O55" s="30">
        <v>0</v>
      </c>
      <c r="P55" s="30">
        <v>0</v>
      </c>
      <c r="Q55" s="29" t="s">
        <v>300</v>
      </c>
      <c r="R55" s="29">
        <v>0.138789721</v>
      </c>
      <c r="S55" s="29">
        <v>0.112787701</v>
      </c>
      <c r="T55" s="29" t="s">
        <v>33</v>
      </c>
      <c r="U55" s="29">
        <v>0.195481039</v>
      </c>
      <c r="V55" s="29">
        <v>0.23349747500000001</v>
      </c>
      <c r="W55" s="29" t="s">
        <v>33</v>
      </c>
      <c r="X55" s="29">
        <v>1.8563422030000001</v>
      </c>
      <c r="Y55" s="29">
        <v>2.139756846</v>
      </c>
      <c r="Z55" s="29" t="s">
        <v>33</v>
      </c>
      <c r="AA55" s="31">
        <v>0.17425923900000001</v>
      </c>
      <c r="AB55" s="29" t="s">
        <v>33</v>
      </c>
      <c r="AC55" s="31">
        <v>0.29434637400000002</v>
      </c>
      <c r="AD55" s="29" t="s">
        <v>33</v>
      </c>
      <c r="AE55" s="31">
        <v>0.269370583</v>
      </c>
      <c r="AF55" s="50" t="s">
        <v>33</v>
      </c>
      <c r="AG55" s="51"/>
    </row>
    <row r="56" spans="1:33">
      <c r="A56" s="29" t="s">
        <v>102</v>
      </c>
      <c r="B56" s="29">
        <v>0.707431425</v>
      </c>
      <c r="C56" s="29">
        <v>0.76683999999999997</v>
      </c>
      <c r="D56" s="29" t="s">
        <v>33</v>
      </c>
      <c r="E56" s="29">
        <v>0.57719421999999998</v>
      </c>
      <c r="F56" s="29">
        <v>0.67317499999999997</v>
      </c>
      <c r="G56" s="29" t="s">
        <v>33</v>
      </c>
      <c r="H56" s="29">
        <v>2.2401256680000001</v>
      </c>
      <c r="I56" s="31">
        <v>1.7415149999999999</v>
      </c>
      <c r="J56" s="29" t="s">
        <v>33</v>
      </c>
      <c r="K56" s="29">
        <v>2</v>
      </c>
      <c r="L56" s="29">
        <v>0</v>
      </c>
      <c r="M56" s="30">
        <v>0</v>
      </c>
      <c r="N56" s="29">
        <v>1</v>
      </c>
      <c r="O56" s="30">
        <v>0.5</v>
      </c>
      <c r="P56" s="30">
        <v>3.8E-3</v>
      </c>
      <c r="Q56" s="29" t="s">
        <v>38</v>
      </c>
      <c r="R56" s="29">
        <v>9.0862318999999997E-2</v>
      </c>
      <c r="S56" s="29">
        <v>3.0360000000000002E-2</v>
      </c>
      <c r="T56" s="29" t="s">
        <v>33</v>
      </c>
      <c r="U56" s="29">
        <v>0.25294509399999998</v>
      </c>
      <c r="V56" s="29">
        <v>0.29538500000000001</v>
      </c>
      <c r="W56" s="29" t="s">
        <v>33</v>
      </c>
      <c r="X56" s="29">
        <v>2.0322888259999998</v>
      </c>
      <c r="Y56" s="29">
        <v>2.6006749999999998</v>
      </c>
      <c r="Z56" s="29" t="s">
        <v>33</v>
      </c>
      <c r="AA56" s="31">
        <v>0.111384869</v>
      </c>
      <c r="AB56" s="29" t="s">
        <v>33</v>
      </c>
      <c r="AC56" s="31">
        <v>0.36298713199999999</v>
      </c>
      <c r="AD56" s="29" t="s">
        <v>33</v>
      </c>
      <c r="AE56" s="38">
        <v>0.41577498899999998</v>
      </c>
      <c r="AF56" s="50" t="s">
        <v>33</v>
      </c>
      <c r="AG56" s="51"/>
    </row>
    <row r="57" spans="1:33">
      <c r="A57" s="49" t="s">
        <v>103</v>
      </c>
      <c r="B57" s="41">
        <v>0.81419145800000003</v>
      </c>
      <c r="C57" s="41">
        <v>0.83387500000000003</v>
      </c>
      <c r="D57" s="41" t="s">
        <v>33</v>
      </c>
      <c r="E57" s="41">
        <v>0.86781964499999997</v>
      </c>
      <c r="F57" s="41">
        <v>0.98069833299999998</v>
      </c>
      <c r="G57" s="41" t="s">
        <v>33</v>
      </c>
      <c r="H57" s="41">
        <v>4.5850988849999998</v>
      </c>
      <c r="I57" s="41">
        <v>5.5282988890000002</v>
      </c>
      <c r="J57" s="41" t="s">
        <v>33</v>
      </c>
      <c r="K57" s="41">
        <v>18</v>
      </c>
      <c r="L57" s="41">
        <v>0</v>
      </c>
      <c r="M57" s="42">
        <v>0</v>
      </c>
      <c r="N57" s="41">
        <v>18</v>
      </c>
      <c r="O57" s="42">
        <v>1</v>
      </c>
      <c r="P57" s="42">
        <v>2.8000000000000001E-2</v>
      </c>
      <c r="Q57" s="41" t="s">
        <v>296</v>
      </c>
      <c r="R57" s="41">
        <v>4.396357E-2</v>
      </c>
      <c r="S57" s="41">
        <v>3.3870412000000003E-2</v>
      </c>
      <c r="T57" s="41" t="s">
        <v>33</v>
      </c>
      <c r="U57" s="41">
        <v>0.171061929</v>
      </c>
      <c r="V57" s="41">
        <v>3.7445829E-2</v>
      </c>
      <c r="W57" s="41" t="s">
        <v>33</v>
      </c>
      <c r="X57" s="41">
        <v>1.3818176790000001</v>
      </c>
      <c r="Y57" s="41">
        <v>1.2436823100000001</v>
      </c>
      <c r="Z57" s="41" t="s">
        <v>33</v>
      </c>
      <c r="AA57" s="52">
        <v>1.3477584000000001E-2</v>
      </c>
      <c r="AB57" s="41" t="s">
        <v>33</v>
      </c>
      <c r="AC57" s="53">
        <v>3.35166E-9</v>
      </c>
      <c r="AD57" s="41" t="s">
        <v>33</v>
      </c>
      <c r="AE57" s="52">
        <v>2.770766E-3</v>
      </c>
      <c r="AF57" s="54" t="s">
        <v>33</v>
      </c>
      <c r="AG57" s="51"/>
    </row>
    <row r="58" spans="1:33">
      <c r="A58" s="29" t="s">
        <v>104</v>
      </c>
      <c r="B58" s="29">
        <v>0.75724490499999997</v>
      </c>
      <c r="C58" s="31">
        <v>0.74153999999999998</v>
      </c>
      <c r="D58" s="29" t="s">
        <v>33</v>
      </c>
      <c r="E58" s="29">
        <v>0.58165780199999995</v>
      </c>
      <c r="F58" s="29">
        <v>0.66239199999999998</v>
      </c>
      <c r="G58" s="29" t="s">
        <v>33</v>
      </c>
      <c r="H58" s="29">
        <v>2.7607237699999998</v>
      </c>
      <c r="I58" s="29">
        <v>3.9605079999999999</v>
      </c>
      <c r="J58" s="29" t="s">
        <v>33</v>
      </c>
      <c r="K58" s="29">
        <v>5</v>
      </c>
      <c r="L58" s="29">
        <v>0</v>
      </c>
      <c r="M58" s="30">
        <v>0</v>
      </c>
      <c r="N58" s="29">
        <v>3</v>
      </c>
      <c r="O58" s="30">
        <v>0.6</v>
      </c>
      <c r="P58" s="30">
        <v>1.09E-2</v>
      </c>
      <c r="Q58" s="29" t="s">
        <v>296</v>
      </c>
      <c r="R58" s="29">
        <v>5.9578674999999998E-2</v>
      </c>
      <c r="S58" s="29">
        <v>8.8130228000000005E-2</v>
      </c>
      <c r="T58" s="29" t="s">
        <v>33</v>
      </c>
      <c r="U58" s="29">
        <v>0.22661478500000001</v>
      </c>
      <c r="V58" s="29">
        <v>0.226512671</v>
      </c>
      <c r="W58" s="29" t="s">
        <v>33</v>
      </c>
      <c r="X58" s="29">
        <v>1.9371869859999999</v>
      </c>
      <c r="Y58" s="29">
        <v>0.86797851599999998</v>
      </c>
      <c r="Z58" s="29" t="s">
        <v>33</v>
      </c>
      <c r="AA58" s="38">
        <v>0.35554398500000001</v>
      </c>
      <c r="AB58" s="29" t="s">
        <v>33</v>
      </c>
      <c r="AC58" s="31">
        <v>0.235794692</v>
      </c>
      <c r="AD58" s="29" t="s">
        <v>33</v>
      </c>
      <c r="AE58" s="32">
        <v>1.9270628000000001E-2</v>
      </c>
      <c r="AF58" s="50" t="s">
        <v>33</v>
      </c>
      <c r="AG58" s="51"/>
    </row>
    <row r="59" spans="1:33">
      <c r="A59" s="44" t="s">
        <v>105</v>
      </c>
      <c r="B59" s="29">
        <v>0.62354431499999996</v>
      </c>
      <c r="C59" s="29">
        <v>0.69930758599999998</v>
      </c>
      <c r="D59" s="29">
        <v>0.68779000000000001</v>
      </c>
      <c r="E59" s="29">
        <v>0.47770255700000003</v>
      </c>
      <c r="F59" s="29">
        <v>0.65684517200000003</v>
      </c>
      <c r="G59" s="29">
        <v>0.514146667</v>
      </c>
      <c r="H59" s="29">
        <v>1.824183082</v>
      </c>
      <c r="I59" s="29">
        <v>3.114631379</v>
      </c>
      <c r="J59" s="29">
        <v>2.3295966670000001</v>
      </c>
      <c r="K59" s="29">
        <v>32</v>
      </c>
      <c r="L59" s="29">
        <v>3</v>
      </c>
      <c r="M59" s="30">
        <v>9.3799999999999994E-2</v>
      </c>
      <c r="N59" s="29">
        <v>17</v>
      </c>
      <c r="O59" s="30">
        <v>0.53129999999999999</v>
      </c>
      <c r="P59" s="30">
        <v>0.21790000000000001</v>
      </c>
      <c r="Q59" s="29" t="s">
        <v>34</v>
      </c>
      <c r="R59" s="29">
        <v>0.12641059499999999</v>
      </c>
      <c r="S59" s="29">
        <v>0.10197327</v>
      </c>
      <c r="T59" s="29">
        <v>4.0870772E-2</v>
      </c>
      <c r="U59" s="29">
        <v>0.24017155700000001</v>
      </c>
      <c r="V59" s="29">
        <v>0.263676103</v>
      </c>
      <c r="W59" s="29">
        <v>0.188594807</v>
      </c>
      <c r="X59" s="29">
        <v>1.8169471800000001</v>
      </c>
      <c r="Y59" s="29">
        <v>1.671271562</v>
      </c>
      <c r="Z59" s="29">
        <v>1.089264998</v>
      </c>
      <c r="AA59" s="32">
        <v>3.4719500000000001E-4</v>
      </c>
      <c r="AB59" s="31">
        <v>0.370035108</v>
      </c>
      <c r="AC59" s="32">
        <v>6.7030200000000001E-4</v>
      </c>
      <c r="AD59" s="31">
        <v>0.177247509</v>
      </c>
      <c r="AE59" s="32">
        <v>2.0766799999999999E-4</v>
      </c>
      <c r="AF59" s="55">
        <v>0.18967898399999999</v>
      </c>
      <c r="AG59" s="51"/>
    </row>
    <row r="60" spans="1:33">
      <c r="A60" s="29" t="s">
        <v>106</v>
      </c>
      <c r="B60" s="29">
        <v>0.78720485500000004</v>
      </c>
      <c r="C60" s="29">
        <v>0.81652199999999997</v>
      </c>
      <c r="D60" s="29">
        <v>0.69277999999999995</v>
      </c>
      <c r="E60" s="29">
        <v>0.75696492000000004</v>
      </c>
      <c r="F60" s="29">
        <v>0.84374700000000002</v>
      </c>
      <c r="G60" s="29">
        <v>0.34006999999999998</v>
      </c>
      <c r="H60" s="29">
        <v>4.0500376850000004</v>
      </c>
      <c r="I60" s="29">
        <v>4.7096999999999998</v>
      </c>
      <c r="J60" s="29">
        <v>1.33247</v>
      </c>
      <c r="K60" s="29">
        <v>11</v>
      </c>
      <c r="L60" s="29">
        <v>1</v>
      </c>
      <c r="M60" s="30">
        <v>9.0899999999999995E-2</v>
      </c>
      <c r="N60" s="29">
        <v>8</v>
      </c>
      <c r="O60" s="30">
        <v>0.72729999999999995</v>
      </c>
      <c r="P60" s="30">
        <v>4.02E-2</v>
      </c>
      <c r="Q60" s="29" t="s">
        <v>296</v>
      </c>
      <c r="R60" s="29">
        <v>8.5980996000000004E-2</v>
      </c>
      <c r="S60" s="29">
        <v>3.1068479999999999E-2</v>
      </c>
      <c r="T60" s="29">
        <v>0</v>
      </c>
      <c r="U60" s="29">
        <v>0.244695097</v>
      </c>
      <c r="V60" s="29">
        <v>0.12945036500000001</v>
      </c>
      <c r="W60" s="29">
        <v>0</v>
      </c>
      <c r="X60" s="29">
        <v>1.915585087</v>
      </c>
      <c r="Y60" s="29">
        <v>0.86976640999999999</v>
      </c>
      <c r="Z60" s="29">
        <v>0</v>
      </c>
      <c r="AA60" s="32">
        <v>1.2748750999999999E-2</v>
      </c>
      <c r="AB60" s="29" t="s">
        <v>33</v>
      </c>
      <c r="AC60" s="32">
        <v>3.7800688999999998E-2</v>
      </c>
      <c r="AD60" s="29" t="s">
        <v>33</v>
      </c>
      <c r="AE60" s="32">
        <v>2.6317226999999999E-2</v>
      </c>
      <c r="AF60" s="50" t="s">
        <v>33</v>
      </c>
      <c r="AG60" s="51"/>
    </row>
    <row r="61" spans="1:33">
      <c r="A61" s="29" t="s">
        <v>107</v>
      </c>
      <c r="B61" s="29">
        <v>0.775588846</v>
      </c>
      <c r="C61" s="29">
        <v>0.81264250000000005</v>
      </c>
      <c r="D61" s="29">
        <v>0.69861499999999999</v>
      </c>
      <c r="E61" s="29">
        <v>0.66864538500000004</v>
      </c>
      <c r="F61" s="29">
        <v>0.76329800000000003</v>
      </c>
      <c r="G61" s="29">
        <v>0.43356250000000002</v>
      </c>
      <c r="H61" s="29">
        <v>3.6046037759999998</v>
      </c>
      <c r="I61" s="29">
        <v>4.5613279999999996</v>
      </c>
      <c r="J61" s="29">
        <v>2.6796799999999998</v>
      </c>
      <c r="K61" s="29">
        <v>24</v>
      </c>
      <c r="L61" s="29">
        <v>4</v>
      </c>
      <c r="M61" s="30">
        <v>0.16669999999999999</v>
      </c>
      <c r="N61" s="29">
        <v>14</v>
      </c>
      <c r="O61" s="30">
        <v>0.58330000000000004</v>
      </c>
      <c r="P61" s="30">
        <v>9.2700000000000005E-2</v>
      </c>
      <c r="Q61" s="29" t="s">
        <v>296</v>
      </c>
      <c r="R61" s="29">
        <v>8.3730110999999996E-2</v>
      </c>
      <c r="S61" s="29">
        <v>6.0232321999999998E-2</v>
      </c>
      <c r="T61" s="29">
        <v>0.12924587900000001</v>
      </c>
      <c r="U61" s="29">
        <v>0.24971357699999999</v>
      </c>
      <c r="V61" s="29">
        <v>0.21875874100000001</v>
      </c>
      <c r="W61" s="29">
        <v>0.23319140299999999</v>
      </c>
      <c r="X61" s="29">
        <v>2.22311397</v>
      </c>
      <c r="Y61" s="29">
        <v>1.998081818</v>
      </c>
      <c r="Z61" s="29">
        <v>1.4548006469999999</v>
      </c>
      <c r="AA61" s="32">
        <v>9.1323169999999992E-3</v>
      </c>
      <c r="AB61" s="31">
        <v>9.1274682999999995E-2</v>
      </c>
      <c r="AC61" s="32">
        <v>3.9781166999999999E-2</v>
      </c>
      <c r="AD61" s="32">
        <v>3.9917442999999997E-2</v>
      </c>
      <c r="AE61" s="32">
        <v>2.6983493000000001E-2</v>
      </c>
      <c r="AF61" s="55">
        <v>5.7359186999999999E-2</v>
      </c>
      <c r="AG61" s="51"/>
    </row>
    <row r="62" spans="1:33">
      <c r="A62" s="29" t="s">
        <v>108</v>
      </c>
      <c r="B62" s="29">
        <v>0.68871526500000002</v>
      </c>
      <c r="C62" s="29" t="s">
        <v>33</v>
      </c>
      <c r="D62" s="29">
        <v>0.71208000000000005</v>
      </c>
      <c r="E62" s="29">
        <v>0.46448642899999998</v>
      </c>
      <c r="F62" s="29" t="s">
        <v>33</v>
      </c>
      <c r="G62" s="29">
        <v>0.43520249999999999</v>
      </c>
      <c r="H62" s="29">
        <v>1.804380163</v>
      </c>
      <c r="I62" s="29" t="s">
        <v>33</v>
      </c>
      <c r="J62" s="29">
        <v>1.1892575000000001</v>
      </c>
      <c r="K62" s="29">
        <v>4</v>
      </c>
      <c r="L62" s="29">
        <v>4</v>
      </c>
      <c r="M62" s="30">
        <v>1</v>
      </c>
      <c r="N62" s="29">
        <v>0</v>
      </c>
      <c r="O62" s="30">
        <v>0</v>
      </c>
      <c r="P62" s="30">
        <v>0</v>
      </c>
      <c r="Q62" s="29" t="s">
        <v>300</v>
      </c>
      <c r="R62" s="29">
        <v>9.3499628000000001E-2</v>
      </c>
      <c r="S62" s="29" t="s">
        <v>33</v>
      </c>
      <c r="T62" s="29">
        <v>2.6438987000000001E-2</v>
      </c>
      <c r="U62" s="29">
        <v>0.21099821399999999</v>
      </c>
      <c r="V62" s="29" t="s">
        <v>33</v>
      </c>
      <c r="W62" s="29">
        <v>0.115621767</v>
      </c>
      <c r="X62" s="29">
        <v>1.558020908</v>
      </c>
      <c r="Y62" s="29" t="s">
        <v>33</v>
      </c>
      <c r="Z62" s="29">
        <v>1.3614295519999999</v>
      </c>
      <c r="AA62" s="29" t="s">
        <v>33</v>
      </c>
      <c r="AB62" s="29" t="s">
        <v>33</v>
      </c>
      <c r="AC62" s="29" t="s">
        <v>33</v>
      </c>
      <c r="AD62" s="29" t="s">
        <v>33</v>
      </c>
      <c r="AE62" s="29" t="s">
        <v>33</v>
      </c>
      <c r="AF62" s="50" t="s">
        <v>33</v>
      </c>
      <c r="AG62" s="51"/>
    </row>
    <row r="63" spans="1:33">
      <c r="A63" s="34" t="s">
        <v>53</v>
      </c>
      <c r="B63" s="34">
        <v>0.63652339670469005</v>
      </c>
      <c r="C63" s="34">
        <v>0.68457666666666706</v>
      </c>
      <c r="D63" s="34">
        <v>0.68313500000000005</v>
      </c>
      <c r="E63" s="34">
        <v>0.42979235741444899</v>
      </c>
      <c r="F63" s="34">
        <v>0.55009333333333299</v>
      </c>
      <c r="G63" s="34">
        <v>0.50341000000000002</v>
      </c>
      <c r="H63" s="34">
        <v>1.1317710139417001</v>
      </c>
      <c r="I63" s="57">
        <v>1.2325233333333301</v>
      </c>
      <c r="J63" s="34">
        <v>1.7401450000000001</v>
      </c>
      <c r="K63" s="34">
        <v>5</v>
      </c>
      <c r="L63" s="34">
        <v>2</v>
      </c>
      <c r="M63" s="58">
        <f>L63/K63</f>
        <v>0.4</v>
      </c>
      <c r="N63" s="34">
        <v>0</v>
      </c>
      <c r="O63" s="58">
        <v>0</v>
      </c>
      <c r="P63" s="58">
        <v>0</v>
      </c>
      <c r="Q63" s="58" t="s">
        <v>34</v>
      </c>
      <c r="R63" s="34">
        <v>8.0305392277023199E-2</v>
      </c>
      <c r="S63" s="34">
        <v>4.4276537303130997E-2</v>
      </c>
      <c r="T63" s="34">
        <v>5.8375000000000003E-2</v>
      </c>
      <c r="U63" s="34">
        <v>0.145552688775068</v>
      </c>
      <c r="V63" s="34">
        <v>0.111485129750813</v>
      </c>
      <c r="W63" s="34">
        <v>0.17710999999999999</v>
      </c>
      <c r="X63" s="34">
        <v>1.39194170960055</v>
      </c>
      <c r="Y63" s="34">
        <v>1.6613028767473099</v>
      </c>
      <c r="Z63" s="34">
        <v>0.67455500000000002</v>
      </c>
      <c r="AA63" s="59">
        <v>0.1013463</v>
      </c>
      <c r="AB63" s="59">
        <v>0.49055110000000002</v>
      </c>
      <c r="AC63" s="59">
        <v>0.1017483</v>
      </c>
      <c r="AD63" s="59">
        <v>0.39809810000000001</v>
      </c>
      <c r="AE63" s="59">
        <v>0.4630128</v>
      </c>
      <c r="AF63" s="60">
        <v>0.3591377</v>
      </c>
      <c r="AG63" s="56"/>
    </row>
    <row r="64" spans="1:33">
      <c r="A64" s="29" t="s">
        <v>109</v>
      </c>
      <c r="B64" s="29">
        <v>0.69657776699999996</v>
      </c>
      <c r="C64" s="29" t="s">
        <v>33</v>
      </c>
      <c r="D64" s="29">
        <v>0.59523999999999999</v>
      </c>
      <c r="E64" s="29">
        <v>0.52887662800000002</v>
      </c>
      <c r="F64" s="29" t="s">
        <v>33</v>
      </c>
      <c r="G64" s="29">
        <v>0.237815</v>
      </c>
      <c r="H64" s="29">
        <v>2.1319725350000001</v>
      </c>
      <c r="I64" s="29" t="s">
        <v>33</v>
      </c>
      <c r="J64" s="29">
        <v>-1.358665</v>
      </c>
      <c r="K64" s="29">
        <v>2</v>
      </c>
      <c r="L64" s="29">
        <v>2</v>
      </c>
      <c r="M64" s="30">
        <v>1</v>
      </c>
      <c r="N64" s="29">
        <v>0</v>
      </c>
      <c r="O64" s="30">
        <v>0</v>
      </c>
      <c r="P64" s="30">
        <v>0</v>
      </c>
      <c r="Q64" s="29" t="s">
        <v>300</v>
      </c>
      <c r="R64" s="29">
        <v>0.13098696800000001</v>
      </c>
      <c r="S64" s="29" t="s">
        <v>33</v>
      </c>
      <c r="T64" s="29">
        <v>0.10741000000000001</v>
      </c>
      <c r="U64" s="29">
        <v>0.19078297299999999</v>
      </c>
      <c r="V64" s="29" t="s">
        <v>33</v>
      </c>
      <c r="W64" s="29">
        <v>0.117885</v>
      </c>
      <c r="X64" s="29">
        <v>1.365900415</v>
      </c>
      <c r="Y64" s="29" t="s">
        <v>33</v>
      </c>
      <c r="Z64" s="29">
        <v>0.38454500000000003</v>
      </c>
      <c r="AA64" s="29" t="s">
        <v>33</v>
      </c>
      <c r="AB64" s="29" t="s">
        <v>33</v>
      </c>
      <c r="AC64" s="29" t="s">
        <v>33</v>
      </c>
      <c r="AD64" s="29" t="s">
        <v>33</v>
      </c>
      <c r="AE64" s="29" t="s">
        <v>33</v>
      </c>
      <c r="AF64" s="50" t="s">
        <v>33</v>
      </c>
      <c r="AG64" s="51"/>
    </row>
    <row r="65" spans="1:33">
      <c r="A65" s="29" t="s">
        <v>110</v>
      </c>
      <c r="B65" s="29">
        <v>0.68060887400000003</v>
      </c>
      <c r="C65" s="31">
        <v>0.67562</v>
      </c>
      <c r="D65" s="29">
        <v>0.59221999999999997</v>
      </c>
      <c r="E65" s="29">
        <v>0.49459840199999999</v>
      </c>
      <c r="F65" s="31">
        <v>0.47109499999999999</v>
      </c>
      <c r="G65" s="29">
        <v>0.40366666699999998</v>
      </c>
      <c r="H65" s="29">
        <v>1.8402970169999999</v>
      </c>
      <c r="I65" s="29">
        <v>2.110055</v>
      </c>
      <c r="J65" s="29">
        <v>1.3362766669999999</v>
      </c>
      <c r="K65" s="29">
        <v>5</v>
      </c>
      <c r="L65" s="29">
        <v>3</v>
      </c>
      <c r="M65" s="30">
        <v>0.6</v>
      </c>
      <c r="N65" s="29">
        <v>0</v>
      </c>
      <c r="O65" s="30">
        <v>0</v>
      </c>
      <c r="P65" s="30">
        <v>0</v>
      </c>
      <c r="Q65" s="29" t="s">
        <v>38</v>
      </c>
      <c r="R65" s="29">
        <v>9.1097615000000007E-2</v>
      </c>
      <c r="S65" s="29">
        <v>5.074E-2</v>
      </c>
      <c r="T65" s="29">
        <v>0.14745612599999999</v>
      </c>
      <c r="U65" s="29">
        <v>0.15636668500000001</v>
      </c>
      <c r="V65" s="29">
        <v>9.9614999999999995E-2</v>
      </c>
      <c r="W65" s="29">
        <v>0.13688592399999999</v>
      </c>
      <c r="X65" s="29">
        <v>1.3354023850000001</v>
      </c>
      <c r="Y65" s="29">
        <v>0.529335</v>
      </c>
      <c r="Z65" s="29">
        <v>0.53864249799999997</v>
      </c>
      <c r="AA65" s="38">
        <v>0.4562329</v>
      </c>
      <c r="AB65" s="31">
        <v>0.26625632199999999</v>
      </c>
      <c r="AC65" s="38">
        <v>0.39784289299999998</v>
      </c>
      <c r="AD65" s="31">
        <v>0.31947737100000001</v>
      </c>
      <c r="AE65" s="31">
        <v>0.30266555499999998</v>
      </c>
      <c r="AF65" s="55">
        <v>0.17869933700000001</v>
      </c>
      <c r="AG65" s="51"/>
    </row>
    <row r="66" spans="1:33">
      <c r="A66" s="29" t="s">
        <v>111</v>
      </c>
      <c r="B66" s="29">
        <v>0.72864105199999996</v>
      </c>
      <c r="C66" s="29" t="s">
        <v>33</v>
      </c>
      <c r="D66" s="29">
        <v>0.66132999999999997</v>
      </c>
      <c r="E66" s="29">
        <v>0.55182392199999997</v>
      </c>
      <c r="F66" s="29" t="s">
        <v>33</v>
      </c>
      <c r="G66" s="29">
        <v>0.31398999999999999</v>
      </c>
      <c r="H66" s="29">
        <v>2.1604960260000001</v>
      </c>
      <c r="I66" s="29" t="s">
        <v>33</v>
      </c>
      <c r="J66" s="29">
        <v>1.3449599999999999</v>
      </c>
      <c r="K66" s="29">
        <v>1</v>
      </c>
      <c r="L66" s="29">
        <v>1</v>
      </c>
      <c r="M66" s="30">
        <v>1</v>
      </c>
      <c r="N66" s="29">
        <v>0</v>
      </c>
      <c r="O66" s="30">
        <v>0</v>
      </c>
      <c r="P66" s="30">
        <v>0</v>
      </c>
      <c r="Q66" s="29" t="s">
        <v>300</v>
      </c>
      <c r="R66" s="29">
        <v>7.0055329999999999E-2</v>
      </c>
      <c r="S66" s="29" t="s">
        <v>33</v>
      </c>
      <c r="T66" s="29">
        <v>0</v>
      </c>
      <c r="U66" s="29">
        <v>0.17691552099999999</v>
      </c>
      <c r="V66" s="29" t="s">
        <v>33</v>
      </c>
      <c r="W66" s="29">
        <v>0</v>
      </c>
      <c r="X66" s="29">
        <v>1.491050397</v>
      </c>
      <c r="Y66" s="29" t="s">
        <v>33</v>
      </c>
      <c r="Z66" s="29">
        <v>0</v>
      </c>
      <c r="AA66" s="29" t="s">
        <v>33</v>
      </c>
      <c r="AB66" s="29" t="s">
        <v>33</v>
      </c>
      <c r="AC66" s="29" t="s">
        <v>33</v>
      </c>
      <c r="AD66" s="29" t="s">
        <v>33</v>
      </c>
      <c r="AE66" s="29" t="s">
        <v>33</v>
      </c>
      <c r="AF66" s="50" t="s">
        <v>33</v>
      </c>
      <c r="AG66" s="51"/>
    </row>
    <row r="67" spans="1:33">
      <c r="A67" s="29" t="s">
        <v>112</v>
      </c>
      <c r="B67" s="29">
        <v>0.659669493</v>
      </c>
      <c r="C67" s="29">
        <v>0.68415000000000004</v>
      </c>
      <c r="D67" s="29" t="s">
        <v>33</v>
      </c>
      <c r="E67" s="29">
        <v>0.46535664999999998</v>
      </c>
      <c r="F67" s="31">
        <v>0.33008999999999999</v>
      </c>
      <c r="G67" s="29" t="s">
        <v>33</v>
      </c>
      <c r="H67" s="29">
        <v>1.434034722</v>
      </c>
      <c r="I67" s="31">
        <v>1.22847</v>
      </c>
      <c r="J67" s="29" t="s">
        <v>33</v>
      </c>
      <c r="K67" s="29">
        <v>1</v>
      </c>
      <c r="L67" s="29">
        <v>0</v>
      </c>
      <c r="M67" s="30">
        <v>0</v>
      </c>
      <c r="N67" s="29">
        <v>0</v>
      </c>
      <c r="O67" s="30">
        <v>0</v>
      </c>
      <c r="P67" s="30">
        <v>0</v>
      </c>
      <c r="Q67" s="29" t="s">
        <v>38</v>
      </c>
      <c r="R67" s="29">
        <v>0.11341823099999999</v>
      </c>
      <c r="S67" s="29">
        <v>0</v>
      </c>
      <c r="T67" s="29" t="s">
        <v>33</v>
      </c>
      <c r="U67" s="29">
        <v>0.18058425</v>
      </c>
      <c r="V67" s="29">
        <v>0</v>
      </c>
      <c r="W67" s="29" t="s">
        <v>33</v>
      </c>
      <c r="X67" s="29">
        <v>1.5223210979999999</v>
      </c>
      <c r="Y67" s="29">
        <v>0</v>
      </c>
      <c r="Z67" s="29" t="s">
        <v>33</v>
      </c>
      <c r="AA67" s="29" t="s">
        <v>33</v>
      </c>
      <c r="AB67" s="29" t="s">
        <v>33</v>
      </c>
      <c r="AC67" s="29" t="s">
        <v>33</v>
      </c>
      <c r="AD67" s="29" t="s">
        <v>33</v>
      </c>
      <c r="AE67" s="29" t="s">
        <v>33</v>
      </c>
      <c r="AF67" s="50" t="s">
        <v>33</v>
      </c>
      <c r="AG67" s="51"/>
    </row>
    <row r="68" spans="1:33">
      <c r="A68" s="29" t="s">
        <v>113</v>
      </c>
      <c r="B68" s="29">
        <v>0.663216998</v>
      </c>
      <c r="C68" s="29">
        <v>0.72990333299999999</v>
      </c>
      <c r="D68" s="29">
        <v>0.63608874999999998</v>
      </c>
      <c r="E68" s="29">
        <v>0.52299514700000005</v>
      </c>
      <c r="F68" s="29">
        <v>0.73460333300000002</v>
      </c>
      <c r="G68" s="29">
        <v>0.36277999999999999</v>
      </c>
      <c r="H68" s="29">
        <v>2.2661646279999998</v>
      </c>
      <c r="I68" s="29">
        <v>3.569031667</v>
      </c>
      <c r="J68" s="29">
        <v>0.35210000000000002</v>
      </c>
      <c r="K68" s="29">
        <v>14</v>
      </c>
      <c r="L68" s="29">
        <v>8</v>
      </c>
      <c r="M68" s="30">
        <v>0.57140000000000002</v>
      </c>
      <c r="N68" s="29">
        <v>4</v>
      </c>
      <c r="O68" s="30">
        <v>0.28570000000000001</v>
      </c>
      <c r="P68" s="30">
        <v>3.6700000000000003E-2</v>
      </c>
      <c r="Q68" s="29" t="s">
        <v>38</v>
      </c>
      <c r="R68" s="29">
        <v>0.136424769</v>
      </c>
      <c r="S68" s="29">
        <v>0.15641809400000001</v>
      </c>
      <c r="T68" s="29">
        <v>7.8954724000000004E-2</v>
      </c>
      <c r="U68" s="29">
        <v>0.26400986199999998</v>
      </c>
      <c r="V68" s="29">
        <v>0.25547899499999999</v>
      </c>
      <c r="W68" s="29">
        <v>0.25078080899999999</v>
      </c>
      <c r="X68" s="29">
        <v>1.8595207869999999</v>
      </c>
      <c r="Y68" s="29">
        <v>1.6507683740000001</v>
      </c>
      <c r="Z68" s="29">
        <v>1.6382019720000001</v>
      </c>
      <c r="AA68" s="31">
        <v>0.173215541</v>
      </c>
      <c r="AB68" s="31">
        <v>0.118034336</v>
      </c>
      <c r="AC68" s="31">
        <v>5.0044657999999999E-2</v>
      </c>
      <c r="AD68" s="32">
        <v>2.0983199000000001E-2</v>
      </c>
      <c r="AE68" s="31">
        <v>5.6692465999999997E-2</v>
      </c>
      <c r="AF68" s="61">
        <v>7.6084450000000001E-3</v>
      </c>
      <c r="AG68" s="51"/>
    </row>
    <row r="69" spans="1:33">
      <c r="A69" s="29" t="s">
        <v>114</v>
      </c>
      <c r="B69" s="29">
        <v>0.68383665900000001</v>
      </c>
      <c r="C69" s="29">
        <v>0.70648333299999999</v>
      </c>
      <c r="D69" s="29">
        <v>0.70537000000000005</v>
      </c>
      <c r="E69" s="29">
        <v>0.57284977999999998</v>
      </c>
      <c r="F69" s="31">
        <v>0.56179666699999997</v>
      </c>
      <c r="G69" s="29">
        <v>0.60658999999999996</v>
      </c>
      <c r="H69" s="29">
        <v>2.1944685850000001</v>
      </c>
      <c r="I69" s="31">
        <v>0.86225666700000003</v>
      </c>
      <c r="J69" s="29">
        <v>2.15096</v>
      </c>
      <c r="K69" s="29">
        <v>4</v>
      </c>
      <c r="L69" s="29">
        <v>1</v>
      </c>
      <c r="M69" s="30">
        <v>0.25</v>
      </c>
      <c r="N69" s="29">
        <v>0</v>
      </c>
      <c r="O69" s="30">
        <v>0</v>
      </c>
      <c r="P69" s="30">
        <v>0</v>
      </c>
      <c r="Q69" s="29" t="s">
        <v>34</v>
      </c>
      <c r="R69" s="29">
        <v>0.101197342</v>
      </c>
      <c r="S69" s="29">
        <v>6.2166600000000002E-2</v>
      </c>
      <c r="T69" s="29">
        <v>0</v>
      </c>
      <c r="U69" s="29">
        <v>0.22893504200000001</v>
      </c>
      <c r="V69" s="29">
        <v>0.14666954800000001</v>
      </c>
      <c r="W69" s="29">
        <v>0</v>
      </c>
      <c r="X69" s="29">
        <v>2.0351173060000001</v>
      </c>
      <c r="Y69" s="29">
        <v>1.6027531230000001</v>
      </c>
      <c r="Z69" s="29">
        <v>0</v>
      </c>
      <c r="AA69" s="31">
        <v>0.297903366</v>
      </c>
      <c r="AB69" s="29" t="s">
        <v>33</v>
      </c>
      <c r="AC69" s="38">
        <v>0.45444737299999999</v>
      </c>
      <c r="AD69" s="29" t="s">
        <v>33</v>
      </c>
      <c r="AE69" s="38">
        <v>0.144334136</v>
      </c>
      <c r="AF69" s="50" t="s">
        <v>33</v>
      </c>
      <c r="AG69" s="51"/>
    </row>
    <row r="70" spans="1:33">
      <c r="A70" s="29" t="s">
        <v>115</v>
      </c>
      <c r="B70" s="29">
        <v>0.71278438899999996</v>
      </c>
      <c r="C70" s="31">
        <v>0.67789999999999995</v>
      </c>
      <c r="D70" s="29" t="s">
        <v>33</v>
      </c>
      <c r="E70" s="29">
        <v>0.50312827900000001</v>
      </c>
      <c r="F70" s="31">
        <v>0.39585333299999997</v>
      </c>
      <c r="G70" s="29" t="s">
        <v>33</v>
      </c>
      <c r="H70" s="29">
        <v>1.8236803239999999</v>
      </c>
      <c r="I70" s="29">
        <v>2.7563300000000002</v>
      </c>
      <c r="J70" s="29" t="s">
        <v>33</v>
      </c>
      <c r="K70" s="29">
        <v>3</v>
      </c>
      <c r="L70" s="29">
        <v>0</v>
      </c>
      <c r="M70" s="30">
        <v>0</v>
      </c>
      <c r="N70" s="29">
        <v>0</v>
      </c>
      <c r="O70" s="30">
        <v>0</v>
      </c>
      <c r="P70" s="30">
        <v>0</v>
      </c>
      <c r="Q70" s="29" t="s">
        <v>298</v>
      </c>
      <c r="R70" s="29">
        <v>9.6299978999999994E-2</v>
      </c>
      <c r="S70" s="29">
        <v>0.14708402700000001</v>
      </c>
      <c r="T70" s="29" t="s">
        <v>33</v>
      </c>
      <c r="U70" s="29">
        <v>0.170069307</v>
      </c>
      <c r="V70" s="29">
        <v>0.11158960699999999</v>
      </c>
      <c r="W70" s="29" t="s">
        <v>33</v>
      </c>
      <c r="X70" s="29">
        <v>1.7140265699999999</v>
      </c>
      <c r="Y70" s="29">
        <v>0.143090249</v>
      </c>
      <c r="Z70" s="29" t="s">
        <v>33</v>
      </c>
      <c r="AA70" s="38">
        <v>0.360732461</v>
      </c>
      <c r="AB70" s="29" t="s">
        <v>33</v>
      </c>
      <c r="AC70" s="38">
        <v>0.120285683</v>
      </c>
      <c r="AD70" s="29" t="s">
        <v>33</v>
      </c>
      <c r="AE70" s="32">
        <v>7.9412170000000004E-3</v>
      </c>
      <c r="AF70" s="50" t="s">
        <v>33</v>
      </c>
      <c r="AG70" s="51"/>
    </row>
    <row r="71" spans="1:33">
      <c r="A71" s="29" t="s">
        <v>116</v>
      </c>
      <c r="B71" s="29">
        <v>0.68215977500000002</v>
      </c>
      <c r="C71" s="29">
        <v>0.75447461500000002</v>
      </c>
      <c r="D71" s="29">
        <v>0.70523000000000002</v>
      </c>
      <c r="E71" s="29">
        <v>0.50975157500000001</v>
      </c>
      <c r="F71" s="29">
        <v>0.71093615399999999</v>
      </c>
      <c r="G71" s="29">
        <v>0.48555999999999999</v>
      </c>
      <c r="H71" s="29">
        <v>2.047800375</v>
      </c>
      <c r="I71" s="29">
        <v>3.5151315379999999</v>
      </c>
      <c r="J71" s="29">
        <v>2.00115</v>
      </c>
      <c r="K71" s="29">
        <v>14</v>
      </c>
      <c r="L71" s="29">
        <v>1</v>
      </c>
      <c r="M71" s="30">
        <v>7.1400000000000005E-2</v>
      </c>
      <c r="N71" s="29">
        <v>8</v>
      </c>
      <c r="O71" s="30">
        <v>0.57140000000000002</v>
      </c>
      <c r="P71" s="30">
        <v>8.5999999999999993E-2</v>
      </c>
      <c r="Q71" s="29" t="s">
        <v>38</v>
      </c>
      <c r="R71" s="29">
        <v>0.108127904</v>
      </c>
      <c r="S71" s="29">
        <v>6.6551884000000006E-2</v>
      </c>
      <c r="T71" s="29">
        <v>0</v>
      </c>
      <c r="U71" s="29">
        <v>0.24342668100000001</v>
      </c>
      <c r="V71" s="29">
        <v>0.205372361</v>
      </c>
      <c r="W71" s="29">
        <v>0</v>
      </c>
      <c r="X71" s="29">
        <v>2.0665709379999999</v>
      </c>
      <c r="Y71" s="29">
        <v>2.045705527</v>
      </c>
      <c r="Z71" s="29">
        <v>0</v>
      </c>
      <c r="AA71" s="32">
        <v>1.3609329999999999E-3</v>
      </c>
      <c r="AB71" s="29" t="s">
        <v>33</v>
      </c>
      <c r="AC71" s="32">
        <v>2.3845889999999999E-3</v>
      </c>
      <c r="AD71" s="29" t="s">
        <v>33</v>
      </c>
      <c r="AE71" s="32">
        <v>1.2866570000000001E-2</v>
      </c>
      <c r="AF71" s="50" t="s">
        <v>33</v>
      </c>
      <c r="AG71" s="51"/>
    </row>
    <row r="72" spans="1:33">
      <c r="A72" s="41" t="s">
        <v>117</v>
      </c>
      <c r="B72" s="41">
        <v>0.59074222899999995</v>
      </c>
      <c r="C72" s="41">
        <v>0.707562727</v>
      </c>
      <c r="D72" s="41">
        <v>0.67169000000000001</v>
      </c>
      <c r="E72" s="41">
        <v>0.37734273099999999</v>
      </c>
      <c r="F72" s="47">
        <v>0.54393545499999996</v>
      </c>
      <c r="G72" s="41">
        <v>0.67012000000000005</v>
      </c>
      <c r="H72" s="41">
        <v>0.94975321300000004</v>
      </c>
      <c r="I72" s="47">
        <v>1.9159863640000001</v>
      </c>
      <c r="J72" s="41">
        <v>2.6114899999999999</v>
      </c>
      <c r="K72" s="41">
        <v>12</v>
      </c>
      <c r="L72" s="41">
        <v>1</v>
      </c>
      <c r="M72" s="42">
        <v>8.3299999999999999E-2</v>
      </c>
      <c r="N72" s="41">
        <v>1</v>
      </c>
      <c r="O72" s="42">
        <v>8.3299999999999999E-2</v>
      </c>
      <c r="P72" s="42">
        <v>9.0899999999999995E-2</v>
      </c>
      <c r="Q72" s="41" t="s">
        <v>34</v>
      </c>
      <c r="R72" s="41">
        <v>0.122784135</v>
      </c>
      <c r="S72" s="41">
        <v>3.871231E-2</v>
      </c>
      <c r="T72" s="41">
        <v>0</v>
      </c>
      <c r="U72" s="41">
        <v>0.15815109599999999</v>
      </c>
      <c r="V72" s="41">
        <v>9.2482201E-2</v>
      </c>
      <c r="W72" s="41">
        <v>0</v>
      </c>
      <c r="X72" s="41">
        <v>1.481580795</v>
      </c>
      <c r="Y72" s="41">
        <v>1.433400692</v>
      </c>
      <c r="Z72" s="41">
        <v>0</v>
      </c>
      <c r="AA72" s="53">
        <v>1.9624800000000001E-6</v>
      </c>
      <c r="AB72" s="41" t="s">
        <v>33</v>
      </c>
      <c r="AC72" s="53">
        <v>8.7626800000000006E-5</v>
      </c>
      <c r="AD72" s="41" t="s">
        <v>33</v>
      </c>
      <c r="AE72" s="52">
        <v>2.5790641E-2</v>
      </c>
      <c r="AF72" s="54" t="s">
        <v>33</v>
      </c>
      <c r="AG72" s="51"/>
    </row>
    <row r="73" spans="1:33" s="21" customFormat="1">
      <c r="A73" s="25" t="s">
        <v>118</v>
      </c>
      <c r="B73" s="25">
        <v>0.78606056155507542</v>
      </c>
      <c r="C73" s="25">
        <v>0.83965083333333324</v>
      </c>
      <c r="D73" s="25">
        <v>0.82465999999999995</v>
      </c>
      <c r="E73" s="25">
        <v>0.69302609071274301</v>
      </c>
      <c r="F73" s="39">
        <v>0.86239250000000001</v>
      </c>
      <c r="G73" s="25">
        <v>0.99997000000000003</v>
      </c>
      <c r="H73" s="25">
        <v>3.7659116846652272</v>
      </c>
      <c r="I73" s="25">
        <v>5.4191083333333339</v>
      </c>
      <c r="J73" s="25">
        <v>4.0833300000000001</v>
      </c>
      <c r="K73" s="25">
        <v>13</v>
      </c>
      <c r="L73" s="25">
        <v>1</v>
      </c>
      <c r="M73" s="26">
        <v>7.6923076923076927E-2</v>
      </c>
      <c r="N73" s="25">
        <v>11</v>
      </c>
      <c r="O73" s="26">
        <v>0.84615384615384615</v>
      </c>
      <c r="P73" s="26">
        <v>4.1353383458646614E-2</v>
      </c>
      <c r="Q73" s="25" t="s">
        <v>296</v>
      </c>
      <c r="R73" s="25">
        <v>6.5384601380912399E-2</v>
      </c>
      <c r="S73" s="25">
        <v>3.9425176486253315E-2</v>
      </c>
      <c r="T73" s="25">
        <v>0</v>
      </c>
      <c r="U73" s="25">
        <v>0.26479314431064549</v>
      </c>
      <c r="V73" s="25">
        <v>0.17400940660038083</v>
      </c>
      <c r="W73" s="25">
        <v>0</v>
      </c>
      <c r="X73" s="25">
        <v>2.1611294555149523</v>
      </c>
      <c r="Y73" s="25">
        <v>1.9849026233581051</v>
      </c>
      <c r="Z73" s="25">
        <v>0</v>
      </c>
      <c r="AA73" s="27">
        <v>4.1550443955422399E-4</v>
      </c>
      <c r="AB73" s="25" t="s">
        <v>33</v>
      </c>
      <c r="AC73" s="27">
        <v>3.7006987716535298E-3</v>
      </c>
      <c r="AD73" s="25" t="s">
        <v>33</v>
      </c>
      <c r="AE73" s="27">
        <v>8.0140386357102807E-3</v>
      </c>
      <c r="AF73" s="25" t="s">
        <v>33</v>
      </c>
    </row>
    <row r="74" spans="1:33" s="21" customFormat="1">
      <c r="A74" s="29" t="s">
        <v>119</v>
      </c>
      <c r="B74" s="29">
        <v>0.68047373799999999</v>
      </c>
      <c r="C74" s="29">
        <v>0.72394999999999998</v>
      </c>
      <c r="D74" s="29">
        <v>0.55081500000000005</v>
      </c>
      <c r="E74" s="29">
        <v>0.57873249999999998</v>
      </c>
      <c r="F74" s="29">
        <v>0.67354333300000002</v>
      </c>
      <c r="G74" s="29">
        <v>0.26156000000000001</v>
      </c>
      <c r="H74" s="29">
        <v>2.558458956</v>
      </c>
      <c r="I74" s="29">
        <v>3.7434799999999999</v>
      </c>
      <c r="J74" s="29">
        <v>0.20282500000000001</v>
      </c>
      <c r="K74" s="29">
        <v>5</v>
      </c>
      <c r="L74" s="29">
        <v>2</v>
      </c>
      <c r="M74" s="30">
        <v>0.4</v>
      </c>
      <c r="N74" s="29">
        <v>1</v>
      </c>
      <c r="O74" s="30">
        <v>0.2</v>
      </c>
      <c r="P74" s="30">
        <v>9.2999999999999992E-3</v>
      </c>
      <c r="Q74" s="29" t="s">
        <v>34</v>
      </c>
      <c r="R74" s="29">
        <v>0.115480901</v>
      </c>
      <c r="S74" s="29">
        <v>9.8498328999999996E-2</v>
      </c>
      <c r="T74" s="29">
        <v>5.7564999999999998E-2</v>
      </c>
      <c r="U74" s="29">
        <v>0.22022865799999999</v>
      </c>
      <c r="V74" s="29">
        <v>0.167054552</v>
      </c>
      <c r="W74" s="29">
        <v>0.17038</v>
      </c>
      <c r="X74" s="29">
        <v>1.7986433500000001</v>
      </c>
      <c r="Y74" s="29">
        <v>1.2900428420000001</v>
      </c>
      <c r="Z74" s="29">
        <v>1.3492850000000001</v>
      </c>
      <c r="AA74" s="31">
        <v>0.263139762</v>
      </c>
      <c r="AB74" s="31">
        <v>0.12219606</v>
      </c>
      <c r="AC74" s="31">
        <v>0.21583117099999999</v>
      </c>
      <c r="AD74" s="31">
        <v>0.11408784900000001</v>
      </c>
      <c r="AE74" s="31">
        <v>0.127451552</v>
      </c>
      <c r="AF74" s="31">
        <v>0.104850603</v>
      </c>
      <c r="AG74" s="64"/>
    </row>
    <row r="75" spans="1:33">
      <c r="A75" s="29" t="s">
        <v>120</v>
      </c>
      <c r="B75" s="29">
        <v>0.79259389099999999</v>
      </c>
      <c r="C75" s="29">
        <v>0.801836667</v>
      </c>
      <c r="D75" s="35" t="s">
        <v>33</v>
      </c>
      <c r="E75" s="29">
        <v>0.71932452899999999</v>
      </c>
      <c r="F75" s="29">
        <v>0.87920500000000001</v>
      </c>
      <c r="G75" s="35" t="s">
        <v>33</v>
      </c>
      <c r="H75" s="29">
        <v>3.8024972039999998</v>
      </c>
      <c r="I75" s="29">
        <v>4.4603533329999996</v>
      </c>
      <c r="J75" s="35" t="s">
        <v>33</v>
      </c>
      <c r="K75" s="29">
        <v>6</v>
      </c>
      <c r="L75" s="29">
        <v>0</v>
      </c>
      <c r="M75" s="30">
        <v>0</v>
      </c>
      <c r="N75" s="29">
        <v>5</v>
      </c>
      <c r="O75" s="30">
        <v>0.83330000000000004</v>
      </c>
      <c r="P75" s="30">
        <v>2.5899999999999999E-2</v>
      </c>
      <c r="Q75" s="29" t="s">
        <v>296</v>
      </c>
      <c r="R75" s="29">
        <v>4.7208530999999998E-2</v>
      </c>
      <c r="S75" s="29">
        <v>1.8302723999999999E-2</v>
      </c>
      <c r="T75" s="29" t="s">
        <v>33</v>
      </c>
      <c r="U75" s="29">
        <v>0.21358479699999999</v>
      </c>
      <c r="V75" s="29">
        <v>8.6281667000000006E-2</v>
      </c>
      <c r="W75" s="29" t="s">
        <v>33</v>
      </c>
      <c r="X75" s="29">
        <v>1.913298927</v>
      </c>
      <c r="Y75" s="29">
        <v>0.77381494500000003</v>
      </c>
      <c r="Z75" s="29" t="s">
        <v>33</v>
      </c>
      <c r="AA75" s="31">
        <v>0.147706799</v>
      </c>
      <c r="AB75" s="29" t="s">
        <v>33</v>
      </c>
      <c r="AC75" s="32">
        <v>3.8403640000000002E-3</v>
      </c>
      <c r="AD75" s="29" t="s">
        <v>33</v>
      </c>
      <c r="AE75" s="31">
        <v>5.2609411000000002E-2</v>
      </c>
      <c r="AF75" s="29" t="s">
        <v>33</v>
      </c>
      <c r="AG75" s="62"/>
    </row>
    <row r="76" spans="1:33">
      <c r="A76" s="34" t="s">
        <v>57</v>
      </c>
      <c r="B76" s="65">
        <v>0.65758644736842098</v>
      </c>
      <c r="C76" s="36">
        <v>0.68816999999999995</v>
      </c>
      <c r="D76" s="35" t="s">
        <v>33</v>
      </c>
      <c r="E76" s="36">
        <v>0.53062576754385926</v>
      </c>
      <c r="F76" s="34">
        <v>0.63454999999999995</v>
      </c>
      <c r="G76" s="35" t="s">
        <v>33</v>
      </c>
      <c r="H76" s="34">
        <v>1.9614432894736837</v>
      </c>
      <c r="I76" s="34">
        <v>2.07226</v>
      </c>
      <c r="J76" s="35" t="s">
        <v>33</v>
      </c>
      <c r="K76" s="35">
        <v>1</v>
      </c>
      <c r="L76" s="35">
        <v>0</v>
      </c>
      <c r="M76" s="58">
        <f>L76/K76</f>
        <v>0</v>
      </c>
      <c r="N76" s="35">
        <v>0</v>
      </c>
      <c r="O76" s="66">
        <v>0</v>
      </c>
      <c r="P76" s="66">
        <v>0</v>
      </c>
      <c r="Q76" s="58" t="s">
        <v>34</v>
      </c>
      <c r="R76" s="36">
        <v>0.13405559547732276</v>
      </c>
      <c r="S76" s="34">
        <v>0</v>
      </c>
      <c r="T76" s="35" t="s">
        <v>33</v>
      </c>
      <c r="U76" s="35">
        <v>0.18650573264342435</v>
      </c>
      <c r="V76" s="34">
        <v>0</v>
      </c>
      <c r="W76" s="35" t="s">
        <v>33</v>
      </c>
      <c r="X76" s="35">
        <v>1.4756049720824442</v>
      </c>
      <c r="Y76" s="34">
        <v>0</v>
      </c>
      <c r="Z76" s="35" t="s">
        <v>33</v>
      </c>
      <c r="AA76" s="35" t="s">
        <v>33</v>
      </c>
      <c r="AB76" s="35" t="s">
        <v>33</v>
      </c>
      <c r="AC76" s="35" t="s">
        <v>33</v>
      </c>
      <c r="AD76" s="35" t="s">
        <v>33</v>
      </c>
      <c r="AE76" s="35" t="s">
        <v>33</v>
      </c>
      <c r="AF76" s="35" t="s">
        <v>33</v>
      </c>
    </row>
    <row r="77" spans="1:33">
      <c r="A77" s="29" t="s">
        <v>121</v>
      </c>
      <c r="B77" s="29">
        <v>0.65716865999999996</v>
      </c>
      <c r="C77" s="29">
        <v>0.73585</v>
      </c>
      <c r="D77" s="35" t="s">
        <v>33</v>
      </c>
      <c r="E77" s="29">
        <v>0.48214824699999997</v>
      </c>
      <c r="F77" s="29">
        <v>0.61550749999999999</v>
      </c>
      <c r="G77" s="35" t="s">
        <v>33</v>
      </c>
      <c r="H77" s="29">
        <v>2.1843971130000002</v>
      </c>
      <c r="I77" s="29">
        <v>3.278</v>
      </c>
      <c r="J77" s="35" t="s">
        <v>33</v>
      </c>
      <c r="K77" s="29">
        <v>4</v>
      </c>
      <c r="L77" s="29">
        <v>0</v>
      </c>
      <c r="M77" s="30">
        <v>0</v>
      </c>
      <c r="N77" s="29">
        <v>1</v>
      </c>
      <c r="O77" s="30">
        <v>0.25</v>
      </c>
      <c r="P77" s="30">
        <v>7.1400000000000005E-2</v>
      </c>
      <c r="Q77" s="29" t="s">
        <v>302</v>
      </c>
      <c r="R77" s="29">
        <v>0.13620696700000001</v>
      </c>
      <c r="S77" s="29">
        <v>7.9496385000000003E-2</v>
      </c>
      <c r="T77" s="29" t="s">
        <v>33</v>
      </c>
      <c r="U77" s="29">
        <v>0.20387551000000001</v>
      </c>
      <c r="V77" s="29">
        <v>0.150515608</v>
      </c>
      <c r="W77" s="29" t="s">
        <v>33</v>
      </c>
      <c r="X77" s="29">
        <v>1.642955589</v>
      </c>
      <c r="Y77" s="29">
        <v>1.8849345209999999</v>
      </c>
      <c r="Z77" s="29" t="s">
        <v>33</v>
      </c>
      <c r="AA77" s="31">
        <v>7.9160905000000004E-2</v>
      </c>
      <c r="AB77" s="29" t="s">
        <v>33</v>
      </c>
      <c r="AC77" s="31">
        <v>9.3031543999999994E-2</v>
      </c>
      <c r="AD77" s="29" t="s">
        <v>33</v>
      </c>
      <c r="AE77" s="31">
        <v>0.168065925</v>
      </c>
      <c r="AF77" s="29" t="s">
        <v>33</v>
      </c>
      <c r="AG77" s="29"/>
    </row>
    <row r="78" spans="1:33">
      <c r="A78" s="29" t="s">
        <v>122</v>
      </c>
      <c r="B78" s="29">
        <v>0.76699776200000003</v>
      </c>
      <c r="C78" s="38">
        <v>0.80149199999999998</v>
      </c>
      <c r="D78" s="29">
        <v>0.871</v>
      </c>
      <c r="E78" s="29">
        <v>0.60363462099999998</v>
      </c>
      <c r="F78" s="38">
        <v>0.77281</v>
      </c>
      <c r="G78" s="29">
        <v>0.90044999999999997</v>
      </c>
      <c r="H78" s="29">
        <v>3.0379512640000002</v>
      </c>
      <c r="I78" s="38">
        <v>4.103396</v>
      </c>
      <c r="J78" s="29">
        <v>5.5282600000000004</v>
      </c>
      <c r="K78" s="29">
        <v>6</v>
      </c>
      <c r="L78" s="29">
        <v>1</v>
      </c>
      <c r="M78" s="30">
        <v>0.16669999999999999</v>
      </c>
      <c r="N78" s="29">
        <v>4</v>
      </c>
      <c r="O78" s="30">
        <v>0.66669999999999996</v>
      </c>
      <c r="P78" s="30">
        <v>3.2300000000000002E-2</v>
      </c>
      <c r="Q78" s="29" t="s">
        <v>296</v>
      </c>
      <c r="R78" s="29">
        <v>6.9175718999999997E-2</v>
      </c>
      <c r="S78" s="29">
        <v>4.2382145000000003E-2</v>
      </c>
      <c r="T78" s="29">
        <v>0</v>
      </c>
      <c r="U78" s="29">
        <v>0.26619802100000001</v>
      </c>
      <c r="V78" s="29">
        <v>0.19992158600000001</v>
      </c>
      <c r="W78" s="29">
        <v>0</v>
      </c>
      <c r="X78" s="29">
        <v>2.064293288</v>
      </c>
      <c r="Y78" s="29">
        <v>1.2889174459999999</v>
      </c>
      <c r="Z78" s="29">
        <v>0</v>
      </c>
      <c r="AA78" s="31">
        <v>7.5046119999999994E-2</v>
      </c>
      <c r="AB78" s="29" t="s">
        <v>33</v>
      </c>
      <c r="AC78" s="31">
        <v>6.7994408000000006E-2</v>
      </c>
      <c r="AD78" s="29" t="s">
        <v>33</v>
      </c>
      <c r="AE78" s="31">
        <v>7.2524617999999999E-2</v>
      </c>
      <c r="AF78" s="29" t="s">
        <v>33</v>
      </c>
      <c r="AG78" s="29"/>
    </row>
    <row r="79" spans="1:33">
      <c r="A79" s="1" t="s">
        <v>123</v>
      </c>
      <c r="B79" s="29" t="s">
        <v>304</v>
      </c>
      <c r="C79" s="29">
        <v>0.77210999999999996</v>
      </c>
      <c r="D79" s="35" t="s">
        <v>33</v>
      </c>
      <c r="E79" s="29">
        <v>0.45065945600000001</v>
      </c>
      <c r="F79" s="29">
        <v>0.70910333299999995</v>
      </c>
      <c r="G79" s="35" t="s">
        <v>33</v>
      </c>
      <c r="H79" s="29">
        <v>1.3623547060000001</v>
      </c>
      <c r="I79" s="29">
        <v>2.5824500000000001</v>
      </c>
      <c r="J79" s="63" t="s">
        <v>33</v>
      </c>
      <c r="K79" s="29">
        <v>3</v>
      </c>
      <c r="L79" s="29">
        <v>0</v>
      </c>
      <c r="M79" s="30">
        <v>0</v>
      </c>
      <c r="N79" s="29">
        <v>2</v>
      </c>
      <c r="O79" s="30">
        <v>0.66669999999999996</v>
      </c>
      <c r="P79" s="30">
        <v>2.06E-2</v>
      </c>
      <c r="Q79" s="29" t="s">
        <v>38</v>
      </c>
      <c r="R79" s="29">
        <v>8.1743260999999998E-2</v>
      </c>
      <c r="S79" s="29">
        <v>8.4103281000000002E-2</v>
      </c>
      <c r="T79" s="29" t="s">
        <v>33</v>
      </c>
      <c r="U79" s="29">
        <v>0.20594064500000001</v>
      </c>
      <c r="V79" s="29">
        <v>0.28917367500000002</v>
      </c>
      <c r="W79" s="29" t="s">
        <v>33</v>
      </c>
      <c r="X79" s="29">
        <v>1.88154471</v>
      </c>
      <c r="Y79" s="29">
        <v>2.884387555</v>
      </c>
      <c r="Z79" s="29" t="s">
        <v>33</v>
      </c>
      <c r="AA79" s="31">
        <v>8.7619026000000003E-2</v>
      </c>
      <c r="AB79" s="29" t="s">
        <v>33</v>
      </c>
      <c r="AC79" s="31">
        <v>0.13104374199999999</v>
      </c>
      <c r="AD79" s="29" t="s">
        <v>33</v>
      </c>
      <c r="AE79" s="31">
        <v>0.27016949899999998</v>
      </c>
      <c r="AF79" s="29" t="s">
        <v>33</v>
      </c>
      <c r="AG79" t="s">
        <v>303</v>
      </c>
    </row>
    <row r="80" spans="1:33">
      <c r="A80" s="44" t="s">
        <v>124</v>
      </c>
      <c r="B80" s="29">
        <v>0.809278316</v>
      </c>
      <c r="C80" s="29">
        <v>0.84544633300000005</v>
      </c>
      <c r="D80" s="29">
        <v>0.63288999999999995</v>
      </c>
      <c r="E80" s="29">
        <v>0.81118372599999999</v>
      </c>
      <c r="F80" s="29">
        <v>0.91562233299999995</v>
      </c>
      <c r="G80" s="29">
        <v>0.16571</v>
      </c>
      <c r="H80" s="29">
        <v>4.5517079999999996</v>
      </c>
      <c r="I80" s="29">
        <v>5.5124516669999997</v>
      </c>
      <c r="J80" s="29">
        <v>-1.0320400000000001</v>
      </c>
      <c r="K80" s="29">
        <v>31</v>
      </c>
      <c r="L80" s="29">
        <v>1</v>
      </c>
      <c r="M80" s="30">
        <v>3.2300000000000002E-2</v>
      </c>
      <c r="N80" s="29">
        <v>28</v>
      </c>
      <c r="O80" s="30">
        <v>0.9032</v>
      </c>
      <c r="P80" s="30">
        <v>8.1600000000000006E-2</v>
      </c>
      <c r="Q80" s="29" t="s">
        <v>296</v>
      </c>
      <c r="R80" s="29">
        <v>5.5844458E-2</v>
      </c>
      <c r="S80" s="29">
        <v>3.6775284999999998E-2</v>
      </c>
      <c r="T80" s="29">
        <v>0</v>
      </c>
      <c r="U80" s="29">
        <v>0.21611799400000001</v>
      </c>
      <c r="V80" s="29">
        <v>0.101361013</v>
      </c>
      <c r="W80" s="29">
        <v>0</v>
      </c>
      <c r="X80" s="29">
        <v>1.8751970680000001</v>
      </c>
      <c r="Y80" s="29">
        <v>1.1518834330000001</v>
      </c>
      <c r="Z80" s="29">
        <v>0</v>
      </c>
      <c r="AA80" s="40">
        <v>1.15794E-5</v>
      </c>
      <c r="AB80" s="29" t="s">
        <v>33</v>
      </c>
      <c r="AC80" s="40">
        <v>1.36185E-5</v>
      </c>
      <c r="AD80" s="29" t="s">
        <v>33</v>
      </c>
      <c r="AE80" s="32">
        <v>1.07308E-4</v>
      </c>
      <c r="AF80" s="29" t="s">
        <v>33</v>
      </c>
      <c r="AG80" s="62"/>
    </row>
    <row r="81" spans="1:33">
      <c r="A81" s="34" t="s">
        <v>58</v>
      </c>
      <c r="B81" s="65">
        <v>0.64893471471471442</v>
      </c>
      <c r="C81" s="35">
        <v>0.68606999999999996</v>
      </c>
      <c r="D81" s="35" t="s">
        <v>33</v>
      </c>
      <c r="E81" s="36">
        <v>0.51508828828828856</v>
      </c>
      <c r="F81" s="67">
        <v>0.48420000000000002</v>
      </c>
      <c r="G81" s="35" t="s">
        <v>33</v>
      </c>
      <c r="H81" s="34">
        <v>2.1290223723723707</v>
      </c>
      <c r="I81" s="67">
        <v>2.1036800000000002</v>
      </c>
      <c r="J81" s="35" t="s">
        <v>33</v>
      </c>
      <c r="K81" s="35">
        <v>1</v>
      </c>
      <c r="L81" s="35">
        <v>0</v>
      </c>
      <c r="M81" s="58">
        <f>L81/K81</f>
        <v>0</v>
      </c>
      <c r="N81" s="35">
        <v>0</v>
      </c>
      <c r="O81" s="66">
        <v>0</v>
      </c>
      <c r="P81" s="66">
        <v>0</v>
      </c>
      <c r="Q81" s="58" t="s">
        <v>34</v>
      </c>
      <c r="R81" s="65">
        <v>0.13716750238059713</v>
      </c>
      <c r="S81" s="34">
        <v>0</v>
      </c>
      <c r="T81" s="35" t="s">
        <v>33</v>
      </c>
      <c r="U81" s="35">
        <v>0.23238469145635648</v>
      </c>
      <c r="V81" s="34">
        <v>0</v>
      </c>
      <c r="W81" s="35" t="s">
        <v>33</v>
      </c>
      <c r="X81" s="35">
        <v>1.7246164262679125</v>
      </c>
      <c r="Y81" s="34">
        <v>0</v>
      </c>
      <c r="Z81" s="35" t="s">
        <v>33</v>
      </c>
      <c r="AA81" s="35" t="s">
        <v>33</v>
      </c>
      <c r="AB81" s="35" t="s">
        <v>33</v>
      </c>
      <c r="AC81" s="35" t="s">
        <v>33</v>
      </c>
      <c r="AD81" s="35" t="s">
        <v>33</v>
      </c>
      <c r="AE81" s="35" t="s">
        <v>33</v>
      </c>
      <c r="AF81" s="36" t="s">
        <v>33</v>
      </c>
    </row>
    <row r="82" spans="1:33">
      <c r="A82" s="29" t="s">
        <v>125</v>
      </c>
      <c r="B82" s="29">
        <v>0.823088716</v>
      </c>
      <c r="C82" s="29">
        <v>0.83837799999999996</v>
      </c>
      <c r="D82" s="29">
        <v>0.79503645199999995</v>
      </c>
      <c r="E82" s="29">
        <v>0.84495028599999999</v>
      </c>
      <c r="F82" s="29">
        <v>0.99995000000000001</v>
      </c>
      <c r="G82" s="29">
        <v>0.64512258099999997</v>
      </c>
      <c r="H82" s="29">
        <v>4.4751771189999996</v>
      </c>
      <c r="I82" s="29">
        <v>5.1333320000000002</v>
      </c>
      <c r="J82" s="29">
        <v>3.5572580650000001</v>
      </c>
      <c r="K82" s="29">
        <v>36</v>
      </c>
      <c r="L82" s="29">
        <v>31</v>
      </c>
      <c r="M82" s="30">
        <v>0.86109999999999998</v>
      </c>
      <c r="N82" s="29">
        <v>5</v>
      </c>
      <c r="O82" s="30">
        <v>0.1389</v>
      </c>
      <c r="P82" s="30">
        <v>1.2999999999999999E-3</v>
      </c>
      <c r="Q82" s="29" t="s">
        <v>305</v>
      </c>
      <c r="R82" s="29">
        <v>4.3621871E-2</v>
      </c>
      <c r="S82" s="29">
        <v>5.9202780000000002E-3</v>
      </c>
      <c r="T82" s="29">
        <v>8.8150979000000004E-2</v>
      </c>
      <c r="U82" s="29">
        <v>0.361897898</v>
      </c>
      <c r="V82" s="63">
        <v>1.11022E-16</v>
      </c>
      <c r="W82" s="29">
        <v>0.47844919499999999</v>
      </c>
      <c r="X82" s="29">
        <v>1.6927753699999999</v>
      </c>
      <c r="Y82" s="29">
        <v>0.39299324299999999</v>
      </c>
      <c r="Z82" s="29">
        <v>2.2247923200000002</v>
      </c>
      <c r="AA82" s="32">
        <v>2.4822329999999999E-3</v>
      </c>
      <c r="AB82" s="32">
        <v>2.7046272E-2</v>
      </c>
      <c r="AC82" s="40">
        <v>4.3365800000000004E-6</v>
      </c>
      <c r="AD82" s="32">
        <v>7.251881E-3</v>
      </c>
      <c r="AE82" s="32">
        <v>1.0354901E-2</v>
      </c>
      <c r="AF82" s="32">
        <v>1.1273514E-2</v>
      </c>
      <c r="AG82" s="29"/>
    </row>
    <row r="83" spans="1:33">
      <c r="A83" s="41" t="s">
        <v>126</v>
      </c>
      <c r="B83" s="41">
        <v>0.78585212199999999</v>
      </c>
      <c r="C83" s="43">
        <v>0.78031166699999999</v>
      </c>
      <c r="D83" s="41">
        <v>0.73223421099999997</v>
      </c>
      <c r="E83" s="41">
        <v>0.68690934000000003</v>
      </c>
      <c r="F83" s="41">
        <v>0.73283666700000005</v>
      </c>
      <c r="G83" s="41">
        <v>0.397064737</v>
      </c>
      <c r="H83" s="41">
        <v>3.3728720160000001</v>
      </c>
      <c r="I83" s="41">
        <v>3.9955833329999999</v>
      </c>
      <c r="J83" s="41">
        <v>1.0816478949999999</v>
      </c>
      <c r="K83" s="41">
        <v>25</v>
      </c>
      <c r="L83" s="41">
        <v>19</v>
      </c>
      <c r="M83" s="42">
        <v>0.76</v>
      </c>
      <c r="N83" s="41">
        <v>4</v>
      </c>
      <c r="O83" s="42">
        <v>0.16</v>
      </c>
      <c r="P83" s="42">
        <v>1.6000000000000001E-3</v>
      </c>
      <c r="Q83" s="41" t="s">
        <v>306</v>
      </c>
      <c r="R83" s="41">
        <v>5.1869233000000001E-2</v>
      </c>
      <c r="S83" s="41">
        <v>4.7929425999999997E-2</v>
      </c>
      <c r="T83" s="41">
        <v>5.5257178999999997E-2</v>
      </c>
      <c r="U83" s="41">
        <v>0.23255967999999999</v>
      </c>
      <c r="V83" s="41">
        <v>0.20283410099999999</v>
      </c>
      <c r="W83" s="41">
        <v>0.229368768</v>
      </c>
      <c r="X83" s="41">
        <v>1.898193963</v>
      </c>
      <c r="Y83" s="41">
        <v>0.95304998500000004</v>
      </c>
      <c r="Z83" s="41">
        <v>2.3336242459999998</v>
      </c>
      <c r="AA83" s="47">
        <v>0.39428257999999999</v>
      </c>
      <c r="AB83" s="52">
        <v>4.7089995000000003E-2</v>
      </c>
      <c r="AC83" s="43">
        <v>0.30166985099999999</v>
      </c>
      <c r="AD83" s="52">
        <v>9.3952229999999994E-3</v>
      </c>
      <c r="AE83" s="43">
        <v>8.5647875999999998E-2</v>
      </c>
      <c r="AF83" s="52">
        <v>3.5013819999999999E-3</v>
      </c>
      <c r="AG83" s="41"/>
    </row>
    <row r="84" spans="1:33" s="3" customFormat="1">
      <c r="A84" s="25" t="s">
        <v>127</v>
      </c>
      <c r="B84" s="25">
        <v>0.73433628733997147</v>
      </c>
      <c r="C84" s="4" t="s">
        <v>33</v>
      </c>
      <c r="D84" s="25">
        <v>0.64739999999999998</v>
      </c>
      <c r="E84" s="25">
        <v>0.58152741109530581</v>
      </c>
      <c r="F84" s="4" t="s">
        <v>33</v>
      </c>
      <c r="G84" s="25">
        <v>0.43692000000000003</v>
      </c>
      <c r="H84" s="25">
        <v>2.6635813371266002</v>
      </c>
      <c r="I84" s="4" t="s">
        <v>33</v>
      </c>
      <c r="J84" s="25">
        <v>1.0382400000000001</v>
      </c>
      <c r="K84" s="25">
        <v>2</v>
      </c>
      <c r="L84" s="25">
        <v>2</v>
      </c>
      <c r="M84" s="26">
        <v>0.2857142857142857</v>
      </c>
      <c r="N84" s="25">
        <v>0</v>
      </c>
      <c r="O84" s="26">
        <v>0</v>
      </c>
      <c r="P84" s="26">
        <v>0</v>
      </c>
      <c r="Q84" s="25" t="s">
        <v>300</v>
      </c>
      <c r="R84" s="25">
        <v>8.9900497252646233E-2</v>
      </c>
      <c r="S84" s="25" t="s">
        <v>33</v>
      </c>
      <c r="T84" s="25">
        <v>9.5679999999999987E-2</v>
      </c>
      <c r="U84" s="25">
        <v>0.23677649951655211</v>
      </c>
      <c r="V84" s="25" t="s">
        <v>33</v>
      </c>
      <c r="W84" s="25">
        <v>0.28448000000000001</v>
      </c>
      <c r="X84" s="25">
        <v>1.9722138941859522</v>
      </c>
      <c r="Y84" s="25" t="s">
        <v>33</v>
      </c>
      <c r="Z84" s="25">
        <v>1.5408499999999998</v>
      </c>
      <c r="AA84" s="25" t="s">
        <v>33</v>
      </c>
      <c r="AB84" s="25" t="s">
        <v>33</v>
      </c>
      <c r="AC84" s="25" t="s">
        <v>33</v>
      </c>
      <c r="AD84" s="25" t="s">
        <v>33</v>
      </c>
      <c r="AE84" s="25" t="s">
        <v>33</v>
      </c>
      <c r="AF84" s="25" t="s">
        <v>33</v>
      </c>
    </row>
    <row r="85" spans="1:33">
      <c r="A85" s="29" t="s">
        <v>128</v>
      </c>
      <c r="B85" s="29">
        <v>0.75004277699999999</v>
      </c>
      <c r="C85" s="29">
        <v>0.83494000000000002</v>
      </c>
      <c r="D85" s="29">
        <v>0.71482000000000001</v>
      </c>
      <c r="E85" s="29">
        <v>0.63106390099999998</v>
      </c>
      <c r="F85" s="29">
        <v>0.90042999999999995</v>
      </c>
      <c r="G85" s="29">
        <v>0.55773499999999998</v>
      </c>
      <c r="H85" s="29">
        <v>3.0932323140000002</v>
      </c>
      <c r="I85" s="29">
        <v>5.11693</v>
      </c>
      <c r="J85" s="29">
        <v>2.4758249999999999</v>
      </c>
      <c r="K85" s="29">
        <v>3</v>
      </c>
      <c r="L85" s="29">
        <v>2</v>
      </c>
      <c r="M85" s="30">
        <v>0.5</v>
      </c>
      <c r="N85" s="29">
        <v>1</v>
      </c>
      <c r="O85" s="30">
        <v>0.25</v>
      </c>
      <c r="P85" s="30">
        <v>4.4000000000000003E-3</v>
      </c>
      <c r="Q85" s="29" t="s">
        <v>300</v>
      </c>
      <c r="R85" s="29">
        <v>8.5060565000000005E-2</v>
      </c>
      <c r="S85" s="29">
        <v>0</v>
      </c>
      <c r="T85" s="29">
        <v>6.4500000000000002E-2</v>
      </c>
      <c r="U85" s="29">
        <v>0.22729485999999999</v>
      </c>
      <c r="V85" s="29">
        <v>0</v>
      </c>
      <c r="W85" s="29">
        <v>0.30820500000000001</v>
      </c>
      <c r="X85" s="29">
        <v>1.8689853809999999</v>
      </c>
      <c r="Y85" s="29">
        <v>0</v>
      </c>
      <c r="Z85" s="29">
        <v>2.6305649999999998</v>
      </c>
      <c r="AA85" s="29" t="s">
        <v>33</v>
      </c>
      <c r="AB85" s="29" t="s">
        <v>33</v>
      </c>
      <c r="AC85" s="29" t="s">
        <v>33</v>
      </c>
      <c r="AD85" s="29" t="s">
        <v>33</v>
      </c>
      <c r="AE85" s="29" t="s">
        <v>33</v>
      </c>
      <c r="AF85" s="29" t="s">
        <v>33</v>
      </c>
      <c r="AG85" s="29"/>
    </row>
    <row r="86" spans="1:33">
      <c r="A86" s="44" t="s">
        <v>129</v>
      </c>
      <c r="B86" s="29">
        <v>0.81708767800000004</v>
      </c>
      <c r="C86" s="29">
        <v>0.83400411799999996</v>
      </c>
      <c r="D86" s="29">
        <v>0.83194500000000005</v>
      </c>
      <c r="E86" s="29">
        <v>0.88456196600000003</v>
      </c>
      <c r="F86" s="29">
        <v>0.97623941199999997</v>
      </c>
      <c r="G86" s="29">
        <v>0.78289500000000001</v>
      </c>
      <c r="H86" s="29">
        <v>4.5884281380000003</v>
      </c>
      <c r="I86" s="29">
        <v>5.1175394120000002</v>
      </c>
      <c r="J86" s="29">
        <v>4.8076150000000002</v>
      </c>
      <c r="K86" s="29">
        <v>19</v>
      </c>
      <c r="L86" s="29">
        <v>2</v>
      </c>
      <c r="M86" s="30">
        <v>0.1053</v>
      </c>
      <c r="N86" s="29">
        <v>17</v>
      </c>
      <c r="O86" s="30">
        <v>0.89470000000000005</v>
      </c>
      <c r="P86" s="30">
        <v>2.3900000000000001E-2</v>
      </c>
      <c r="Q86" s="29" t="s">
        <v>296</v>
      </c>
      <c r="R86" s="29">
        <v>4.5205822999999999E-2</v>
      </c>
      <c r="S86" s="29">
        <v>2.2082938999999999E-2</v>
      </c>
      <c r="T86" s="29">
        <v>4.8050000000000002E-3</v>
      </c>
      <c r="U86" s="29">
        <v>0.17366610900000001</v>
      </c>
      <c r="V86" s="29">
        <v>3.4657006999999997E-2</v>
      </c>
      <c r="W86" s="29">
        <v>0.118905</v>
      </c>
      <c r="X86" s="29">
        <v>1.093595358</v>
      </c>
      <c r="Y86" s="29">
        <v>0.52197498499999995</v>
      </c>
      <c r="Z86" s="29">
        <v>0.73747499999999999</v>
      </c>
      <c r="AA86" s="32">
        <v>3.9279459999999999E-3</v>
      </c>
      <c r="AB86" s="31">
        <v>0.40007926799999999</v>
      </c>
      <c r="AC86" s="40">
        <v>6.4414800000000001E-8</v>
      </c>
      <c r="AD86" s="31">
        <v>0.13114920099999999</v>
      </c>
      <c r="AE86" s="32">
        <v>5.0421899999999998E-4</v>
      </c>
      <c r="AF86" s="31">
        <v>0.333286007</v>
      </c>
      <c r="AG86" s="62"/>
    </row>
    <row r="87" spans="1:33">
      <c r="A87" s="3" t="s">
        <v>55</v>
      </c>
      <c r="B87" s="6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6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4" t="s">
        <v>49</v>
      </c>
      <c r="B89" s="36">
        <v>0.67900157692307683</v>
      </c>
      <c r="C89" s="34">
        <v>0.70101000000000002</v>
      </c>
      <c r="D89" s="35" t="s">
        <v>33</v>
      </c>
      <c r="E89" s="69">
        <v>0.59064257692307709</v>
      </c>
      <c r="F89" s="67">
        <v>0.5711033333333333</v>
      </c>
      <c r="G89" s="35" t="s">
        <v>33</v>
      </c>
      <c r="H89" s="69">
        <v>2.2729964615384617</v>
      </c>
      <c r="I89" s="67">
        <v>1.8472200000000001</v>
      </c>
      <c r="J89" s="35" t="s">
        <v>33</v>
      </c>
      <c r="K89" s="35">
        <v>3</v>
      </c>
      <c r="L89" s="35">
        <v>0</v>
      </c>
      <c r="M89" s="58">
        <f>L89/K89</f>
        <v>0</v>
      </c>
      <c r="N89" s="35">
        <v>1</v>
      </c>
      <c r="O89" s="58">
        <v>0.33</v>
      </c>
      <c r="P89" s="58">
        <v>0.02</v>
      </c>
      <c r="Q89" s="58" t="s">
        <v>34</v>
      </c>
      <c r="R89" s="36">
        <v>0.1365918774988549</v>
      </c>
      <c r="S89" s="34">
        <v>2.396860655107011E-2</v>
      </c>
      <c r="T89" s="35" t="s">
        <v>33</v>
      </c>
      <c r="U89" s="36">
        <v>0.19129352254041587</v>
      </c>
      <c r="V89" s="34">
        <v>2.0171567448597886E-2</v>
      </c>
      <c r="W89" s="35" t="s">
        <v>33</v>
      </c>
      <c r="X89" s="36">
        <v>1.5315236008842374</v>
      </c>
      <c r="Y89" s="34">
        <v>0.24720977347184164</v>
      </c>
      <c r="Z89" s="35" t="s">
        <v>33</v>
      </c>
      <c r="AA89" s="67">
        <v>0.1538948</v>
      </c>
      <c r="AB89" s="35" t="s">
        <v>33</v>
      </c>
      <c r="AC89" s="67">
        <v>0.18041879999999999</v>
      </c>
      <c r="AD89" s="35" t="s">
        <v>33</v>
      </c>
      <c r="AE89" s="67">
        <v>6.5507239999999994E-2</v>
      </c>
      <c r="AF89" s="35" t="s">
        <v>33</v>
      </c>
    </row>
    <row r="90" spans="1:33">
      <c r="A90" s="29" t="s">
        <v>130</v>
      </c>
      <c r="B90" s="29">
        <v>0.77972726199999998</v>
      </c>
      <c r="C90" s="29">
        <v>0.83401999999999998</v>
      </c>
      <c r="D90" s="29">
        <v>0.69411</v>
      </c>
      <c r="E90" s="29">
        <v>0.73155000000000003</v>
      </c>
      <c r="F90" s="29">
        <v>0.81669000000000003</v>
      </c>
      <c r="G90" s="29">
        <v>0.18814</v>
      </c>
      <c r="H90" s="29">
        <v>3.6749959520000002</v>
      </c>
      <c r="I90" s="29">
        <v>5.77752</v>
      </c>
      <c r="J90" s="29">
        <v>1.5058400000000001</v>
      </c>
      <c r="K90" s="29">
        <v>2</v>
      </c>
      <c r="L90" s="29">
        <v>1</v>
      </c>
      <c r="M90" s="30">
        <v>0.5</v>
      </c>
      <c r="N90" s="29">
        <v>1</v>
      </c>
      <c r="O90" s="30">
        <v>0.5</v>
      </c>
      <c r="P90" s="30">
        <v>0.02</v>
      </c>
      <c r="Q90" s="29" t="s">
        <v>296</v>
      </c>
      <c r="R90" s="29">
        <v>5.4029101000000003E-2</v>
      </c>
      <c r="S90" s="29">
        <v>0</v>
      </c>
      <c r="T90" s="29">
        <v>0</v>
      </c>
      <c r="U90" s="29">
        <v>0.208018061</v>
      </c>
      <c r="V90" s="29">
        <v>0</v>
      </c>
      <c r="W90" s="29">
        <v>0</v>
      </c>
      <c r="X90" s="29">
        <v>1.696430288</v>
      </c>
      <c r="Y90" s="29">
        <v>0</v>
      </c>
      <c r="Z90" s="29">
        <v>0</v>
      </c>
      <c r="AA90" s="29" t="s">
        <v>33</v>
      </c>
      <c r="AB90" s="29" t="s">
        <v>33</v>
      </c>
      <c r="AC90" s="29" t="s">
        <v>33</v>
      </c>
      <c r="AD90" s="29" t="s">
        <v>33</v>
      </c>
      <c r="AE90" s="29" t="s">
        <v>33</v>
      </c>
      <c r="AF90" s="29" t="s">
        <v>33</v>
      </c>
      <c r="AG90" s="29"/>
    </row>
    <row r="91" spans="1:33">
      <c r="A91" s="29" t="s">
        <v>131</v>
      </c>
      <c r="B91" s="29">
        <v>0.63690278700000003</v>
      </c>
      <c r="C91" s="4" t="s">
        <v>33</v>
      </c>
      <c r="D91" s="4" t="s">
        <v>33</v>
      </c>
      <c r="E91" s="29">
        <v>0.51808532799999996</v>
      </c>
      <c r="F91" s="4" t="s">
        <v>33</v>
      </c>
      <c r="G91" s="4" t="s">
        <v>33</v>
      </c>
      <c r="H91" s="29">
        <v>2.039604508</v>
      </c>
      <c r="I91" s="4" t="s">
        <v>33</v>
      </c>
      <c r="J91" s="4" t="s">
        <v>33</v>
      </c>
      <c r="K91" s="29">
        <v>0</v>
      </c>
      <c r="L91" s="29">
        <v>0</v>
      </c>
      <c r="M91" s="30">
        <v>0</v>
      </c>
      <c r="N91" s="29">
        <v>0</v>
      </c>
      <c r="O91" s="30">
        <v>0</v>
      </c>
      <c r="P91" s="30">
        <v>0</v>
      </c>
      <c r="Q91" s="29" t="s">
        <v>300</v>
      </c>
      <c r="R91" s="29">
        <v>0.18083148199999999</v>
      </c>
      <c r="S91" s="29" t="s">
        <v>33</v>
      </c>
      <c r="T91" s="29" t="s">
        <v>33</v>
      </c>
      <c r="U91" s="29">
        <v>0.24222061</v>
      </c>
      <c r="V91" s="29" t="s">
        <v>33</v>
      </c>
      <c r="W91" s="29" t="s">
        <v>33</v>
      </c>
      <c r="X91" s="29">
        <v>1.91279884</v>
      </c>
      <c r="Y91" s="29" t="s">
        <v>33</v>
      </c>
      <c r="Z91" s="29" t="s">
        <v>33</v>
      </c>
      <c r="AA91" s="29" t="s">
        <v>33</v>
      </c>
      <c r="AB91" s="29" t="s">
        <v>33</v>
      </c>
      <c r="AC91" s="29" t="s">
        <v>33</v>
      </c>
      <c r="AD91" s="29" t="s">
        <v>33</v>
      </c>
      <c r="AE91" s="29" t="s">
        <v>33</v>
      </c>
      <c r="AF91" s="29" t="s">
        <v>33</v>
      </c>
      <c r="AG91" s="29"/>
    </row>
    <row r="92" spans="1:33">
      <c r="A92" s="29" t="s">
        <v>132</v>
      </c>
      <c r="B92" s="29">
        <v>0.78233649599999999</v>
      </c>
      <c r="C92" s="29">
        <v>0.85485500000000003</v>
      </c>
      <c r="D92" s="29">
        <v>0.60243000000000002</v>
      </c>
      <c r="E92" s="29">
        <v>0.70583943000000005</v>
      </c>
      <c r="F92" s="29">
        <v>0.90093999999999996</v>
      </c>
      <c r="G92" s="29">
        <v>0.15590999999999999</v>
      </c>
      <c r="H92" s="29">
        <v>3.4717345869999998</v>
      </c>
      <c r="I92" s="29">
        <v>5.9444900000000001</v>
      </c>
      <c r="J92" s="29">
        <v>-0.90588000000000002</v>
      </c>
      <c r="K92" s="29">
        <v>5</v>
      </c>
      <c r="L92" s="29">
        <v>1</v>
      </c>
      <c r="M92" s="30">
        <v>0.2</v>
      </c>
      <c r="N92" s="29">
        <v>2</v>
      </c>
      <c r="O92" s="30">
        <v>0.4</v>
      </c>
      <c r="P92" s="30">
        <v>9.7999999999999997E-3</v>
      </c>
      <c r="Q92" s="29" t="s">
        <v>296</v>
      </c>
      <c r="R92" s="29">
        <v>6.7796256999999999E-2</v>
      </c>
      <c r="S92" s="29">
        <v>7.3850000000000001E-3</v>
      </c>
      <c r="T92" s="29">
        <v>0</v>
      </c>
      <c r="U92" s="29">
        <v>0.25276546700000002</v>
      </c>
      <c r="V92" s="29">
        <v>1.3699999999999999E-3</v>
      </c>
      <c r="W92" s="29">
        <v>0</v>
      </c>
      <c r="X92" s="29">
        <v>1.7976189359999999</v>
      </c>
      <c r="Y92" s="29">
        <v>1.381</v>
      </c>
      <c r="Z92" s="29">
        <v>0</v>
      </c>
      <c r="AA92" s="32">
        <v>2.7815788000000001E-2</v>
      </c>
      <c r="AB92" s="29" t="s">
        <v>33</v>
      </c>
      <c r="AC92" s="32">
        <v>2.2033223000000001E-2</v>
      </c>
      <c r="AD92" s="29" t="s">
        <v>33</v>
      </c>
      <c r="AE92" s="31">
        <v>0.120242956</v>
      </c>
      <c r="AF92" s="29" t="s">
        <v>33</v>
      </c>
      <c r="AG92" s="29"/>
    </row>
    <row r="93" spans="1:33">
      <c r="A93" s="29" t="s">
        <v>133</v>
      </c>
      <c r="B93" s="29">
        <v>0.70455611399999996</v>
      </c>
      <c r="C93" s="29">
        <v>0.71723375</v>
      </c>
      <c r="D93" s="29">
        <v>0.68601999999999996</v>
      </c>
      <c r="E93" s="29">
        <v>0.55457600900000004</v>
      </c>
      <c r="F93" s="29">
        <v>0.57835625000000002</v>
      </c>
      <c r="G93" s="29">
        <v>0.43951000000000001</v>
      </c>
      <c r="H93" s="29">
        <v>2.3212234829999998</v>
      </c>
      <c r="I93" s="29">
        <v>2.3746412499999998</v>
      </c>
      <c r="J93" s="29">
        <v>-3.0099999999999998E-2</v>
      </c>
      <c r="K93" s="29">
        <v>9</v>
      </c>
      <c r="L93" s="29">
        <v>1</v>
      </c>
      <c r="M93" s="30">
        <v>0.1111</v>
      </c>
      <c r="N93" s="29">
        <v>2</v>
      </c>
      <c r="O93" s="30">
        <v>0.22220000000000001</v>
      </c>
      <c r="P93" s="30">
        <v>1.4E-2</v>
      </c>
      <c r="Q93" s="29" t="s">
        <v>38</v>
      </c>
      <c r="R93" s="29">
        <v>7.4400872000000007E-2</v>
      </c>
      <c r="S93" s="29">
        <v>6.9760101000000005E-2</v>
      </c>
      <c r="T93" s="29">
        <v>0</v>
      </c>
      <c r="U93" s="29">
        <v>0.19709120699999999</v>
      </c>
      <c r="V93" s="29">
        <v>0.20153175100000001</v>
      </c>
      <c r="W93" s="29">
        <v>0</v>
      </c>
      <c r="X93" s="29">
        <v>1.6040191290000001</v>
      </c>
      <c r="Y93" s="29">
        <v>1.463808123</v>
      </c>
      <c r="Z93" s="29">
        <v>0</v>
      </c>
      <c r="AA93" s="31">
        <v>0.31268251499999999</v>
      </c>
      <c r="AB93" s="29" t="s">
        <v>33</v>
      </c>
      <c r="AC93" s="31">
        <v>0.374856825</v>
      </c>
      <c r="AD93" s="29" t="s">
        <v>33</v>
      </c>
      <c r="AE93" s="31">
        <v>0.46062376799999999</v>
      </c>
      <c r="AF93" s="29" t="s">
        <v>33</v>
      </c>
      <c r="AG93" s="29"/>
    </row>
    <row r="94" spans="1:33">
      <c r="A94" s="70" t="s">
        <v>134</v>
      </c>
      <c r="B94" s="29">
        <v>0.70459711599999997</v>
      </c>
      <c r="C94" s="31">
        <v>0.70208250000000005</v>
      </c>
      <c r="D94" s="4" t="s">
        <v>33</v>
      </c>
      <c r="E94" s="29">
        <v>0.51523209299999995</v>
      </c>
      <c r="F94" s="31">
        <v>0.42762</v>
      </c>
      <c r="G94" s="4" t="s">
        <v>33</v>
      </c>
      <c r="H94" s="29">
        <v>2.1905412260000001</v>
      </c>
      <c r="I94" s="31">
        <v>0.6034775</v>
      </c>
      <c r="J94" s="4" t="s">
        <v>33</v>
      </c>
      <c r="K94" s="29">
        <v>4</v>
      </c>
      <c r="L94" s="29">
        <v>0</v>
      </c>
      <c r="M94" s="30">
        <v>0</v>
      </c>
      <c r="N94" s="29">
        <v>0</v>
      </c>
      <c r="O94" s="30">
        <v>0</v>
      </c>
      <c r="P94" s="30">
        <v>0</v>
      </c>
      <c r="Q94" s="29" t="s">
        <v>298</v>
      </c>
      <c r="R94" s="29">
        <v>0.109119471</v>
      </c>
      <c r="S94" s="29">
        <v>6.8350569E-2</v>
      </c>
      <c r="T94" s="29" t="s">
        <v>33</v>
      </c>
      <c r="U94" s="29">
        <v>0.19298438600000001</v>
      </c>
      <c r="V94" s="29">
        <v>0.12583546900000001</v>
      </c>
      <c r="W94" s="29" t="s">
        <v>33</v>
      </c>
      <c r="X94" s="29">
        <v>1.6970740129999999</v>
      </c>
      <c r="Y94" s="29">
        <v>1.550348447</v>
      </c>
      <c r="Z94" s="29" t="s">
        <v>33</v>
      </c>
      <c r="AA94" s="38">
        <v>0.47305278000000001</v>
      </c>
      <c r="AB94" s="29" t="s">
        <v>33</v>
      </c>
      <c r="AC94" s="38">
        <v>0.129438154</v>
      </c>
      <c r="AD94" s="29" t="s">
        <v>33</v>
      </c>
      <c r="AE94" s="38">
        <v>6.6698894999999994E-2</v>
      </c>
      <c r="AF94" s="29" t="s">
        <v>33</v>
      </c>
      <c r="AG94" s="29" t="s">
        <v>307</v>
      </c>
    </row>
    <row r="95" spans="1:33">
      <c r="A95" s="44" t="s">
        <v>135</v>
      </c>
      <c r="B95" s="29">
        <v>0.78274917399999999</v>
      </c>
      <c r="C95" s="29">
        <v>0.81845535700000005</v>
      </c>
      <c r="D95" s="4" t="s">
        <v>33</v>
      </c>
      <c r="E95" s="29">
        <v>0.68234630399999996</v>
      </c>
      <c r="F95" s="29">
        <v>0.79818285700000002</v>
      </c>
      <c r="G95" s="4" t="s">
        <v>33</v>
      </c>
      <c r="H95" s="29">
        <v>3.6041866520000001</v>
      </c>
      <c r="I95" s="29">
        <v>4.7029221430000003</v>
      </c>
      <c r="J95" s="4" t="s">
        <v>33</v>
      </c>
      <c r="K95" s="29">
        <v>28</v>
      </c>
      <c r="L95" s="29">
        <v>0</v>
      </c>
      <c r="M95" s="30">
        <v>0</v>
      </c>
      <c r="N95" s="29">
        <v>21</v>
      </c>
      <c r="O95" s="30">
        <v>0.75</v>
      </c>
      <c r="P95" s="30">
        <v>0.1721</v>
      </c>
      <c r="Q95" s="29" t="s">
        <v>296</v>
      </c>
      <c r="R95" s="29">
        <v>5.3634405000000003E-2</v>
      </c>
      <c r="S95" s="29">
        <v>4.3987327E-2</v>
      </c>
      <c r="T95" s="29" t="s">
        <v>33</v>
      </c>
      <c r="U95" s="29">
        <v>0.215445106</v>
      </c>
      <c r="V95" s="29">
        <v>0.17222426299999999</v>
      </c>
      <c r="W95" s="29" t="s">
        <v>33</v>
      </c>
      <c r="X95" s="29">
        <v>2.023702143</v>
      </c>
      <c r="Y95" s="29">
        <v>2.4757997719999998</v>
      </c>
      <c r="Z95" s="29" t="s">
        <v>33</v>
      </c>
      <c r="AA95" s="32">
        <v>2.5088500000000001E-4</v>
      </c>
      <c r="AB95" s="29" t="s">
        <v>33</v>
      </c>
      <c r="AC95" s="32">
        <v>1.4978979999999999E-3</v>
      </c>
      <c r="AD95" s="29" t="s">
        <v>33</v>
      </c>
      <c r="AE95" s="32">
        <v>1.6108692000000001E-2</v>
      </c>
      <c r="AF95" s="29" t="s">
        <v>33</v>
      </c>
      <c r="AG95" s="29"/>
    </row>
    <row r="96" spans="1:33">
      <c r="A96" s="29" t="s">
        <v>136</v>
      </c>
      <c r="B96" s="29">
        <v>0.72709015700000001</v>
      </c>
      <c r="C96" s="29">
        <v>0.76285333300000002</v>
      </c>
      <c r="D96" s="29">
        <v>0.49410999999999999</v>
      </c>
      <c r="E96" s="29">
        <v>0.63567003899999996</v>
      </c>
      <c r="F96" s="29">
        <v>0.83169999999999999</v>
      </c>
      <c r="G96" s="29">
        <v>0.21722</v>
      </c>
      <c r="H96" s="29">
        <v>2.944620236</v>
      </c>
      <c r="I96" s="29">
        <v>4.0488600000000003</v>
      </c>
      <c r="J96" s="29">
        <v>0.49768000000000001</v>
      </c>
      <c r="K96" s="29">
        <v>4</v>
      </c>
      <c r="L96" s="29">
        <v>1</v>
      </c>
      <c r="M96" s="30">
        <v>0.25</v>
      </c>
      <c r="N96" s="29">
        <v>3</v>
      </c>
      <c r="O96" s="30">
        <v>0.75</v>
      </c>
      <c r="P96" s="30">
        <v>3.2599999999999997E-2</v>
      </c>
      <c r="Q96" s="29" t="s">
        <v>38</v>
      </c>
      <c r="R96" s="29">
        <v>8.9835274000000007E-2</v>
      </c>
      <c r="S96" s="29">
        <v>7.2052056000000003E-2</v>
      </c>
      <c r="T96" s="29">
        <v>0</v>
      </c>
      <c r="U96" s="29">
        <v>0.223040301</v>
      </c>
      <c r="V96" s="29">
        <v>0.14010818999999999</v>
      </c>
      <c r="W96" s="29">
        <v>0</v>
      </c>
      <c r="X96" s="29">
        <v>1.9126266199999999</v>
      </c>
      <c r="Y96" s="29">
        <v>1.0893460909999999</v>
      </c>
      <c r="Z96" s="29">
        <v>0</v>
      </c>
      <c r="AA96" s="31">
        <v>0.24199690600000001</v>
      </c>
      <c r="AB96" s="29" t="s">
        <v>33</v>
      </c>
      <c r="AC96" s="31">
        <v>6.9788196999999996E-2</v>
      </c>
      <c r="AD96" s="29" t="s">
        <v>33</v>
      </c>
      <c r="AE96" s="31">
        <v>0.113369231</v>
      </c>
      <c r="AF96" s="29" t="s">
        <v>33</v>
      </c>
      <c r="AG96" s="29"/>
    </row>
    <row r="97" spans="1:33">
      <c r="A97" s="29" t="s">
        <v>137</v>
      </c>
      <c r="B97" s="29">
        <v>0.78613354800000002</v>
      </c>
      <c r="C97" s="29">
        <v>0.83967999999999998</v>
      </c>
      <c r="D97" s="29">
        <v>0.760443333</v>
      </c>
      <c r="E97" s="29">
        <v>0.72273377699999997</v>
      </c>
      <c r="F97" s="29">
        <v>0.89342500000000002</v>
      </c>
      <c r="G97" s="29">
        <v>0.52842</v>
      </c>
      <c r="H97" s="29">
        <v>3.4909527260000002</v>
      </c>
      <c r="I97" s="29">
        <v>4.7792820000000003</v>
      </c>
      <c r="J97" s="29">
        <v>2.1172966670000002</v>
      </c>
      <c r="K97" s="29">
        <v>13</v>
      </c>
      <c r="L97" s="29">
        <v>3</v>
      </c>
      <c r="M97" s="30">
        <v>0.23080000000000001</v>
      </c>
      <c r="N97" s="29">
        <v>9</v>
      </c>
      <c r="O97" s="30">
        <v>0.69230000000000003</v>
      </c>
      <c r="P97" s="30">
        <v>1.61E-2</v>
      </c>
      <c r="Q97" s="29" t="s">
        <v>296</v>
      </c>
      <c r="R97" s="29">
        <v>6.9209760999999995E-2</v>
      </c>
      <c r="S97" s="29">
        <v>3.0795883999999999E-2</v>
      </c>
      <c r="T97" s="29">
        <v>7.314872E-3</v>
      </c>
      <c r="U97" s="29">
        <v>0.26040379899999999</v>
      </c>
      <c r="V97" s="29">
        <v>0.16398417900000001</v>
      </c>
      <c r="W97" s="29">
        <v>8.7921950999999998E-2</v>
      </c>
      <c r="X97" s="29">
        <v>2.042986848</v>
      </c>
      <c r="Y97" s="29">
        <v>1.274275724</v>
      </c>
      <c r="Z97" s="29">
        <v>0.60727891000000001</v>
      </c>
      <c r="AA97" s="32">
        <v>2.2834E-4</v>
      </c>
      <c r="AB97" s="32">
        <v>8.7385650000000002E-3</v>
      </c>
      <c r="AC97" s="32">
        <v>5.0045910000000001E-3</v>
      </c>
      <c r="AD97" s="32">
        <v>1.8662946999999999E-2</v>
      </c>
      <c r="AE97" s="32">
        <v>5.8195499999999997E-3</v>
      </c>
      <c r="AF97" s="32">
        <v>1.8991694E-2</v>
      </c>
      <c r="AG97" s="29"/>
    </row>
    <row r="98" spans="1:33">
      <c r="A98" s="29" t="s">
        <v>138</v>
      </c>
      <c r="B98" s="29">
        <v>0.77768279399999996</v>
      </c>
      <c r="C98" s="29">
        <v>0.83984666699999999</v>
      </c>
      <c r="D98" s="4" t="s">
        <v>33</v>
      </c>
      <c r="E98" s="29">
        <v>0.68274250700000005</v>
      </c>
      <c r="F98" s="29">
        <v>0.92861833299999996</v>
      </c>
      <c r="G98" s="4" t="s">
        <v>33</v>
      </c>
      <c r="H98" s="29">
        <v>3.4766380940000001</v>
      </c>
      <c r="I98" s="29">
        <v>4.8457249999999998</v>
      </c>
      <c r="J98" s="4" t="s">
        <v>33</v>
      </c>
      <c r="K98" s="29">
        <v>7</v>
      </c>
      <c r="L98" s="29">
        <v>0</v>
      </c>
      <c r="M98" s="30">
        <v>0</v>
      </c>
      <c r="N98" s="29">
        <v>6</v>
      </c>
      <c r="O98" s="30">
        <v>0.85709999999999997</v>
      </c>
      <c r="P98" s="30">
        <v>1.43E-2</v>
      </c>
      <c r="Q98" s="29" t="s">
        <v>296</v>
      </c>
      <c r="R98" s="29">
        <v>7.7007433E-2</v>
      </c>
      <c r="S98" s="29">
        <v>2.1074971000000001E-2</v>
      </c>
      <c r="T98" s="29" t="s">
        <v>33</v>
      </c>
      <c r="U98" s="29">
        <v>0.28345043800000003</v>
      </c>
      <c r="V98" s="29">
        <v>3.2987016000000001E-2</v>
      </c>
      <c r="W98" s="29" t="s">
        <v>33</v>
      </c>
      <c r="X98" s="29">
        <v>2.0198783659999999</v>
      </c>
      <c r="Y98" s="29">
        <v>0.31686271700000002</v>
      </c>
      <c r="Z98" s="29" t="s">
        <v>33</v>
      </c>
      <c r="AA98" s="32">
        <v>4.9807400000000004E-4</v>
      </c>
      <c r="AB98" s="29" t="s">
        <v>33</v>
      </c>
      <c r="AC98" s="40">
        <v>1.39238E-5</v>
      </c>
      <c r="AD98" s="29" t="s">
        <v>33</v>
      </c>
      <c r="AE98" s="32">
        <v>1.2614399999999999E-4</v>
      </c>
      <c r="AF98" s="29" t="s">
        <v>33</v>
      </c>
      <c r="AG98" s="29"/>
    </row>
    <row r="99" spans="1:33">
      <c r="A99" s="29" t="s">
        <v>139</v>
      </c>
      <c r="B99" s="29">
        <v>0.63762199600000002</v>
      </c>
      <c r="C99" s="29">
        <v>0.67355571400000003</v>
      </c>
      <c r="D99" s="29">
        <v>0.58133500000000005</v>
      </c>
      <c r="E99" s="29">
        <v>0.428343109</v>
      </c>
      <c r="F99" s="29">
        <v>0.47989571399999997</v>
      </c>
      <c r="G99" s="29">
        <v>0.25663000000000002</v>
      </c>
      <c r="H99" s="29">
        <v>1.557379327</v>
      </c>
      <c r="I99" s="29">
        <v>2.178471429</v>
      </c>
      <c r="J99" s="29">
        <v>0.60477499999999995</v>
      </c>
      <c r="K99" s="29">
        <v>9</v>
      </c>
      <c r="L99" s="29">
        <v>2</v>
      </c>
      <c r="M99" s="30">
        <v>0.22220000000000001</v>
      </c>
      <c r="N99" s="29">
        <v>0</v>
      </c>
      <c r="O99" s="30">
        <v>0</v>
      </c>
      <c r="P99" s="30">
        <v>0</v>
      </c>
      <c r="Q99" s="29" t="s">
        <v>34</v>
      </c>
      <c r="R99" s="29">
        <v>0.108140668</v>
      </c>
      <c r="S99" s="29">
        <v>5.9201129999999998E-2</v>
      </c>
      <c r="T99" s="29">
        <v>4.9584999999999997E-2</v>
      </c>
      <c r="U99" s="29">
        <v>0.205505989</v>
      </c>
      <c r="V99" s="29">
        <v>0.18491996299999999</v>
      </c>
      <c r="W99" s="29">
        <v>7.0360000000000006E-2</v>
      </c>
      <c r="X99" s="29">
        <v>1.895106366</v>
      </c>
      <c r="Y99" s="29">
        <v>1.449087386</v>
      </c>
      <c r="Z99" s="29">
        <v>1.366355</v>
      </c>
      <c r="AA99" s="31">
        <v>8.1959450000000003E-2</v>
      </c>
      <c r="AB99" s="31">
        <v>0.134868768</v>
      </c>
      <c r="AC99" s="31">
        <v>0.24528397099999999</v>
      </c>
      <c r="AD99" s="31">
        <v>0.11677679000000001</v>
      </c>
      <c r="AE99" s="31">
        <v>0.151475043</v>
      </c>
      <c r="AF99" s="31">
        <v>0.195620875</v>
      </c>
      <c r="AG99" s="29"/>
    </row>
    <row r="100" spans="1:33">
      <c r="A100" s="29" t="s">
        <v>140</v>
      </c>
      <c r="B100" s="29">
        <v>0.78942520599999999</v>
      </c>
      <c r="C100" s="38">
        <v>0.796836667</v>
      </c>
      <c r="D100" s="29">
        <v>0.79889666699999995</v>
      </c>
      <c r="E100" s="29">
        <v>0.700771692</v>
      </c>
      <c r="F100" s="29">
        <v>0.71262999999999999</v>
      </c>
      <c r="G100" s="29">
        <v>0.66307000000000005</v>
      </c>
      <c r="H100" s="29">
        <v>3.6597013230000002</v>
      </c>
      <c r="I100" s="29">
        <v>4.0595924999999999</v>
      </c>
      <c r="J100" s="29">
        <v>3.3574666670000002</v>
      </c>
      <c r="K100" s="29">
        <v>15</v>
      </c>
      <c r="L100" s="29">
        <v>3</v>
      </c>
      <c r="M100" s="30">
        <v>0.2</v>
      </c>
      <c r="N100" s="29">
        <v>7</v>
      </c>
      <c r="O100" s="30">
        <v>0.4667</v>
      </c>
      <c r="P100" s="30">
        <v>2.7900000000000001E-2</v>
      </c>
      <c r="Q100" s="29" t="s">
        <v>296</v>
      </c>
      <c r="R100" s="29">
        <v>4.9119116999999997E-2</v>
      </c>
      <c r="S100" s="29">
        <v>4.9314964000000003E-2</v>
      </c>
      <c r="T100" s="29">
        <v>3.6488924999999998E-2</v>
      </c>
      <c r="U100" s="29">
        <v>0.217510173</v>
      </c>
      <c r="V100" s="29">
        <v>0.176962599</v>
      </c>
      <c r="W100" s="29">
        <v>0.17178596700000001</v>
      </c>
      <c r="X100" s="29">
        <v>1.9264396210000001</v>
      </c>
      <c r="Y100" s="29">
        <v>1.5391498210000001</v>
      </c>
      <c r="Z100" s="29">
        <v>1.5585790909999999</v>
      </c>
      <c r="AA100" s="31">
        <v>0.30870343</v>
      </c>
      <c r="AB100" s="38">
        <v>0.47140211399999998</v>
      </c>
      <c r="AC100" s="31">
        <v>0.41202961700000001</v>
      </c>
      <c r="AD100" s="31">
        <v>0.35015930299999998</v>
      </c>
      <c r="AE100" s="31">
        <v>0.19826598000000001</v>
      </c>
      <c r="AF100" s="31">
        <v>0.27828986900000002</v>
      </c>
      <c r="AG100" s="29"/>
    </row>
    <row r="101" spans="1:33">
      <c r="A101" s="29" t="s">
        <v>141</v>
      </c>
      <c r="B101" s="29">
        <v>0.72400823800000003</v>
      </c>
      <c r="C101" s="29">
        <v>0.78167200000000003</v>
      </c>
      <c r="D101" s="29">
        <v>0.49003999999999998</v>
      </c>
      <c r="E101" s="29">
        <v>0.54371561899999998</v>
      </c>
      <c r="F101" s="29">
        <v>0.76994200000000002</v>
      </c>
      <c r="G101" s="29">
        <v>1.1999999999999999E-3</v>
      </c>
      <c r="H101" s="29">
        <v>2.8333372859999999</v>
      </c>
      <c r="I101" s="29">
        <v>4.8934759999999997</v>
      </c>
      <c r="J101" s="29">
        <v>-0.69523999999999997</v>
      </c>
      <c r="K101" s="29">
        <v>6</v>
      </c>
      <c r="L101" s="29">
        <v>1</v>
      </c>
      <c r="M101" s="30">
        <v>0.16669999999999999</v>
      </c>
      <c r="N101" s="29">
        <v>4</v>
      </c>
      <c r="O101" s="30">
        <v>0.66669999999999996</v>
      </c>
      <c r="P101" s="30">
        <v>4.82E-2</v>
      </c>
      <c r="Q101" s="29" t="s">
        <v>296</v>
      </c>
      <c r="R101" s="29">
        <v>0.10717323099999999</v>
      </c>
      <c r="S101" s="29">
        <v>7.9373318999999998E-2</v>
      </c>
      <c r="T101" s="29">
        <v>0</v>
      </c>
      <c r="U101" s="29">
        <v>0.32681147100000002</v>
      </c>
      <c r="V101" s="29">
        <v>0.23453961400000001</v>
      </c>
      <c r="W101" s="29">
        <v>0</v>
      </c>
      <c r="X101" s="29">
        <v>2.3320274379999999</v>
      </c>
      <c r="Y101" s="29">
        <v>1.3868771740000001</v>
      </c>
      <c r="Z101" s="29">
        <v>0</v>
      </c>
      <c r="AA101" s="31">
        <v>9.3484007999999993E-2</v>
      </c>
      <c r="AB101" s="29" t="s">
        <v>33</v>
      </c>
      <c r="AC101" s="31">
        <v>5.1324928999999998E-2</v>
      </c>
      <c r="AD101" s="29" t="s">
        <v>33</v>
      </c>
      <c r="AE101" s="32">
        <v>1.6215403999999999E-2</v>
      </c>
      <c r="AF101" s="29" t="s">
        <v>33</v>
      </c>
      <c r="AG101" s="29"/>
    </row>
    <row r="102" spans="1:33">
      <c r="A102" s="41" t="s">
        <v>142</v>
      </c>
      <c r="B102" s="41">
        <v>0.78003087999999998</v>
      </c>
      <c r="C102" s="41">
        <v>0.81466444400000004</v>
      </c>
      <c r="D102" s="41">
        <v>0.54248333299999996</v>
      </c>
      <c r="E102" s="41">
        <v>0.69421688800000003</v>
      </c>
      <c r="F102" s="41">
        <v>0.74606444400000005</v>
      </c>
      <c r="G102" s="41">
        <v>0.31893333299999999</v>
      </c>
      <c r="H102" s="41">
        <v>3.92328118</v>
      </c>
      <c r="I102" s="41">
        <v>4.7522500000000001</v>
      </c>
      <c r="J102" s="41">
        <v>0.87180999999999997</v>
      </c>
      <c r="K102" s="41">
        <v>12</v>
      </c>
      <c r="L102" s="41">
        <v>3</v>
      </c>
      <c r="M102" s="42">
        <v>0.25</v>
      </c>
      <c r="N102" s="41">
        <v>7</v>
      </c>
      <c r="O102" s="42">
        <v>0.58330000000000004</v>
      </c>
      <c r="P102" s="42">
        <v>2.5999999999999999E-2</v>
      </c>
      <c r="Q102" s="41" t="s">
        <v>296</v>
      </c>
      <c r="R102" s="41">
        <v>9.4781466999999994E-2</v>
      </c>
      <c r="S102" s="41">
        <v>5.1093140000000002E-2</v>
      </c>
      <c r="T102" s="41">
        <v>0.22701184199999999</v>
      </c>
      <c r="U102" s="41">
        <v>0.26501456200000001</v>
      </c>
      <c r="V102" s="41">
        <v>0.211406752</v>
      </c>
      <c r="W102" s="41">
        <v>0.347212095</v>
      </c>
      <c r="X102" s="41">
        <v>2.2713507669999999</v>
      </c>
      <c r="Y102" s="41">
        <v>2.1549984809999998</v>
      </c>
      <c r="Z102" s="41">
        <v>2.2787523030000001</v>
      </c>
      <c r="AA102" s="52">
        <v>4.2226061000000002E-2</v>
      </c>
      <c r="AB102" s="43">
        <v>8.7829365000000006E-2</v>
      </c>
      <c r="AC102" s="43">
        <v>0.244604444</v>
      </c>
      <c r="AD102" s="43">
        <v>9.1065298000000003E-2</v>
      </c>
      <c r="AE102" s="43">
        <v>0.14327279600000001</v>
      </c>
      <c r="AF102" s="43">
        <v>6.1207164000000001E-2</v>
      </c>
      <c r="AG102" s="62"/>
    </row>
    <row r="103" spans="1:33">
      <c r="A103" s="29" t="s">
        <v>143</v>
      </c>
      <c r="B103" s="29">
        <v>0.62005678099999995</v>
      </c>
      <c r="C103" s="29">
        <v>0.72361894699999996</v>
      </c>
      <c r="D103" s="29">
        <v>0.11973</v>
      </c>
      <c r="E103" s="29">
        <v>0.47810527400000002</v>
      </c>
      <c r="F103" s="29">
        <v>0.64777421099999999</v>
      </c>
      <c r="G103" s="29">
        <v>0.10847</v>
      </c>
      <c r="H103" s="29">
        <v>1.507652534</v>
      </c>
      <c r="I103" s="29">
        <v>2.9175831579999998</v>
      </c>
      <c r="J103" s="29">
        <v>0</v>
      </c>
      <c r="K103" s="29">
        <v>20</v>
      </c>
      <c r="L103" s="29">
        <v>1</v>
      </c>
      <c r="M103" s="30">
        <v>0.05</v>
      </c>
      <c r="N103" s="29">
        <v>9</v>
      </c>
      <c r="O103" s="30">
        <v>0.45</v>
      </c>
      <c r="P103" s="30">
        <v>0.21429999999999999</v>
      </c>
      <c r="Q103" s="29" t="s">
        <v>34</v>
      </c>
      <c r="R103" s="29">
        <v>0.176301606</v>
      </c>
      <c r="S103" s="29">
        <v>8.1276177000000005E-2</v>
      </c>
      <c r="T103" s="29">
        <v>0</v>
      </c>
      <c r="U103" s="29">
        <v>0.19835249899999999</v>
      </c>
      <c r="V103" s="29">
        <v>0.18604283699999999</v>
      </c>
      <c r="W103" s="29">
        <v>0</v>
      </c>
      <c r="X103" s="29">
        <v>1.918434768</v>
      </c>
      <c r="Y103" s="29">
        <v>2.5196758460000002</v>
      </c>
      <c r="Z103" s="29">
        <v>0</v>
      </c>
      <c r="AA103" s="40">
        <v>6.2939800000000003E-5</v>
      </c>
      <c r="AB103" s="29" t="s">
        <v>33</v>
      </c>
      <c r="AC103" s="32">
        <v>6.0523200000000004E-4</v>
      </c>
      <c r="AD103" s="29" t="s">
        <v>33</v>
      </c>
      <c r="AE103" s="32">
        <v>1.3873003E-2</v>
      </c>
      <c r="AF103" s="29" t="s">
        <v>33</v>
      </c>
      <c r="AG103" s="29"/>
    </row>
    <row r="104" spans="1:33">
      <c r="A104" s="29" t="s">
        <v>144</v>
      </c>
      <c r="B104" s="29">
        <v>0.771553445</v>
      </c>
      <c r="C104" s="29">
        <v>0.80592428599999999</v>
      </c>
      <c r="D104" s="29">
        <v>0.74059624999999996</v>
      </c>
      <c r="E104" s="29">
        <v>0.64727795200000005</v>
      </c>
      <c r="F104" s="29">
        <v>0.79849571399999997</v>
      </c>
      <c r="G104" s="29">
        <v>0.60036124999999996</v>
      </c>
      <c r="H104" s="29">
        <v>3.3934031619999998</v>
      </c>
      <c r="I104" s="29">
        <v>4.6791590479999998</v>
      </c>
      <c r="J104" s="29">
        <v>2.8040474999999998</v>
      </c>
      <c r="K104" s="29">
        <v>50</v>
      </c>
      <c r="L104" s="29">
        <v>8</v>
      </c>
      <c r="M104" s="30">
        <v>0.16</v>
      </c>
      <c r="N104" s="29">
        <v>33</v>
      </c>
      <c r="O104" s="30">
        <v>0.66</v>
      </c>
      <c r="P104" s="30">
        <v>6.8900000000000003E-2</v>
      </c>
      <c r="Q104" s="29" t="s">
        <v>296</v>
      </c>
      <c r="R104" s="29">
        <v>7.5383576999999993E-2</v>
      </c>
      <c r="S104" s="29">
        <v>5.4287123999999999E-2</v>
      </c>
      <c r="T104" s="29">
        <v>9.6915988999999994E-2</v>
      </c>
      <c r="U104" s="29">
        <v>0.25876167700000002</v>
      </c>
      <c r="V104" s="29">
        <v>0.19609027600000001</v>
      </c>
      <c r="W104" s="29">
        <v>0.31003177399999998</v>
      </c>
      <c r="X104" s="29">
        <v>2.1186132839999998</v>
      </c>
      <c r="Y104" s="29">
        <v>1.535444045</v>
      </c>
      <c r="Z104" s="29">
        <v>2.1871707489999999</v>
      </c>
      <c r="AA104" s="32">
        <v>1.5543100000000001E-4</v>
      </c>
      <c r="AB104" s="31">
        <v>5.3225937000000001E-2</v>
      </c>
      <c r="AC104" s="40">
        <v>1.01116E-5</v>
      </c>
      <c r="AD104" s="31">
        <v>6.2483555000000003E-2</v>
      </c>
      <c r="AE104" s="40">
        <v>2.8251599999999998E-6</v>
      </c>
      <c r="AF104" s="32">
        <v>2.6756538E-2</v>
      </c>
      <c r="AG104" s="29"/>
    </row>
    <row r="105" spans="1:33">
      <c r="A105" s="29" t="s">
        <v>145</v>
      </c>
      <c r="B105" s="29">
        <v>0.71308126999999999</v>
      </c>
      <c r="C105" s="29">
        <v>0.75178263199999995</v>
      </c>
      <c r="D105" s="29">
        <v>0.68620857099999999</v>
      </c>
      <c r="E105" s="29">
        <v>0.520631489</v>
      </c>
      <c r="F105" s="29">
        <v>0.61566473700000002</v>
      </c>
      <c r="G105" s="29">
        <v>0.45115285700000002</v>
      </c>
      <c r="H105" s="29">
        <v>2.2379004669999998</v>
      </c>
      <c r="I105" s="29">
        <v>3.0087110529999999</v>
      </c>
      <c r="J105" s="29">
        <v>1.97577</v>
      </c>
      <c r="K105" s="29">
        <v>26</v>
      </c>
      <c r="L105" s="29">
        <v>7</v>
      </c>
      <c r="M105" s="30">
        <v>0.26919999999999999</v>
      </c>
      <c r="N105" s="29">
        <v>6</v>
      </c>
      <c r="O105" s="30">
        <v>0.23080000000000001</v>
      </c>
      <c r="P105" s="30">
        <v>4.0300000000000002E-2</v>
      </c>
      <c r="Q105" s="29" t="s">
        <v>298</v>
      </c>
      <c r="R105" s="29">
        <v>9.3262425999999995E-2</v>
      </c>
      <c r="S105" s="29">
        <v>6.5269418999999995E-2</v>
      </c>
      <c r="T105" s="29">
        <v>9.5584103000000004E-2</v>
      </c>
      <c r="U105" s="29">
        <v>0.20681055700000001</v>
      </c>
      <c r="V105" s="29">
        <v>0.18637674000000001</v>
      </c>
      <c r="W105" s="29">
        <v>0.245886893</v>
      </c>
      <c r="X105" s="29">
        <v>1.869756196</v>
      </c>
      <c r="Y105" s="29">
        <v>1.582603891</v>
      </c>
      <c r="Z105" s="29">
        <v>1.720737108</v>
      </c>
      <c r="AA105" s="32">
        <v>1.0825181999999999E-2</v>
      </c>
      <c r="AB105" s="31">
        <v>7.2301564999999998E-2</v>
      </c>
      <c r="AC105" s="32">
        <v>2.1152443E-2</v>
      </c>
      <c r="AD105" s="31">
        <v>7.9466536000000004E-2</v>
      </c>
      <c r="AE105" s="32">
        <v>2.5888498999999999E-2</v>
      </c>
      <c r="AF105" s="31">
        <v>0.107419995</v>
      </c>
      <c r="AG105" s="29"/>
    </row>
    <row r="106" spans="1:33">
      <c r="A106" s="29" t="s">
        <v>146</v>
      </c>
      <c r="B106" s="29">
        <v>0.74693618799999995</v>
      </c>
      <c r="C106" s="29">
        <v>0.76267960000000001</v>
      </c>
      <c r="D106" s="29">
        <v>0.74693399999999999</v>
      </c>
      <c r="E106" s="29">
        <v>0.63565235600000003</v>
      </c>
      <c r="F106" s="29">
        <v>0.66601359999999998</v>
      </c>
      <c r="G106" s="29">
        <v>0.63361999999999996</v>
      </c>
      <c r="H106" s="29">
        <v>4.0163404409999997</v>
      </c>
      <c r="I106" s="29">
        <v>4.6131044000000001</v>
      </c>
      <c r="J106" s="29">
        <v>3.8292639999999998</v>
      </c>
      <c r="K106" s="29">
        <v>30</v>
      </c>
      <c r="L106" s="29">
        <v>5</v>
      </c>
      <c r="M106" s="30">
        <v>0.16669999999999999</v>
      </c>
      <c r="N106" s="29">
        <v>12</v>
      </c>
      <c r="O106" s="30">
        <v>0.4</v>
      </c>
      <c r="P106" s="30">
        <v>5.1900000000000002E-2</v>
      </c>
      <c r="Q106" s="29" t="s">
        <v>296</v>
      </c>
      <c r="R106" s="29">
        <v>9.7173049999999997E-2</v>
      </c>
      <c r="S106" s="29">
        <v>0.10165186</v>
      </c>
      <c r="T106" s="29">
        <v>8.5024348999999999E-2</v>
      </c>
      <c r="U106" s="29">
        <v>0.26392964600000002</v>
      </c>
      <c r="V106" s="29">
        <v>0.25776737300000002</v>
      </c>
      <c r="W106" s="29">
        <v>0.26174861999999999</v>
      </c>
      <c r="X106" s="29">
        <v>1.686285035</v>
      </c>
      <c r="Y106" s="29">
        <v>1.8055837159999999</v>
      </c>
      <c r="Z106" s="29">
        <v>1.1175441829999999</v>
      </c>
      <c r="AA106" s="31">
        <v>0.22792383499999999</v>
      </c>
      <c r="AB106" s="31">
        <v>0.36673504200000001</v>
      </c>
      <c r="AC106" s="31">
        <v>0.28542910100000002</v>
      </c>
      <c r="AD106" s="31">
        <v>0.40627601200000002</v>
      </c>
      <c r="AE106" s="31">
        <v>5.9248926E-2</v>
      </c>
      <c r="AF106" s="31">
        <v>0.13626769999999999</v>
      </c>
      <c r="AG106" s="29"/>
    </row>
    <row r="107" spans="1:33">
      <c r="A107" s="29" t="s">
        <v>147</v>
      </c>
      <c r="B107" s="29">
        <v>0.83641252799999999</v>
      </c>
      <c r="C107" s="29">
        <v>0.85089000000000004</v>
      </c>
      <c r="D107" s="4" t="s">
        <v>33</v>
      </c>
      <c r="E107" s="29">
        <v>0.91938127999999997</v>
      </c>
      <c r="F107" s="31">
        <v>0.85709285700000004</v>
      </c>
      <c r="G107" s="4" t="s">
        <v>33</v>
      </c>
      <c r="H107" s="29">
        <v>5.0119800320000003</v>
      </c>
      <c r="I107" s="29">
        <v>5.3190471429999997</v>
      </c>
      <c r="J107" s="4" t="s">
        <v>33</v>
      </c>
      <c r="K107" s="29">
        <v>7</v>
      </c>
      <c r="L107" s="29">
        <v>0</v>
      </c>
      <c r="M107" s="30">
        <v>0</v>
      </c>
      <c r="N107" s="29">
        <v>6</v>
      </c>
      <c r="O107" s="30">
        <v>0.85709999999999997</v>
      </c>
      <c r="P107" s="30">
        <v>1.03E-2</v>
      </c>
      <c r="Q107" s="29" t="s">
        <v>305</v>
      </c>
      <c r="R107" s="29">
        <v>2.8943841000000001E-2</v>
      </c>
      <c r="S107" s="29">
        <v>1.6024011000000001E-2</v>
      </c>
      <c r="T107" s="29" t="s">
        <v>33</v>
      </c>
      <c r="U107" s="29">
        <v>0.27217163999999999</v>
      </c>
      <c r="V107" s="29">
        <v>0.34992710599999999</v>
      </c>
      <c r="W107" s="29" t="s">
        <v>33</v>
      </c>
      <c r="X107" s="29">
        <v>1.2274500129999999</v>
      </c>
      <c r="Y107" s="29">
        <v>0.93564316199999997</v>
      </c>
      <c r="Z107" s="29" t="s">
        <v>33</v>
      </c>
      <c r="AA107" s="32">
        <v>2.8591295999999999E-2</v>
      </c>
      <c r="AB107" s="29" t="s">
        <v>33</v>
      </c>
      <c r="AC107" s="31">
        <v>0.32768261500000001</v>
      </c>
      <c r="AD107" s="29" t="s">
        <v>33</v>
      </c>
      <c r="AE107" s="31">
        <v>0.211367471</v>
      </c>
      <c r="AF107" s="29" t="s">
        <v>33</v>
      </c>
      <c r="AG107" s="29"/>
    </row>
    <row r="108" spans="1:33">
      <c r="A108" s="29" t="s">
        <v>148</v>
      </c>
      <c r="B108" s="29">
        <v>0.72038175400000004</v>
      </c>
      <c r="C108" s="29">
        <v>0.76821980400000001</v>
      </c>
      <c r="D108" s="29">
        <v>0.57430499999999995</v>
      </c>
      <c r="E108" s="29">
        <v>0.55908194</v>
      </c>
      <c r="F108" s="29">
        <v>0.67513352900000001</v>
      </c>
      <c r="G108" s="29">
        <v>0.36422500000000002</v>
      </c>
      <c r="H108" s="29">
        <v>2.5794379479999998</v>
      </c>
      <c r="I108" s="29">
        <v>3.7695680390000001</v>
      </c>
      <c r="J108" s="29">
        <v>0.61752499999999999</v>
      </c>
      <c r="K108" s="29">
        <v>57</v>
      </c>
      <c r="L108" s="29">
        <v>4</v>
      </c>
      <c r="M108" s="30">
        <v>7.0199999999999999E-2</v>
      </c>
      <c r="N108" s="29">
        <v>24</v>
      </c>
      <c r="O108" s="30">
        <v>0.42109999999999997</v>
      </c>
      <c r="P108" s="30">
        <v>0.14910000000000001</v>
      </c>
      <c r="Q108" s="29" t="s">
        <v>298</v>
      </c>
      <c r="R108" s="29">
        <v>0.115299122</v>
      </c>
      <c r="S108" s="29">
        <v>5.8476660999999999E-2</v>
      </c>
      <c r="T108" s="29">
        <v>0.216580355</v>
      </c>
      <c r="U108" s="29">
        <v>0.22574987299999999</v>
      </c>
      <c r="V108" s="29">
        <v>0.16583643100000001</v>
      </c>
      <c r="W108" s="29">
        <v>0.14404623599999999</v>
      </c>
      <c r="X108" s="29">
        <v>2.0414298049999999</v>
      </c>
      <c r="Y108" s="29">
        <v>1.65501009</v>
      </c>
      <c r="Z108" s="29">
        <v>1.1169463580000001</v>
      </c>
      <c r="AA108" s="40">
        <v>3.8273900000000001E-6</v>
      </c>
      <c r="AB108" s="31">
        <v>8.6073658999999997E-2</v>
      </c>
      <c r="AC108" s="40">
        <v>1.41779E-5</v>
      </c>
      <c r="AD108" s="32">
        <v>1.3053675000000001E-2</v>
      </c>
      <c r="AE108" s="40">
        <v>7.3922899999999997E-6</v>
      </c>
      <c r="AF108" s="32">
        <v>6.8617770000000003E-3</v>
      </c>
      <c r="AG108" s="29"/>
    </row>
    <row r="109" spans="1:33">
      <c r="A109" s="29" t="s">
        <v>157</v>
      </c>
      <c r="B109" s="29">
        <v>0.63594580599999995</v>
      </c>
      <c r="C109" s="29">
        <v>0.72253999999999996</v>
      </c>
      <c r="D109" s="29">
        <v>0.58800249999999998</v>
      </c>
      <c r="E109" s="29">
        <v>0.44542953400000002</v>
      </c>
      <c r="F109" s="29">
        <v>0.57702666700000005</v>
      </c>
      <c r="G109" s="29">
        <v>0.31477250000000001</v>
      </c>
      <c r="H109" s="29">
        <v>1.605754994</v>
      </c>
      <c r="I109" s="29">
        <v>3.6113266670000002</v>
      </c>
      <c r="J109" s="29">
        <v>1.409205</v>
      </c>
      <c r="K109" s="29">
        <v>7</v>
      </c>
      <c r="L109" s="29">
        <v>4</v>
      </c>
      <c r="M109" s="30">
        <v>0.57140000000000002</v>
      </c>
      <c r="N109" s="29">
        <v>1</v>
      </c>
      <c r="O109" s="30">
        <v>0.1429</v>
      </c>
      <c r="P109" s="30">
        <v>8.3000000000000001E-3</v>
      </c>
      <c r="Q109" s="29" t="s">
        <v>34</v>
      </c>
      <c r="R109" s="29">
        <v>0.107972627</v>
      </c>
      <c r="S109" s="29">
        <v>8.2843598000000004E-2</v>
      </c>
      <c r="T109" s="29">
        <v>7.1368002E-2</v>
      </c>
      <c r="U109" s="29">
        <v>0.223480809</v>
      </c>
      <c r="V109" s="29">
        <v>0.238635286</v>
      </c>
      <c r="W109" s="29">
        <v>8.7505421E-2</v>
      </c>
      <c r="X109" s="29">
        <v>2.0084146230000002</v>
      </c>
      <c r="Y109" s="29">
        <v>0.96596797000000001</v>
      </c>
      <c r="Z109" s="29">
        <v>0.6950712</v>
      </c>
      <c r="AA109" s="31">
        <v>0.106419071</v>
      </c>
      <c r="AB109" s="31">
        <v>7.6434993000000007E-2</v>
      </c>
      <c r="AC109" s="31">
        <v>0.220452913</v>
      </c>
      <c r="AD109" s="31">
        <v>0.105658032</v>
      </c>
      <c r="AE109" s="32">
        <v>3.5170038000000001E-2</v>
      </c>
      <c r="AF109" s="32">
        <v>3.9339950999999998E-2</v>
      </c>
      <c r="AG109" s="29"/>
    </row>
    <row r="110" spans="1:33">
      <c r="A110" s="29" t="s">
        <v>149</v>
      </c>
      <c r="B110" s="29">
        <v>0.727443862</v>
      </c>
      <c r="C110" s="29">
        <v>0.812365</v>
      </c>
      <c r="D110" s="29">
        <v>0.70486000000000004</v>
      </c>
      <c r="E110" s="29">
        <v>0.67073071900000003</v>
      </c>
      <c r="F110" s="29">
        <v>0.89488999999999996</v>
      </c>
      <c r="G110" s="29">
        <v>0.61365749999999997</v>
      </c>
      <c r="H110" s="29">
        <v>3.0513305329999998</v>
      </c>
      <c r="I110" s="29">
        <v>4.6013950000000001</v>
      </c>
      <c r="J110" s="29">
        <v>2.2590275000000002</v>
      </c>
      <c r="K110" s="29">
        <v>8</v>
      </c>
      <c r="L110" s="29">
        <v>4</v>
      </c>
      <c r="M110" s="30">
        <v>0.5</v>
      </c>
      <c r="N110" s="29">
        <v>5</v>
      </c>
      <c r="O110" s="30">
        <v>0.625</v>
      </c>
      <c r="P110" s="30">
        <v>1.8800000000000001E-2</v>
      </c>
      <c r="Q110" s="29" t="s">
        <v>34</v>
      </c>
      <c r="R110" s="29">
        <v>8.4189979999999998E-2</v>
      </c>
      <c r="S110" s="29">
        <v>3.2178605999999998E-2</v>
      </c>
      <c r="T110" s="29">
        <v>6.8609796000000001E-2</v>
      </c>
      <c r="U110" s="29">
        <v>0.21585364400000001</v>
      </c>
      <c r="V110" s="29">
        <v>4.8401950999999999E-2</v>
      </c>
      <c r="W110" s="29">
        <v>0.14370807999999999</v>
      </c>
      <c r="X110" s="29">
        <v>1.695263768</v>
      </c>
      <c r="Y110" s="29">
        <v>0.39563063100000001</v>
      </c>
      <c r="Z110" s="29">
        <v>1.6363544320000001</v>
      </c>
      <c r="AA110" s="32">
        <v>6.966613E-3</v>
      </c>
      <c r="AB110" s="32">
        <v>3.2897605000000003E-2</v>
      </c>
      <c r="AC110" s="32">
        <v>1.5419279999999999E-3</v>
      </c>
      <c r="AD110" s="32">
        <v>1.7030099E-2</v>
      </c>
      <c r="AE110" s="32">
        <v>2.475615E-3</v>
      </c>
      <c r="AF110" s="32">
        <v>3.4416942999999998E-2</v>
      </c>
      <c r="AG110" s="29"/>
    </row>
    <row r="111" spans="1:33">
      <c r="A111" s="44" t="s">
        <v>150</v>
      </c>
      <c r="B111" s="29">
        <v>0.70821170200000005</v>
      </c>
      <c r="C111" s="29">
        <v>0.76158641999999999</v>
      </c>
      <c r="D111" s="29">
        <v>0.71465999999999996</v>
      </c>
      <c r="E111" s="29">
        <v>0.53364270400000002</v>
      </c>
      <c r="F111" s="29">
        <v>0.66586629600000002</v>
      </c>
      <c r="G111" s="29">
        <v>0.40691500000000003</v>
      </c>
      <c r="H111" s="29">
        <v>2.7696089740000001</v>
      </c>
      <c r="I111" s="29">
        <v>4.1068891360000004</v>
      </c>
      <c r="J111" s="29">
        <v>0.80661499999999997</v>
      </c>
      <c r="K111" s="29">
        <v>83</v>
      </c>
      <c r="L111" s="29">
        <v>2</v>
      </c>
      <c r="M111" s="30">
        <v>2.41E-2</v>
      </c>
      <c r="N111" s="29">
        <v>42</v>
      </c>
      <c r="O111" s="30">
        <v>0.50600000000000001</v>
      </c>
      <c r="P111" s="30">
        <v>0.36209999999999998</v>
      </c>
      <c r="Q111" s="29" t="s">
        <v>300</v>
      </c>
      <c r="R111" s="29">
        <v>0.11367880299999999</v>
      </c>
      <c r="S111" s="29">
        <v>7.8915767999999997E-2</v>
      </c>
      <c r="T111" s="29">
        <v>1.162E-2</v>
      </c>
      <c r="U111" s="29">
        <v>0.24497865499999999</v>
      </c>
      <c r="V111" s="29">
        <v>0.23019743100000001</v>
      </c>
      <c r="W111" s="29">
        <v>3.8205000000000003E-2</v>
      </c>
      <c r="X111" s="29">
        <v>2.0292778070000002</v>
      </c>
      <c r="Y111" s="29">
        <v>1.5553861819999999</v>
      </c>
      <c r="Z111" s="29">
        <v>1.082355</v>
      </c>
      <c r="AA111" s="40">
        <v>8.7944899999999998E-7</v>
      </c>
      <c r="AB111" s="31">
        <v>7.9795621999999997E-2</v>
      </c>
      <c r="AC111" s="40">
        <v>5.4992400000000001E-6</v>
      </c>
      <c r="AD111" s="32">
        <v>4.5419416999999997E-2</v>
      </c>
      <c r="AE111" s="40">
        <v>1.15813E-9</v>
      </c>
      <c r="AF111" s="31">
        <v>7.4296023000000003E-2</v>
      </c>
      <c r="AG111" s="29"/>
    </row>
    <row r="112" spans="1:33">
      <c r="A112" s="70" t="s">
        <v>151</v>
      </c>
      <c r="B112" s="29">
        <v>0.71574304499999997</v>
      </c>
      <c r="C112" s="31">
        <v>0.64458499999999996</v>
      </c>
      <c r="D112" s="4" t="s">
        <v>33</v>
      </c>
      <c r="E112" s="29">
        <v>0.56349846999999997</v>
      </c>
      <c r="F112" s="31">
        <v>0.16575999999999999</v>
      </c>
      <c r="G112" s="4" t="s">
        <v>33</v>
      </c>
      <c r="H112" s="29">
        <v>2.6508818239999998</v>
      </c>
      <c r="I112" s="31">
        <v>0.35730499999999998</v>
      </c>
      <c r="J112" s="4" t="s">
        <v>33</v>
      </c>
      <c r="K112" s="29">
        <v>2</v>
      </c>
      <c r="L112" s="29">
        <v>0</v>
      </c>
      <c r="M112" s="30">
        <v>0</v>
      </c>
      <c r="N112" s="29">
        <v>0</v>
      </c>
      <c r="O112" s="30">
        <v>0</v>
      </c>
      <c r="P112" s="30">
        <v>0</v>
      </c>
      <c r="Q112" s="29" t="s">
        <v>298</v>
      </c>
      <c r="R112" s="29">
        <v>0.121384375</v>
      </c>
      <c r="S112" s="29">
        <v>1.5435000000000001E-2</v>
      </c>
      <c r="T112" s="29" t="s">
        <v>33</v>
      </c>
      <c r="U112" s="29">
        <v>0.244458335</v>
      </c>
      <c r="V112" s="29">
        <v>9.3020000000000005E-2</v>
      </c>
      <c r="W112" s="29" t="s">
        <v>33</v>
      </c>
      <c r="X112" s="29">
        <v>2.0718203509999999</v>
      </c>
      <c r="Y112" s="29">
        <v>1.2834950000000001</v>
      </c>
      <c r="Z112" s="29" t="s">
        <v>33</v>
      </c>
      <c r="AA112" s="38">
        <v>5.279561E-2</v>
      </c>
      <c r="AB112" s="29" t="s">
        <v>33</v>
      </c>
      <c r="AC112" s="38">
        <v>5.2711521999999997E-2</v>
      </c>
      <c r="AD112" s="29" t="s">
        <v>33</v>
      </c>
      <c r="AE112" s="38">
        <v>0.120374679</v>
      </c>
      <c r="AF112" s="29" t="s">
        <v>33</v>
      </c>
      <c r="AG112" s="29" t="s">
        <v>308</v>
      </c>
    </row>
    <row r="113" spans="1:33">
      <c r="A113" s="29" t="s">
        <v>152</v>
      </c>
      <c r="B113" s="29">
        <v>0.75954321199999997</v>
      </c>
      <c r="C113" s="29">
        <v>0.82071499999999997</v>
      </c>
      <c r="D113" s="29">
        <v>0.71494000000000002</v>
      </c>
      <c r="E113" s="29">
        <v>0.59818828999999996</v>
      </c>
      <c r="F113" s="29">
        <v>0.75656999999999996</v>
      </c>
      <c r="G113" s="29">
        <v>0.32762000000000002</v>
      </c>
      <c r="H113" s="29">
        <v>3.2116139380000002</v>
      </c>
      <c r="I113" s="29">
        <v>5.0587175000000002</v>
      </c>
      <c r="J113" s="29">
        <v>-0.75242500000000001</v>
      </c>
      <c r="K113" s="29">
        <v>6</v>
      </c>
      <c r="L113" s="29">
        <v>2</v>
      </c>
      <c r="M113" s="30">
        <v>0.33329999999999999</v>
      </c>
      <c r="N113" s="29">
        <v>3</v>
      </c>
      <c r="O113" s="30">
        <v>0.5</v>
      </c>
      <c r="P113" s="30">
        <v>3.5700000000000003E-2</v>
      </c>
      <c r="Q113" s="29" t="s">
        <v>296</v>
      </c>
      <c r="R113" s="29">
        <v>6.4724479000000001E-2</v>
      </c>
      <c r="S113" s="29">
        <v>5.6746337000000001E-2</v>
      </c>
      <c r="T113" s="29">
        <v>1.8409999999999999E-2</v>
      </c>
      <c r="U113" s="29">
        <v>0.24285604599999999</v>
      </c>
      <c r="V113" s="29">
        <v>0.217295601</v>
      </c>
      <c r="W113" s="29">
        <v>0.12436999999999999</v>
      </c>
      <c r="X113" s="29">
        <v>2.1765275499999999</v>
      </c>
      <c r="Y113" s="29">
        <v>1.9549323759999999</v>
      </c>
      <c r="Z113" s="29">
        <v>0.17302500000000001</v>
      </c>
      <c r="AA113" s="31">
        <v>6.1652406E-2</v>
      </c>
      <c r="AB113" s="31">
        <v>9.1348449999999998E-2</v>
      </c>
      <c r="AC113" s="31">
        <v>0.122842391</v>
      </c>
      <c r="AD113" s="31">
        <v>0.10027185700000001</v>
      </c>
      <c r="AE113" s="31">
        <v>7.9451180999999996E-2</v>
      </c>
      <c r="AF113" s="31">
        <v>5.3451130999999999E-2</v>
      </c>
      <c r="AG113" s="29"/>
    </row>
    <row r="114" spans="1:33">
      <c r="A114" s="71" t="s">
        <v>153</v>
      </c>
      <c r="B114" s="41">
        <v>0.67174513199999997</v>
      </c>
      <c r="C114" s="41">
        <v>0.77210999999999996</v>
      </c>
      <c r="D114" s="72" t="s">
        <v>33</v>
      </c>
      <c r="E114" s="41">
        <v>0.45065945600000001</v>
      </c>
      <c r="F114" s="41">
        <v>0.70910333299999995</v>
      </c>
      <c r="G114" s="72" t="s">
        <v>33</v>
      </c>
      <c r="H114" s="41">
        <v>1.3623547060000001</v>
      </c>
      <c r="I114" s="41">
        <v>2.5824500000000001</v>
      </c>
      <c r="J114" s="72" t="s">
        <v>33</v>
      </c>
      <c r="K114" s="41">
        <v>3</v>
      </c>
      <c r="L114" s="41">
        <v>0</v>
      </c>
      <c r="M114" s="42">
        <v>0</v>
      </c>
      <c r="N114" s="41">
        <v>2</v>
      </c>
      <c r="O114" s="42">
        <v>0.66669999999999996</v>
      </c>
      <c r="P114" s="42">
        <v>2.06E-2</v>
      </c>
      <c r="Q114" s="41" t="s">
        <v>38</v>
      </c>
      <c r="R114" s="41">
        <v>8.1743260999999998E-2</v>
      </c>
      <c r="S114" s="41">
        <v>8.4103281000000002E-2</v>
      </c>
      <c r="T114" s="41" t="s">
        <v>33</v>
      </c>
      <c r="U114" s="41">
        <v>0.20594064500000001</v>
      </c>
      <c r="V114" s="41">
        <v>0.28917367500000002</v>
      </c>
      <c r="W114" s="41" t="s">
        <v>33</v>
      </c>
      <c r="X114" s="41">
        <v>1.88154471</v>
      </c>
      <c r="Y114" s="41">
        <v>2.884387555</v>
      </c>
      <c r="Z114" s="41" t="s">
        <v>33</v>
      </c>
      <c r="AA114" s="43">
        <v>8.7619026000000003E-2</v>
      </c>
      <c r="AB114" s="41" t="s">
        <v>33</v>
      </c>
      <c r="AC114" s="43">
        <v>0.13104374199999999</v>
      </c>
      <c r="AD114" s="41" t="s">
        <v>33</v>
      </c>
      <c r="AE114" s="43">
        <v>0.27016949899999998</v>
      </c>
      <c r="AF114" s="41" t="s">
        <v>33</v>
      </c>
    </row>
    <row r="115" spans="1:33">
      <c r="A115" s="44" t="s">
        <v>154</v>
      </c>
      <c r="B115" s="29">
        <v>0.78489376600000005</v>
      </c>
      <c r="C115" s="29">
        <v>0.82933425900000002</v>
      </c>
      <c r="D115" s="29">
        <v>0.75219999999999998</v>
      </c>
      <c r="E115" s="29">
        <v>0.72968633800000005</v>
      </c>
      <c r="F115" s="29">
        <v>0.853999815</v>
      </c>
      <c r="G115" s="29">
        <v>0.61212</v>
      </c>
      <c r="H115" s="29">
        <v>3.8010456289999999</v>
      </c>
      <c r="I115" s="29">
        <v>4.6863274070000003</v>
      </c>
      <c r="J115" s="29">
        <v>2.2832666669999999</v>
      </c>
      <c r="K115" s="29">
        <v>57</v>
      </c>
      <c r="L115" s="29">
        <v>3</v>
      </c>
      <c r="M115" s="30">
        <v>5.2600000000000001E-2</v>
      </c>
      <c r="N115" s="29">
        <v>43</v>
      </c>
      <c r="O115" s="30">
        <v>0.75439999999999996</v>
      </c>
      <c r="P115" s="30">
        <v>5.5800000000000002E-2</v>
      </c>
      <c r="Q115" s="29" t="s">
        <v>296</v>
      </c>
      <c r="R115" s="29">
        <v>8.7603591999999994E-2</v>
      </c>
      <c r="S115" s="29">
        <v>4.7506618E-2</v>
      </c>
      <c r="T115" s="29">
        <v>7.6415636999999995E-2</v>
      </c>
      <c r="U115" s="29">
        <v>0.27160592</v>
      </c>
      <c r="V115" s="29">
        <v>0.22284955200000001</v>
      </c>
      <c r="W115" s="29">
        <v>0.34427455400000001</v>
      </c>
      <c r="X115" s="29">
        <v>2.0267562959999998</v>
      </c>
      <c r="Y115" s="29">
        <v>1.883126442</v>
      </c>
      <c r="Z115" s="29">
        <v>3.070628503</v>
      </c>
      <c r="AA115" s="40">
        <v>1.9240799999999999E-8</v>
      </c>
      <c r="AB115" s="31">
        <v>0.11289729599999999</v>
      </c>
      <c r="AC115" s="32">
        <v>1.0736800000000001E-4</v>
      </c>
      <c r="AD115" s="31">
        <v>0.17603527399999999</v>
      </c>
      <c r="AE115" s="32">
        <v>7.0059899999999999E-4</v>
      </c>
      <c r="AF115" s="31">
        <v>0.15588832</v>
      </c>
      <c r="AG115" s="29"/>
    </row>
    <row r="116" spans="1:33">
      <c r="A116" s="29" t="s">
        <v>155</v>
      </c>
      <c r="B116" s="29">
        <v>0.77416603299999998</v>
      </c>
      <c r="C116" s="29">
        <v>0.80154400000000003</v>
      </c>
      <c r="D116" s="72" t="s">
        <v>33</v>
      </c>
      <c r="E116" s="29">
        <v>0.64883363900000002</v>
      </c>
      <c r="F116" s="29">
        <v>0.77370799999999995</v>
      </c>
      <c r="G116" s="72" t="s">
        <v>33</v>
      </c>
      <c r="H116" s="29">
        <v>3.3510703610000001</v>
      </c>
      <c r="I116" s="29">
        <v>4.5971760000000002</v>
      </c>
      <c r="J116" s="72" t="s">
        <v>33</v>
      </c>
      <c r="K116" s="29">
        <v>5</v>
      </c>
      <c r="L116" s="29">
        <v>0</v>
      </c>
      <c r="M116" s="30">
        <v>0</v>
      </c>
      <c r="N116" s="29">
        <v>4</v>
      </c>
      <c r="O116" s="30">
        <v>0.8</v>
      </c>
      <c r="P116" s="30">
        <v>2.63E-2</v>
      </c>
      <c r="Q116" s="29" t="s">
        <v>296</v>
      </c>
      <c r="R116" s="29">
        <v>6.7591354000000006E-2</v>
      </c>
      <c r="S116" s="29">
        <v>8.5082536E-2</v>
      </c>
      <c r="T116" s="29" t="s">
        <v>33</v>
      </c>
      <c r="U116" s="29">
        <v>0.26795622899999999</v>
      </c>
      <c r="V116" s="29">
        <v>0.30015816899999997</v>
      </c>
      <c r="W116" s="29" t="s">
        <v>33</v>
      </c>
      <c r="X116" s="29">
        <v>2.1519920090000002</v>
      </c>
      <c r="Y116" s="29">
        <v>3.4621795120000001</v>
      </c>
      <c r="Z116" s="29" t="s">
        <v>33</v>
      </c>
      <c r="AA116" s="31">
        <v>0.25683040400000001</v>
      </c>
      <c r="AB116" s="29" t="s">
        <v>33</v>
      </c>
      <c r="AC116" s="31">
        <v>0.203832708</v>
      </c>
      <c r="AD116" s="29" t="s">
        <v>33</v>
      </c>
      <c r="AE116" s="31">
        <v>0.23367737399999999</v>
      </c>
      <c r="AF116" s="29" t="s">
        <v>33</v>
      </c>
      <c r="AG116" s="29"/>
    </row>
    <row r="117" spans="1:33">
      <c r="A117" s="29" t="s">
        <v>156</v>
      </c>
      <c r="B117" s="29">
        <v>0.72959668499999997</v>
      </c>
      <c r="C117" s="29">
        <v>0.80373000000000006</v>
      </c>
      <c r="D117" s="63" t="s">
        <v>33</v>
      </c>
      <c r="E117" s="29">
        <v>0.61217288000000003</v>
      </c>
      <c r="F117" s="29">
        <v>0.77825</v>
      </c>
      <c r="G117" s="63" t="s">
        <v>33</v>
      </c>
      <c r="H117" s="29">
        <v>3.046977101</v>
      </c>
      <c r="I117" s="29">
        <v>3.9909349999999999</v>
      </c>
      <c r="J117" s="63" t="s">
        <v>33</v>
      </c>
      <c r="K117" s="29">
        <v>2</v>
      </c>
      <c r="L117" s="29">
        <v>0</v>
      </c>
      <c r="M117" s="30">
        <v>0</v>
      </c>
      <c r="N117" s="29">
        <v>1</v>
      </c>
      <c r="O117" s="30">
        <v>0.5</v>
      </c>
      <c r="P117" s="30">
        <v>5.1000000000000004E-3</v>
      </c>
      <c r="Q117" s="29" t="s">
        <v>300</v>
      </c>
      <c r="R117" s="29">
        <v>0.109386293</v>
      </c>
      <c r="S117" s="29">
        <v>9.6100000000000005E-3</v>
      </c>
      <c r="T117" s="29" t="s">
        <v>33</v>
      </c>
      <c r="U117" s="29">
        <v>0.23279208900000001</v>
      </c>
      <c r="V117" s="29">
        <v>0.15106</v>
      </c>
      <c r="W117" s="29" t="s">
        <v>33</v>
      </c>
      <c r="X117" s="29">
        <v>1.853748602</v>
      </c>
      <c r="Y117" s="29">
        <v>0.79342500000000005</v>
      </c>
      <c r="Z117" s="29" t="s">
        <v>33</v>
      </c>
      <c r="AA117" s="32">
        <v>3.5224235999999999E-2</v>
      </c>
      <c r="AB117" s="29" t="s">
        <v>33</v>
      </c>
      <c r="AC117" s="31">
        <v>0.18255339600000001</v>
      </c>
      <c r="AD117" s="29" t="s">
        <v>33</v>
      </c>
      <c r="AE117" s="31">
        <v>0.17206608200000001</v>
      </c>
      <c r="AF117" s="29" t="s">
        <v>33</v>
      </c>
      <c r="AG117" s="29"/>
    </row>
    <row r="118" spans="1:33">
      <c r="A118" s="41" t="s">
        <v>158</v>
      </c>
      <c r="B118" s="41">
        <v>0.70056184300000002</v>
      </c>
      <c r="C118" s="41">
        <v>0.76923714300000001</v>
      </c>
      <c r="D118" s="41">
        <v>0.38532</v>
      </c>
      <c r="E118" s="41">
        <v>0.54255731200000001</v>
      </c>
      <c r="F118" s="41">
        <v>0.691172381</v>
      </c>
      <c r="G118" s="41">
        <v>0.17638999999999999</v>
      </c>
      <c r="H118" s="41">
        <v>2.4728593550000002</v>
      </c>
      <c r="I118" s="41">
        <v>3.8952247619999998</v>
      </c>
      <c r="J118" s="41">
        <v>-0.17695</v>
      </c>
      <c r="K118" s="41">
        <v>22</v>
      </c>
      <c r="L118" s="41">
        <v>1</v>
      </c>
      <c r="M118" s="42">
        <v>4.5499999999999999E-2</v>
      </c>
      <c r="N118" s="41">
        <v>10</v>
      </c>
      <c r="O118" s="42">
        <v>0.45450000000000002</v>
      </c>
      <c r="P118" s="42">
        <v>6.13E-2</v>
      </c>
      <c r="Q118" s="41" t="s">
        <v>38</v>
      </c>
      <c r="R118" s="41">
        <v>9.6321973000000005E-2</v>
      </c>
      <c r="S118" s="41">
        <v>5.6975985E-2</v>
      </c>
      <c r="T118" s="41">
        <v>0</v>
      </c>
      <c r="U118" s="41">
        <v>0.22665052699999999</v>
      </c>
      <c r="V118" s="41">
        <v>0.16991525099999999</v>
      </c>
      <c r="W118" s="41">
        <v>0</v>
      </c>
      <c r="X118" s="41">
        <v>1.9460974120000001</v>
      </c>
      <c r="Y118" s="41">
        <v>1.7894613260000001</v>
      </c>
      <c r="Z118" s="41">
        <v>0</v>
      </c>
      <c r="AA118" s="53">
        <v>1.7899800000000001E-5</v>
      </c>
      <c r="AB118" s="41" t="s">
        <v>33</v>
      </c>
      <c r="AC118" s="52">
        <v>4.4665999999999998E-4</v>
      </c>
      <c r="AD118" s="41" t="s">
        <v>33</v>
      </c>
      <c r="AE118" s="52">
        <v>9.4775899999999995E-4</v>
      </c>
      <c r="AF118" s="41" t="s">
        <v>33</v>
      </c>
      <c r="AG118" s="41"/>
    </row>
    <row r="119" spans="1:33" s="3" customFormat="1">
      <c r="A119" s="73" t="s">
        <v>159</v>
      </c>
      <c r="B119" s="25">
        <v>0.78297245746691879</v>
      </c>
      <c r="C119" s="25">
        <v>0.81444550000000004</v>
      </c>
      <c r="D119" s="25">
        <v>0.64183499999999993</v>
      </c>
      <c r="E119" s="25">
        <v>0.66786981096408315</v>
      </c>
      <c r="F119" s="25">
        <v>0.83100924999999992</v>
      </c>
      <c r="G119" s="25">
        <v>0.23880499999999999</v>
      </c>
      <c r="H119" s="25">
        <v>3.4628814933837426</v>
      </c>
      <c r="I119" s="25">
        <v>4.8905754999999997</v>
      </c>
      <c r="J119" s="25">
        <v>0.16383999999999999</v>
      </c>
      <c r="K119" s="25">
        <v>42</v>
      </c>
      <c r="L119" s="25">
        <v>2</v>
      </c>
      <c r="M119" s="26">
        <v>4.7619047619047616E-2</v>
      </c>
      <c r="N119" s="25">
        <v>34</v>
      </c>
      <c r="O119" s="26">
        <v>0.80952380952380953</v>
      </c>
      <c r="P119" s="26">
        <v>0.12454212454212454</v>
      </c>
      <c r="Q119" s="25" t="s">
        <v>296</v>
      </c>
      <c r="R119" s="25">
        <v>5.3838050416037522E-2</v>
      </c>
      <c r="S119" s="25">
        <v>5.8283829616369597E-2</v>
      </c>
      <c r="T119" s="25">
        <v>6.9355E-2</v>
      </c>
      <c r="U119" s="25">
        <v>0.23329789641690743</v>
      </c>
      <c r="V119" s="25">
        <v>0.18742501886604546</v>
      </c>
      <c r="W119" s="25">
        <v>7.9994999999999983E-2</v>
      </c>
      <c r="X119" s="25">
        <v>2.072481049878006</v>
      </c>
      <c r="Y119" s="25">
        <v>1.5818360043932334</v>
      </c>
      <c r="Z119" s="25">
        <v>1.7297899999999999</v>
      </c>
      <c r="AA119" s="27">
        <v>1.00744556340475E-3</v>
      </c>
      <c r="AB119" s="28">
        <v>8.95776654877493E-2</v>
      </c>
      <c r="AC119" s="27">
        <v>3.2379519804012802E-6</v>
      </c>
      <c r="AD119" s="27">
        <v>3.4191403825158201E-2</v>
      </c>
      <c r="AE119" s="27">
        <v>1.9349853378783098E-6</v>
      </c>
      <c r="AF119" s="28">
        <v>8.2196941567393794E-2</v>
      </c>
    </row>
    <row r="120" spans="1:33">
      <c r="A120" s="29" t="s">
        <v>160</v>
      </c>
      <c r="B120" s="29">
        <v>0.711239065</v>
      </c>
      <c r="C120" s="29">
        <v>0.80054444400000002</v>
      </c>
      <c r="D120" s="29">
        <v>0.6461325</v>
      </c>
      <c r="E120" s="29">
        <v>0.54664379500000004</v>
      </c>
      <c r="F120" s="29">
        <v>0.80398777799999999</v>
      </c>
      <c r="G120" s="29">
        <v>0.42745499999999997</v>
      </c>
      <c r="H120" s="29">
        <v>2.5746136329999998</v>
      </c>
      <c r="I120" s="29">
        <v>4.5095311110000003</v>
      </c>
      <c r="J120" s="29">
        <v>2.0155924999999999</v>
      </c>
      <c r="K120" s="29">
        <v>14</v>
      </c>
      <c r="L120" s="29">
        <v>4</v>
      </c>
      <c r="M120" s="30">
        <v>0.28570000000000001</v>
      </c>
      <c r="N120" s="29">
        <v>7</v>
      </c>
      <c r="O120" s="30">
        <v>0.5</v>
      </c>
      <c r="P120" s="30">
        <v>3.85E-2</v>
      </c>
      <c r="Q120" s="29" t="s">
        <v>298</v>
      </c>
      <c r="R120" s="29">
        <v>0.11977779700000001</v>
      </c>
      <c r="S120" s="29">
        <v>4.9396610000000001E-2</v>
      </c>
      <c r="T120" s="29">
        <v>0.100036844</v>
      </c>
      <c r="U120" s="29">
        <v>0.253486551</v>
      </c>
      <c r="V120" s="29">
        <v>0.19477049699999999</v>
      </c>
      <c r="W120" s="29">
        <v>0.24617303500000001</v>
      </c>
      <c r="X120" s="29">
        <v>2.0686740640000001</v>
      </c>
      <c r="Y120" s="29">
        <v>1.21554494</v>
      </c>
      <c r="Z120" s="29">
        <v>1.1422818480000001</v>
      </c>
      <c r="AA120" s="32">
        <v>4.1996399999999999E-4</v>
      </c>
      <c r="AB120" s="32">
        <v>3.0443549E-2</v>
      </c>
      <c r="AC120" s="32">
        <v>2.2387679999999999E-3</v>
      </c>
      <c r="AD120" s="32">
        <v>3.6713451000000001E-2</v>
      </c>
      <c r="AE120" s="32">
        <v>8.0409199999999996E-4</v>
      </c>
      <c r="AF120" s="32">
        <v>1.8891102999999999E-2</v>
      </c>
      <c r="AG120" s="29"/>
    </row>
    <row r="121" spans="1:33">
      <c r="A121" s="29" t="s">
        <v>161</v>
      </c>
      <c r="B121" s="29">
        <v>0.70501557500000001</v>
      </c>
      <c r="C121" s="29">
        <v>0.77664999999999995</v>
      </c>
      <c r="D121" s="29">
        <v>0.51661000000000001</v>
      </c>
      <c r="E121" s="29">
        <v>0.50880450399999999</v>
      </c>
      <c r="F121" s="29">
        <v>0.74902000000000002</v>
      </c>
      <c r="G121" s="29">
        <v>0.29968</v>
      </c>
      <c r="H121" s="29">
        <v>2.2228481420000001</v>
      </c>
      <c r="I121" s="29">
        <v>3.6286879999999999</v>
      </c>
      <c r="J121" s="29">
        <v>0.19453999999999999</v>
      </c>
      <c r="K121" s="29">
        <v>7</v>
      </c>
      <c r="L121" s="29">
        <v>2</v>
      </c>
      <c r="M121" s="30">
        <v>0.28570000000000001</v>
      </c>
      <c r="N121" s="29">
        <v>3</v>
      </c>
      <c r="O121" s="30">
        <v>0.42859999999999998</v>
      </c>
      <c r="P121" s="30">
        <v>1.9E-2</v>
      </c>
      <c r="Q121" s="29" t="s">
        <v>300</v>
      </c>
      <c r="R121" s="29">
        <v>9.3124044000000003E-2</v>
      </c>
      <c r="S121" s="29">
        <v>4.3054413E-2</v>
      </c>
      <c r="T121" s="29">
        <v>0.1729</v>
      </c>
      <c r="U121" s="29">
        <v>0.247012602</v>
      </c>
      <c r="V121" s="29">
        <v>0.10321346200000001</v>
      </c>
      <c r="W121" s="29">
        <v>7.8039999999999998E-2</v>
      </c>
      <c r="X121" s="29">
        <v>2.0061307949999998</v>
      </c>
      <c r="Y121" s="29">
        <v>1.0636903170000001</v>
      </c>
      <c r="Z121" s="29">
        <v>0.78193000000000001</v>
      </c>
      <c r="AA121" s="32">
        <v>1.0850174000000001E-2</v>
      </c>
      <c r="AB121" s="31">
        <v>0.14140026</v>
      </c>
      <c r="AC121" s="32">
        <v>3.5141959999999998E-3</v>
      </c>
      <c r="AD121" s="31">
        <v>5.0534767000000001E-2</v>
      </c>
      <c r="AE121" s="32">
        <v>2.1734639E-2</v>
      </c>
      <c r="AF121" s="31">
        <v>6.6616023999999996E-2</v>
      </c>
      <c r="AG121" s="29"/>
    </row>
    <row r="122" spans="1:33">
      <c r="A122" s="29" t="s">
        <v>162</v>
      </c>
      <c r="B122" s="29">
        <v>0.60456309799999997</v>
      </c>
      <c r="C122" s="29">
        <v>0.63287545499999998</v>
      </c>
      <c r="D122" s="29">
        <v>0.52075000000000005</v>
      </c>
      <c r="E122" s="29">
        <v>0.49212978299999999</v>
      </c>
      <c r="F122" s="29">
        <v>0.59603636400000004</v>
      </c>
      <c r="G122" s="29">
        <v>0.48239500000000002</v>
      </c>
      <c r="H122" s="29">
        <v>1.9471821739999999</v>
      </c>
      <c r="I122" s="29">
        <v>2.7074663640000001</v>
      </c>
      <c r="J122" s="29">
        <v>0.56754499999999997</v>
      </c>
      <c r="K122" s="29">
        <v>13</v>
      </c>
      <c r="L122" s="29">
        <v>2</v>
      </c>
      <c r="M122" s="30">
        <v>0.15379999999999999</v>
      </c>
      <c r="N122" s="29">
        <v>3</v>
      </c>
      <c r="O122" s="30">
        <v>0.23080000000000001</v>
      </c>
      <c r="P122" s="30">
        <v>2.8799999999999999E-2</v>
      </c>
      <c r="Q122" s="29" t="s">
        <v>34</v>
      </c>
      <c r="R122" s="29">
        <v>0.16689989299999999</v>
      </c>
      <c r="S122" s="29">
        <v>0.19052454099999999</v>
      </c>
      <c r="T122" s="29">
        <v>0.22716</v>
      </c>
      <c r="U122" s="29">
        <v>0.22581759700000001</v>
      </c>
      <c r="V122" s="29">
        <v>0.26060634900000001</v>
      </c>
      <c r="W122" s="29">
        <v>0.261075</v>
      </c>
      <c r="X122" s="29">
        <v>1.6818525660000001</v>
      </c>
      <c r="Y122" s="29">
        <v>1.812263913</v>
      </c>
      <c r="Z122" s="29">
        <v>0.95197500000000002</v>
      </c>
      <c r="AA122" s="31">
        <v>0.31733391700000002</v>
      </c>
      <c r="AB122" s="31">
        <v>0.31490999600000003</v>
      </c>
      <c r="AC122" s="31">
        <v>0.108930086</v>
      </c>
      <c r="AD122" s="31">
        <v>0.33595757599999998</v>
      </c>
      <c r="AE122" s="31">
        <v>9.8451899999999995E-2</v>
      </c>
      <c r="AF122" s="31">
        <v>0.12253188299999999</v>
      </c>
      <c r="AG122" s="29"/>
    </row>
    <row r="123" spans="1:33">
      <c r="A123" s="29" t="s">
        <v>163</v>
      </c>
      <c r="B123" s="29">
        <v>0.70684482800000004</v>
      </c>
      <c r="C123" s="29">
        <v>0.76298999999999995</v>
      </c>
      <c r="D123" s="72" t="s">
        <v>33</v>
      </c>
      <c r="E123" s="29">
        <v>0.44406834499999998</v>
      </c>
      <c r="F123" s="29">
        <v>0.71892999999999996</v>
      </c>
      <c r="G123" s="72" t="s">
        <v>33</v>
      </c>
      <c r="H123" s="29">
        <v>1.8091450570000001</v>
      </c>
      <c r="I123" s="29">
        <v>3.8573300000000001</v>
      </c>
      <c r="J123" s="72" t="s">
        <v>33</v>
      </c>
      <c r="K123" s="29">
        <v>1</v>
      </c>
      <c r="L123" s="29">
        <v>0</v>
      </c>
      <c r="M123" s="30">
        <v>0</v>
      </c>
      <c r="N123" s="29">
        <v>1</v>
      </c>
      <c r="O123" s="30">
        <v>1</v>
      </c>
      <c r="P123" s="30">
        <v>1.2500000000000001E-2</v>
      </c>
      <c r="Q123" s="29" t="s">
        <v>298</v>
      </c>
      <c r="R123" s="29">
        <v>6.2974477000000001E-2</v>
      </c>
      <c r="S123" s="29">
        <v>0</v>
      </c>
      <c r="T123" s="29" t="s">
        <v>33</v>
      </c>
      <c r="U123" s="29">
        <v>0.19751079899999999</v>
      </c>
      <c r="V123" s="29">
        <v>0</v>
      </c>
      <c r="W123" s="29" t="s">
        <v>33</v>
      </c>
      <c r="X123" s="29">
        <v>2.0620370590000001</v>
      </c>
      <c r="Y123" s="29">
        <v>0</v>
      </c>
      <c r="Z123" s="29" t="s">
        <v>33</v>
      </c>
      <c r="AA123" s="29" t="s">
        <v>33</v>
      </c>
      <c r="AB123" s="29" t="s">
        <v>33</v>
      </c>
      <c r="AC123" s="29" t="s">
        <v>33</v>
      </c>
      <c r="AD123" s="29" t="s">
        <v>33</v>
      </c>
      <c r="AE123" s="29" t="s">
        <v>33</v>
      </c>
      <c r="AF123" s="29" t="s">
        <v>33</v>
      </c>
      <c r="AG123" s="29"/>
    </row>
    <row r="124" spans="1:33">
      <c r="A124" s="29" t="s">
        <v>164</v>
      </c>
      <c r="B124" s="29">
        <v>0.73022267299999999</v>
      </c>
      <c r="C124" s="29">
        <v>0.769101111</v>
      </c>
      <c r="D124" s="29">
        <v>0.67315999999999998</v>
      </c>
      <c r="E124" s="29">
        <v>0.58864454499999996</v>
      </c>
      <c r="F124" s="29">
        <v>0.733897778</v>
      </c>
      <c r="G124" s="29">
        <v>0.36413000000000001</v>
      </c>
      <c r="H124" s="29">
        <v>2.8676153270000002</v>
      </c>
      <c r="I124" s="29">
        <v>4.0629566669999999</v>
      </c>
      <c r="J124" s="29">
        <v>-1.1180300000000001</v>
      </c>
      <c r="K124" s="29">
        <v>19</v>
      </c>
      <c r="L124" s="29">
        <v>1</v>
      </c>
      <c r="M124" s="30">
        <v>5.2600000000000001E-2</v>
      </c>
      <c r="N124" s="29">
        <v>12</v>
      </c>
      <c r="O124" s="30">
        <v>0.63160000000000005</v>
      </c>
      <c r="P124" s="30">
        <v>6.1499999999999999E-2</v>
      </c>
      <c r="Q124" s="29" t="s">
        <v>300</v>
      </c>
      <c r="R124" s="29">
        <v>9.8935541000000002E-2</v>
      </c>
      <c r="S124" s="29">
        <v>0.10883071499999999</v>
      </c>
      <c r="T124" s="29">
        <v>0</v>
      </c>
      <c r="U124" s="29">
        <v>0.251617706</v>
      </c>
      <c r="V124" s="29">
        <v>0.22503693</v>
      </c>
      <c r="W124" s="29">
        <v>0</v>
      </c>
      <c r="X124" s="29">
        <v>2.1084568520000002</v>
      </c>
      <c r="Y124" s="29">
        <v>1.7992739019999999</v>
      </c>
      <c r="Z124" s="29">
        <v>0</v>
      </c>
      <c r="AA124" s="31">
        <v>7.6552931000000005E-2</v>
      </c>
      <c r="AB124" s="29" t="s">
        <v>33</v>
      </c>
      <c r="AC124" s="32">
        <v>7.8432099999999998E-3</v>
      </c>
      <c r="AD124" s="29" t="s">
        <v>33</v>
      </c>
      <c r="AE124" s="32">
        <v>6.7301009999999996E-3</v>
      </c>
      <c r="AF124" s="29" t="s">
        <v>33</v>
      </c>
      <c r="AG124" s="29"/>
    </row>
    <row r="125" spans="1:33">
      <c r="A125" s="29" t="s">
        <v>165</v>
      </c>
      <c r="B125" s="29">
        <v>0.70290888200000001</v>
      </c>
      <c r="C125" s="29">
        <v>0.76017749999999995</v>
      </c>
      <c r="D125" s="29">
        <v>0.66990285699999996</v>
      </c>
      <c r="E125" s="29">
        <v>0.48851483899999998</v>
      </c>
      <c r="F125" s="29">
        <v>0.63246449999999999</v>
      </c>
      <c r="G125" s="29">
        <v>0.35204714300000001</v>
      </c>
      <c r="H125" s="29">
        <v>2.073185681</v>
      </c>
      <c r="I125" s="29">
        <v>3.1074125000000001</v>
      </c>
      <c r="J125" s="29">
        <v>1.0997385710000001</v>
      </c>
      <c r="K125" s="29">
        <v>27</v>
      </c>
      <c r="L125" s="29">
        <v>7</v>
      </c>
      <c r="M125" s="30">
        <v>0.25929999999999997</v>
      </c>
      <c r="N125" s="29">
        <v>8</v>
      </c>
      <c r="O125" s="30">
        <v>0.29630000000000001</v>
      </c>
      <c r="P125" s="30">
        <v>5.8799999999999998E-2</v>
      </c>
      <c r="Q125" s="29" t="s">
        <v>300</v>
      </c>
      <c r="R125" s="29">
        <v>0.102256389</v>
      </c>
      <c r="S125" s="29">
        <v>4.2052447999999999E-2</v>
      </c>
      <c r="T125" s="29">
        <v>7.8171681000000007E-2</v>
      </c>
      <c r="U125" s="29">
        <v>0.21336205499999999</v>
      </c>
      <c r="V125" s="29">
        <v>0.20361479599999999</v>
      </c>
      <c r="W125" s="29">
        <v>0.20160684600000001</v>
      </c>
      <c r="X125" s="29">
        <v>1.9359451700000001</v>
      </c>
      <c r="Y125" s="29">
        <v>1.567110118</v>
      </c>
      <c r="Z125" s="29">
        <v>1.4415335069999999</v>
      </c>
      <c r="AA125" s="40">
        <v>1.05065E-5</v>
      </c>
      <c r="AB125" s="32">
        <v>1.3464057E-2</v>
      </c>
      <c r="AC125" s="32">
        <v>2.8837989999999998E-3</v>
      </c>
      <c r="AD125" s="32">
        <v>9.7941940000000009E-3</v>
      </c>
      <c r="AE125" s="32">
        <v>4.7454039999999999E-3</v>
      </c>
      <c r="AF125" s="32">
        <v>1.0569103E-2</v>
      </c>
      <c r="AG125" s="29"/>
    </row>
    <row r="126" spans="1:33">
      <c r="A126" s="34" t="s">
        <v>54</v>
      </c>
      <c r="B126" s="34">
        <v>0.60451953416149096</v>
      </c>
      <c r="C126" s="59">
        <v>0.590418</v>
      </c>
      <c r="D126" s="57">
        <v>0.60424999999999995</v>
      </c>
      <c r="E126" s="34">
        <v>0.38385630434782603</v>
      </c>
      <c r="F126" s="59">
        <v>0.36981599999999998</v>
      </c>
      <c r="G126" s="34">
        <v>0.32324000000000003</v>
      </c>
      <c r="H126" s="67">
        <v>0.24139046583850901</v>
      </c>
      <c r="I126" s="74">
        <v>0.25644</v>
      </c>
      <c r="J126" s="34">
        <v>-1.0007250000000001</v>
      </c>
      <c r="K126" s="34">
        <v>7</v>
      </c>
      <c r="L126" s="34">
        <v>2</v>
      </c>
      <c r="M126" s="58">
        <f>L126/K126</f>
        <v>0.2857142857142857</v>
      </c>
      <c r="N126" s="34">
        <v>0</v>
      </c>
      <c r="O126" s="58">
        <v>0</v>
      </c>
      <c r="P126" s="58">
        <v>0</v>
      </c>
      <c r="Q126" s="58" t="s">
        <v>34</v>
      </c>
      <c r="R126" s="34">
        <v>8.2735084149119495E-2</v>
      </c>
      <c r="S126" s="34">
        <v>4.2443086315676899E-2</v>
      </c>
      <c r="T126" s="34">
        <v>2.298E-2</v>
      </c>
      <c r="U126" s="34">
        <v>0.116660599826463</v>
      </c>
      <c r="V126" s="34">
        <v>5.7480864850835402E-2</v>
      </c>
      <c r="W126" s="34">
        <v>2.6540000000000001E-2</v>
      </c>
      <c r="X126" s="34">
        <v>1.41571281354621</v>
      </c>
      <c r="Y126" s="34">
        <v>1.8578911800964</v>
      </c>
      <c r="Z126" s="34">
        <v>0.55089500000000002</v>
      </c>
      <c r="AA126" s="57">
        <v>0.25231819999999999</v>
      </c>
      <c r="AB126" s="57">
        <v>0.33906649999999999</v>
      </c>
      <c r="AC126" s="57">
        <v>0.30966700000000003</v>
      </c>
      <c r="AD126" s="59">
        <v>0.1908147</v>
      </c>
      <c r="AE126" s="75">
        <v>0.49322339999999998</v>
      </c>
      <c r="AF126" s="57">
        <v>0.200707</v>
      </c>
    </row>
    <row r="127" spans="1:33">
      <c r="A127" s="29" t="s">
        <v>166</v>
      </c>
      <c r="B127" s="29">
        <v>0.72626611900000004</v>
      </c>
      <c r="C127" s="31">
        <v>0.69989333300000001</v>
      </c>
      <c r="D127" s="29">
        <v>0.78869999999999996</v>
      </c>
      <c r="E127" s="29">
        <v>0.665418073</v>
      </c>
      <c r="F127" s="31">
        <v>0.61154333299999997</v>
      </c>
      <c r="G127" s="29">
        <v>0.80335999999999996</v>
      </c>
      <c r="H127" s="29">
        <v>3.2050656329999998</v>
      </c>
      <c r="I127" s="38">
        <v>3.286413333</v>
      </c>
      <c r="J127" s="29">
        <v>4.7468300000000001</v>
      </c>
      <c r="K127" s="29">
        <v>4</v>
      </c>
      <c r="L127" s="29">
        <v>1</v>
      </c>
      <c r="M127" s="30">
        <v>0.2</v>
      </c>
      <c r="N127" s="29">
        <v>1</v>
      </c>
      <c r="O127" s="30">
        <v>0.2</v>
      </c>
      <c r="P127" s="30">
        <v>1.4E-3</v>
      </c>
      <c r="Q127" s="29" t="s">
        <v>38</v>
      </c>
      <c r="R127" s="29">
        <v>0.112486302</v>
      </c>
      <c r="S127" s="29">
        <v>0.118573425</v>
      </c>
      <c r="T127" s="29">
        <v>0</v>
      </c>
      <c r="U127" s="29">
        <v>0.246248889</v>
      </c>
      <c r="V127" s="29">
        <v>0.28724095599999999</v>
      </c>
      <c r="W127" s="29">
        <v>0</v>
      </c>
      <c r="X127" s="29">
        <v>1.7320947310000001</v>
      </c>
      <c r="Y127" s="29">
        <v>1.458075228</v>
      </c>
      <c r="Z127" s="29">
        <v>0</v>
      </c>
      <c r="AA127" s="38">
        <v>0.368679443</v>
      </c>
      <c r="AB127" s="29" t="s">
        <v>33</v>
      </c>
      <c r="AC127" s="38">
        <v>0.38812542999999999</v>
      </c>
      <c r="AD127" s="29" t="s">
        <v>33</v>
      </c>
      <c r="AE127" s="31">
        <v>0.465955016</v>
      </c>
      <c r="AF127" s="29" t="s">
        <v>33</v>
      </c>
      <c r="AG127" s="29"/>
    </row>
    <row r="128" spans="1:33">
      <c r="A128" s="29" t="s">
        <v>167</v>
      </c>
      <c r="B128" s="29">
        <v>0.73189674400000004</v>
      </c>
      <c r="C128" s="29">
        <v>0.79793199999999997</v>
      </c>
      <c r="D128" s="29" t="s">
        <v>33</v>
      </c>
      <c r="E128" s="29">
        <v>0.642705843</v>
      </c>
      <c r="F128" s="29">
        <v>0.83290299999999995</v>
      </c>
      <c r="G128" s="29" t="s">
        <v>33</v>
      </c>
      <c r="H128" s="29">
        <v>3.2030907270000002</v>
      </c>
      <c r="I128" s="29">
        <v>4.4197810000000004</v>
      </c>
      <c r="J128" s="29" t="s">
        <v>33</v>
      </c>
      <c r="K128" s="29">
        <v>10</v>
      </c>
      <c r="L128" s="29">
        <v>0</v>
      </c>
      <c r="M128" s="30">
        <v>0</v>
      </c>
      <c r="N128" s="29">
        <v>7</v>
      </c>
      <c r="O128" s="30">
        <v>0.7</v>
      </c>
      <c r="P128" s="30">
        <v>1.7399999999999999E-2</v>
      </c>
      <c r="Q128" s="29" t="s">
        <v>298</v>
      </c>
      <c r="R128" s="29">
        <v>0.10511651299999999</v>
      </c>
      <c r="S128" s="29">
        <v>9.1529544000000004E-2</v>
      </c>
      <c r="T128" s="29" t="s">
        <v>33</v>
      </c>
      <c r="U128" s="29">
        <v>0.26104797000000002</v>
      </c>
      <c r="V128" s="29">
        <v>0.27839491599999999</v>
      </c>
      <c r="W128" s="29" t="s">
        <v>33</v>
      </c>
      <c r="X128" s="29">
        <v>1.554072839</v>
      </c>
      <c r="Y128" s="29">
        <v>1.47477244</v>
      </c>
      <c r="Z128" s="29" t="s">
        <v>33</v>
      </c>
      <c r="AA128" s="32">
        <v>2.4801729000000002E-2</v>
      </c>
      <c r="AB128" s="29" t="s">
        <v>33</v>
      </c>
      <c r="AC128" s="32">
        <v>2.9955017E-2</v>
      </c>
      <c r="AD128" s="29" t="s">
        <v>33</v>
      </c>
      <c r="AE128" s="32">
        <v>1.4488338999999999E-2</v>
      </c>
      <c r="AF128" s="29" t="s">
        <v>33</v>
      </c>
      <c r="AG128" s="29"/>
    </row>
    <row r="129" spans="1:33">
      <c r="A129" s="29" t="s">
        <v>168</v>
      </c>
      <c r="B129" s="29">
        <v>0.72571502600000004</v>
      </c>
      <c r="C129" s="38">
        <v>0.76885000000000003</v>
      </c>
      <c r="D129" s="29">
        <v>0.77344999999999997</v>
      </c>
      <c r="E129" s="29">
        <v>0.58834505299999995</v>
      </c>
      <c r="F129" s="29">
        <v>0.60326000000000002</v>
      </c>
      <c r="G129" s="29">
        <v>0.44046000000000002</v>
      </c>
      <c r="H129" s="29">
        <v>2.8661265340000002</v>
      </c>
      <c r="I129" s="29">
        <v>3.357272</v>
      </c>
      <c r="J129" s="29">
        <v>2.0487899999999999</v>
      </c>
      <c r="K129" s="29">
        <v>6</v>
      </c>
      <c r="L129" s="29">
        <v>1</v>
      </c>
      <c r="M129" s="30">
        <v>0.16669999999999999</v>
      </c>
      <c r="N129" s="29">
        <v>1</v>
      </c>
      <c r="O129" s="30">
        <v>0.16669999999999999</v>
      </c>
      <c r="P129" s="30">
        <v>5.1999999999999998E-3</v>
      </c>
      <c r="Q129" s="29" t="s">
        <v>298</v>
      </c>
      <c r="R129" s="29">
        <v>0.10064461700000001</v>
      </c>
      <c r="S129" s="29">
        <v>5.0387545999999998E-2</v>
      </c>
      <c r="T129" s="29">
        <v>0</v>
      </c>
      <c r="U129" s="29">
        <v>0.203562565</v>
      </c>
      <c r="V129" s="29">
        <v>0.13152716</v>
      </c>
      <c r="W129" s="29">
        <v>0</v>
      </c>
      <c r="X129" s="29">
        <v>1.5161377620000001</v>
      </c>
      <c r="Y129" s="29">
        <v>1.831007077</v>
      </c>
      <c r="Z129" s="29">
        <v>0</v>
      </c>
      <c r="AA129" s="31">
        <v>6.5916970000000005E-2</v>
      </c>
      <c r="AB129" s="29" t="s">
        <v>33</v>
      </c>
      <c r="AC129" s="31">
        <v>0.40688074099999999</v>
      </c>
      <c r="AD129" s="29" t="s">
        <v>33</v>
      </c>
      <c r="AE129" s="31">
        <v>0.290891599</v>
      </c>
      <c r="AF129" s="29" t="s">
        <v>33</v>
      </c>
      <c r="AG129" s="29"/>
    </row>
    <row r="130" spans="1:33">
      <c r="A130" s="29" t="s">
        <v>169</v>
      </c>
      <c r="B130" s="29">
        <v>0.64851349599999997</v>
      </c>
      <c r="C130" s="29">
        <v>0.74857399999999996</v>
      </c>
      <c r="D130" s="29" t="s">
        <v>33</v>
      </c>
      <c r="E130" s="29">
        <v>0.40296756099999997</v>
      </c>
      <c r="F130" s="29">
        <v>0.68442800000000004</v>
      </c>
      <c r="G130" s="29" t="s">
        <v>33</v>
      </c>
      <c r="H130" s="29">
        <v>1.203668293</v>
      </c>
      <c r="I130" s="29">
        <v>3.6802139999999999</v>
      </c>
      <c r="J130" s="29" t="s">
        <v>33</v>
      </c>
      <c r="K130" s="29">
        <v>5</v>
      </c>
      <c r="L130" s="29">
        <v>0</v>
      </c>
      <c r="M130" s="30">
        <v>0</v>
      </c>
      <c r="N130" s="29">
        <v>3</v>
      </c>
      <c r="O130" s="30">
        <v>0.6</v>
      </c>
      <c r="P130" s="30">
        <v>5.8799999999999998E-2</v>
      </c>
      <c r="Q130" s="29" t="s">
        <v>309</v>
      </c>
      <c r="R130" s="29">
        <v>7.9070056E-2</v>
      </c>
      <c r="S130" s="29">
        <v>8.5931357999999999E-2</v>
      </c>
      <c r="T130" s="29" t="s">
        <v>33</v>
      </c>
      <c r="U130" s="29">
        <v>0.18361965399999999</v>
      </c>
      <c r="V130" s="29">
        <v>0.238047333</v>
      </c>
      <c r="W130" s="29" t="s">
        <v>33</v>
      </c>
      <c r="X130" s="29">
        <v>1.6689872809999999</v>
      </c>
      <c r="Y130" s="29">
        <v>1.2619925599999999</v>
      </c>
      <c r="Z130" s="29" t="s">
        <v>33</v>
      </c>
      <c r="AA130" s="32">
        <v>3.0188415999999999E-2</v>
      </c>
      <c r="AB130" s="29" t="s">
        <v>33</v>
      </c>
      <c r="AC130" s="32">
        <v>2.8865814E-2</v>
      </c>
      <c r="AD130" s="29" t="s">
        <v>33</v>
      </c>
      <c r="AE130" s="32">
        <v>6.0442639999999997E-3</v>
      </c>
      <c r="AF130" s="29" t="s">
        <v>33</v>
      </c>
      <c r="AG130" s="29"/>
    </row>
    <row r="131" spans="1:33">
      <c r="A131" s="29" t="s">
        <v>170</v>
      </c>
      <c r="B131" s="29">
        <v>0.78560815299999998</v>
      </c>
      <c r="C131" s="29">
        <v>0.85131000000000001</v>
      </c>
      <c r="D131" s="29" t="s">
        <v>33</v>
      </c>
      <c r="E131" s="29">
        <v>0.73232978900000001</v>
      </c>
      <c r="F131" s="29">
        <v>0.94977999999999996</v>
      </c>
      <c r="G131" s="29" t="s">
        <v>33</v>
      </c>
      <c r="H131" s="29">
        <v>3.7893785750000002</v>
      </c>
      <c r="I131" s="29">
        <v>5.4068100000000001</v>
      </c>
      <c r="J131" s="29" t="s">
        <v>33</v>
      </c>
      <c r="K131" s="29">
        <v>1</v>
      </c>
      <c r="L131" s="29">
        <v>0</v>
      </c>
      <c r="M131" s="30">
        <v>0</v>
      </c>
      <c r="N131" s="29">
        <v>1</v>
      </c>
      <c r="O131" s="30">
        <v>1</v>
      </c>
      <c r="P131" s="30">
        <v>4.4000000000000003E-3</v>
      </c>
      <c r="Q131" s="29" t="s">
        <v>296</v>
      </c>
      <c r="R131" s="29">
        <v>7.3000581999999994E-2</v>
      </c>
      <c r="S131" s="29">
        <v>0</v>
      </c>
      <c r="T131" s="29" t="s">
        <v>33</v>
      </c>
      <c r="U131" s="29">
        <v>0.25551343799999998</v>
      </c>
      <c r="V131" s="29">
        <v>0</v>
      </c>
      <c r="W131" s="29" t="s">
        <v>33</v>
      </c>
      <c r="X131" s="29">
        <v>1.933964996</v>
      </c>
      <c r="Y131" s="29">
        <v>0</v>
      </c>
      <c r="Z131" s="29" t="s">
        <v>33</v>
      </c>
      <c r="AA131" s="29" t="s">
        <v>33</v>
      </c>
      <c r="AB131" s="29" t="s">
        <v>33</v>
      </c>
      <c r="AC131" s="29" t="s">
        <v>33</v>
      </c>
      <c r="AD131" s="29" t="s">
        <v>33</v>
      </c>
      <c r="AE131" s="29" t="s">
        <v>33</v>
      </c>
      <c r="AF131" s="29" t="s">
        <v>33</v>
      </c>
      <c r="AG131" s="29"/>
    </row>
    <row r="132" spans="1:33">
      <c r="A132" s="29" t="s">
        <v>171</v>
      </c>
      <c r="B132" s="29">
        <v>0.690646341</v>
      </c>
      <c r="C132" s="29">
        <v>0.69647000000000003</v>
      </c>
      <c r="D132" s="29">
        <v>0.62116000000000005</v>
      </c>
      <c r="E132" s="29">
        <v>0.50228403499999996</v>
      </c>
      <c r="F132" s="29">
        <v>0.51130333299999997</v>
      </c>
      <c r="G132" s="29">
        <v>0.34387000000000001</v>
      </c>
      <c r="H132" s="29">
        <v>1.535493835</v>
      </c>
      <c r="I132" s="31">
        <v>1.0808866669999999</v>
      </c>
      <c r="J132" s="29">
        <v>0.90385000000000004</v>
      </c>
      <c r="K132" s="29">
        <v>4</v>
      </c>
      <c r="L132" s="29">
        <v>1</v>
      </c>
      <c r="M132" s="30">
        <v>0.25</v>
      </c>
      <c r="N132" s="29">
        <v>0</v>
      </c>
      <c r="O132" s="30">
        <v>0</v>
      </c>
      <c r="P132" s="30">
        <v>0</v>
      </c>
      <c r="Q132" s="29" t="s">
        <v>302</v>
      </c>
      <c r="R132" s="29">
        <v>8.2697382E-2</v>
      </c>
      <c r="S132" s="29">
        <v>1.3493028000000001E-2</v>
      </c>
      <c r="T132" s="29">
        <v>0</v>
      </c>
      <c r="U132" s="29">
        <v>0.19537342699999999</v>
      </c>
      <c r="V132" s="29">
        <v>0.122610836</v>
      </c>
      <c r="W132" s="29">
        <v>0</v>
      </c>
      <c r="X132" s="29">
        <v>2.1146824080000002</v>
      </c>
      <c r="Y132" s="29">
        <v>1.980723891</v>
      </c>
      <c r="Z132" s="29">
        <v>0</v>
      </c>
      <c r="AA132" s="31">
        <v>0.28851396600000001</v>
      </c>
      <c r="AB132" s="29" t="s">
        <v>33</v>
      </c>
      <c r="AC132" s="31">
        <v>0.45555422699999998</v>
      </c>
      <c r="AD132" s="29" t="s">
        <v>33</v>
      </c>
      <c r="AE132" s="38">
        <v>0.36522911000000002</v>
      </c>
      <c r="AF132" s="29" t="s">
        <v>33</v>
      </c>
      <c r="AG132" s="29"/>
    </row>
    <row r="133" spans="1:33">
      <c r="A133" s="41" t="s">
        <v>172</v>
      </c>
      <c r="B133" s="41">
        <v>0.69764294100000002</v>
      </c>
      <c r="C133" s="43">
        <v>0.46253</v>
      </c>
      <c r="D133" s="41" t="s">
        <v>33</v>
      </c>
      <c r="E133" s="41">
        <v>0.54129764700000005</v>
      </c>
      <c r="F133" s="43">
        <v>0.28656999999999999</v>
      </c>
      <c r="G133" s="41" t="s">
        <v>33</v>
      </c>
      <c r="H133" s="41">
        <v>2.4332564310000002</v>
      </c>
      <c r="I133" s="41">
        <v>2.5168300000000001</v>
      </c>
      <c r="J133" s="41" t="s">
        <v>33</v>
      </c>
      <c r="K133" s="41">
        <v>1</v>
      </c>
      <c r="L133" s="41">
        <v>0</v>
      </c>
      <c r="M133" s="42">
        <v>0</v>
      </c>
      <c r="N133" s="41">
        <v>0</v>
      </c>
      <c r="O133" s="42">
        <v>0</v>
      </c>
      <c r="P133" s="42">
        <v>0</v>
      </c>
      <c r="Q133" s="41" t="s">
        <v>38</v>
      </c>
      <c r="R133" s="41">
        <v>9.8110669999999997E-2</v>
      </c>
      <c r="S133" s="41">
        <v>0</v>
      </c>
      <c r="T133" s="41" t="s">
        <v>33</v>
      </c>
      <c r="U133" s="41">
        <v>0.220871915</v>
      </c>
      <c r="V133" s="41">
        <v>0</v>
      </c>
      <c r="W133" s="41" t="s">
        <v>33</v>
      </c>
      <c r="X133" s="41">
        <v>1.85526561</v>
      </c>
      <c r="Y133" s="41">
        <v>0</v>
      </c>
      <c r="Z133" s="41" t="s">
        <v>33</v>
      </c>
      <c r="AA133" s="41" t="s">
        <v>33</v>
      </c>
      <c r="AB133" s="41" t="s">
        <v>33</v>
      </c>
      <c r="AC133" s="41" t="s">
        <v>33</v>
      </c>
      <c r="AD133" s="41" t="s">
        <v>33</v>
      </c>
      <c r="AE133" s="41" t="s">
        <v>33</v>
      </c>
      <c r="AF133" s="41" t="s">
        <v>33</v>
      </c>
      <c r="AG133" s="62"/>
    </row>
    <row r="134" spans="1:33">
      <c r="A134" s="29" t="s">
        <v>173</v>
      </c>
      <c r="B134" s="29">
        <v>0.71094695799999996</v>
      </c>
      <c r="C134" s="38">
        <v>0.72791464299999997</v>
      </c>
      <c r="D134" s="29">
        <v>0.73643999999999998</v>
      </c>
      <c r="E134" s="29">
        <v>0.56389587299999999</v>
      </c>
      <c r="F134" s="29">
        <v>0.58836785700000005</v>
      </c>
      <c r="G134" s="29">
        <v>0.46006000000000002</v>
      </c>
      <c r="H134" s="29">
        <v>2.4158732230000002</v>
      </c>
      <c r="I134" s="29">
        <v>2.8403575000000001</v>
      </c>
      <c r="J134" s="29">
        <v>1.9782500000000001</v>
      </c>
      <c r="K134" s="29">
        <v>57</v>
      </c>
      <c r="L134" s="29">
        <v>1</v>
      </c>
      <c r="M134" s="30">
        <f>L134/K134</f>
        <v>1.7543859649122806E-2</v>
      </c>
      <c r="N134" s="29">
        <v>15</v>
      </c>
      <c r="O134" s="30">
        <f>N134/K134</f>
        <v>0.26315789473684209</v>
      </c>
      <c r="P134" s="30">
        <v>8.43E-2</v>
      </c>
      <c r="Q134" s="29" t="s">
        <v>300</v>
      </c>
      <c r="R134" s="29">
        <v>0.104845777</v>
      </c>
      <c r="S134" s="29">
        <v>0.105318127</v>
      </c>
      <c r="T134" s="29">
        <v>0</v>
      </c>
      <c r="U134" s="29">
        <v>0.20766440999999999</v>
      </c>
      <c r="V134" s="29">
        <v>0.175658798</v>
      </c>
      <c r="W134" s="29">
        <v>0</v>
      </c>
      <c r="X134" s="29">
        <v>1.4700698219999999</v>
      </c>
      <c r="Y134" s="29">
        <v>1.0935225070000001</v>
      </c>
      <c r="Z134" s="29">
        <v>0</v>
      </c>
      <c r="AA134" s="31">
        <v>0.12589409500000001</v>
      </c>
      <c r="AB134" s="29" t="s">
        <v>33</v>
      </c>
      <c r="AC134" s="31">
        <v>0.16421408100000001</v>
      </c>
      <c r="AD134" s="29" t="s">
        <v>33</v>
      </c>
      <c r="AE134" s="32">
        <v>4.5257250000000004E-3</v>
      </c>
      <c r="AF134" s="29" t="s">
        <v>33</v>
      </c>
      <c r="AG134" s="29"/>
    </row>
    <row r="135" spans="1:33">
      <c r="A135" s="29" t="s">
        <v>174</v>
      </c>
      <c r="B135" s="29">
        <v>0.70279288399999995</v>
      </c>
      <c r="C135" s="29">
        <v>0.72143000000000002</v>
      </c>
      <c r="D135" s="29">
        <v>0.671072</v>
      </c>
      <c r="E135" s="29">
        <v>0.47054919699999997</v>
      </c>
      <c r="F135" s="29">
        <v>0.49304999999999999</v>
      </c>
      <c r="G135" s="29">
        <v>0.381276</v>
      </c>
      <c r="H135" s="29">
        <v>1.7732698920000001</v>
      </c>
      <c r="I135" s="31">
        <v>1.06755</v>
      </c>
      <c r="J135" s="29">
        <v>0.15391199999999999</v>
      </c>
      <c r="K135" s="29">
        <v>6</v>
      </c>
      <c r="L135" s="29">
        <v>5</v>
      </c>
      <c r="M135" s="30">
        <v>0.83330000000000004</v>
      </c>
      <c r="N135" s="29">
        <v>0</v>
      </c>
      <c r="O135" s="30">
        <v>0</v>
      </c>
      <c r="P135" s="30">
        <v>0</v>
      </c>
      <c r="Q135" s="29" t="s">
        <v>300</v>
      </c>
      <c r="R135" s="29">
        <v>7.2158782000000005E-2</v>
      </c>
      <c r="S135" s="29">
        <v>0</v>
      </c>
      <c r="T135" s="29">
        <v>1.8038063999999999E-2</v>
      </c>
      <c r="U135" s="29">
        <v>0.20726910000000001</v>
      </c>
      <c r="V135" s="29">
        <v>0</v>
      </c>
      <c r="W135" s="29">
        <v>0.108947232</v>
      </c>
      <c r="X135" s="29">
        <v>1.733775938</v>
      </c>
      <c r="Y135" s="29">
        <v>0</v>
      </c>
      <c r="Z135" s="29">
        <v>1.415315935</v>
      </c>
      <c r="AA135" s="29" t="s">
        <v>33</v>
      </c>
      <c r="AB135" s="29" t="s">
        <v>33</v>
      </c>
      <c r="AC135" s="29" t="s">
        <v>33</v>
      </c>
      <c r="AD135" s="29" t="s">
        <v>33</v>
      </c>
      <c r="AE135" s="29" t="s">
        <v>33</v>
      </c>
      <c r="AF135" s="29" t="s">
        <v>33</v>
      </c>
      <c r="AG135" s="29"/>
    </row>
    <row r="136" spans="1:33">
      <c r="A136" s="29" t="s">
        <v>175</v>
      </c>
      <c r="B136" s="29">
        <v>0.78493934799999998</v>
      </c>
      <c r="C136" s="29">
        <v>0.81992571400000003</v>
      </c>
      <c r="D136" s="41" t="s">
        <v>33</v>
      </c>
      <c r="E136" s="29">
        <v>0.70997175000000001</v>
      </c>
      <c r="F136" s="29">
        <v>0.820974286</v>
      </c>
      <c r="G136" s="41" t="s">
        <v>33</v>
      </c>
      <c r="H136" s="29">
        <v>0.78493934799999998</v>
      </c>
      <c r="I136" s="29">
        <v>0.81992571400000003</v>
      </c>
      <c r="J136" s="41" t="s">
        <v>33</v>
      </c>
      <c r="K136" s="29">
        <v>14</v>
      </c>
      <c r="L136" s="29">
        <v>0</v>
      </c>
      <c r="M136" s="30">
        <v>0</v>
      </c>
      <c r="N136" s="29">
        <v>12</v>
      </c>
      <c r="O136" s="30">
        <v>0.85709999999999997</v>
      </c>
      <c r="P136" s="30">
        <v>5.4999999999999997E-3</v>
      </c>
      <c r="Q136" s="29" t="s">
        <v>296</v>
      </c>
      <c r="R136" s="29">
        <v>6.6046658999999994E-2</v>
      </c>
      <c r="S136" s="29">
        <v>4.0566029000000003E-2</v>
      </c>
      <c r="T136" s="29" t="s">
        <v>33</v>
      </c>
      <c r="U136" s="29">
        <v>0.25603424800000002</v>
      </c>
      <c r="V136" s="29">
        <v>0.204070845</v>
      </c>
      <c r="W136" s="29" t="s">
        <v>33</v>
      </c>
      <c r="X136" s="29">
        <v>6.6046658999999994E-2</v>
      </c>
      <c r="Y136" s="29">
        <v>4.0566029000000003E-2</v>
      </c>
      <c r="Z136" s="29" t="s">
        <v>33</v>
      </c>
      <c r="AA136" s="32">
        <v>3.4083590000000001E-3</v>
      </c>
      <c r="AB136" s="29" t="s">
        <v>33</v>
      </c>
      <c r="AC136" s="32">
        <v>3.1704639E-2</v>
      </c>
      <c r="AD136" s="29" t="s">
        <v>33</v>
      </c>
      <c r="AE136" s="32">
        <v>3.4083590000000001E-3</v>
      </c>
      <c r="AF136" s="29" t="s">
        <v>33</v>
      </c>
      <c r="AG136" s="29"/>
    </row>
    <row r="137" spans="1:33">
      <c r="A137" s="29" t="s">
        <v>176</v>
      </c>
      <c r="B137" s="29">
        <v>0.78739871900000002</v>
      </c>
      <c r="C137" s="29">
        <v>0.85609999999999997</v>
      </c>
      <c r="D137" s="29">
        <v>0.81242000000000003</v>
      </c>
      <c r="E137" s="29">
        <v>0.784461144</v>
      </c>
      <c r="F137" s="38">
        <v>0.95118999999999998</v>
      </c>
      <c r="G137" s="29">
        <v>0.99997000000000003</v>
      </c>
      <c r="H137" s="29">
        <v>4.1699262399999997</v>
      </c>
      <c r="I137" s="29">
        <v>5.3309100000000003</v>
      </c>
      <c r="J137" s="29">
        <v>4.5</v>
      </c>
      <c r="K137" s="29">
        <v>2</v>
      </c>
      <c r="L137" s="29">
        <v>1</v>
      </c>
      <c r="M137" s="30">
        <v>0.5</v>
      </c>
      <c r="N137" s="29">
        <v>1</v>
      </c>
      <c r="O137" s="30">
        <v>0.5</v>
      </c>
      <c r="P137" s="30">
        <v>3.8999999999999998E-3</v>
      </c>
      <c r="Q137" s="29" t="s">
        <v>296</v>
      </c>
      <c r="R137" s="29">
        <v>9.7746701000000005E-2</v>
      </c>
      <c r="S137" s="29">
        <v>0</v>
      </c>
      <c r="T137" s="29">
        <v>0</v>
      </c>
      <c r="U137" s="29">
        <v>0.28764371399999999</v>
      </c>
      <c r="V137" s="29">
        <v>0</v>
      </c>
      <c r="W137" s="29">
        <v>0</v>
      </c>
      <c r="X137" s="29">
        <v>1.828029742</v>
      </c>
      <c r="Y137" s="29">
        <v>0</v>
      </c>
      <c r="Z137" s="29">
        <v>0</v>
      </c>
      <c r="AA137" s="29" t="s">
        <v>33</v>
      </c>
      <c r="AB137" s="29" t="s">
        <v>33</v>
      </c>
      <c r="AC137" s="29" t="s">
        <v>33</v>
      </c>
      <c r="AD137" s="29" t="s">
        <v>33</v>
      </c>
      <c r="AE137" s="29" t="s">
        <v>33</v>
      </c>
      <c r="AF137" s="29" t="s">
        <v>33</v>
      </c>
      <c r="AG137" s="29"/>
    </row>
    <row r="138" spans="1:33">
      <c r="A138" s="29" t="s">
        <v>177</v>
      </c>
      <c r="B138" s="29">
        <v>0.68898657799999996</v>
      </c>
      <c r="C138" s="29">
        <v>0.78777399999999997</v>
      </c>
      <c r="D138" s="29">
        <v>0.69610000000000005</v>
      </c>
      <c r="E138" s="29">
        <v>0.52620514299999999</v>
      </c>
      <c r="F138" s="29">
        <v>0.75548800000000005</v>
      </c>
      <c r="G138" s="29">
        <v>0.52274833300000001</v>
      </c>
      <c r="H138" s="29">
        <v>2.2765291300000001</v>
      </c>
      <c r="I138" s="29">
        <v>4.3944330000000003</v>
      </c>
      <c r="J138" s="29">
        <v>2.3231850000000001</v>
      </c>
      <c r="K138" s="29">
        <v>16</v>
      </c>
      <c r="L138" s="29">
        <v>6</v>
      </c>
      <c r="M138" s="30">
        <v>0.375</v>
      </c>
      <c r="N138" s="29">
        <v>6</v>
      </c>
      <c r="O138" s="30">
        <v>0.375</v>
      </c>
      <c r="P138" s="30">
        <v>2.4799999999999999E-2</v>
      </c>
      <c r="Q138" s="29" t="s">
        <v>38</v>
      </c>
      <c r="R138" s="29">
        <v>0.106964355</v>
      </c>
      <c r="S138" s="29">
        <v>4.3778414000000002E-2</v>
      </c>
      <c r="T138" s="29">
        <v>5.9043984000000001E-2</v>
      </c>
      <c r="U138" s="29">
        <v>0.23387204</v>
      </c>
      <c r="V138" s="29">
        <v>0.14526349999999999</v>
      </c>
      <c r="W138" s="29">
        <v>0.13268808200000001</v>
      </c>
      <c r="X138" s="29">
        <v>2.0023318259999998</v>
      </c>
      <c r="Y138" s="29">
        <v>1.179108643</v>
      </c>
      <c r="Z138" s="29">
        <v>1.205493082</v>
      </c>
      <c r="AA138" s="40">
        <v>3.4022200000000001E-5</v>
      </c>
      <c r="AB138" s="32">
        <v>1.0761997000000001E-2</v>
      </c>
      <c r="AC138" s="32">
        <v>4.0748999999999999E-4</v>
      </c>
      <c r="AD138" s="32">
        <v>1.1015107E-2</v>
      </c>
      <c r="AE138" s="32">
        <v>1.6697899999999999E-4</v>
      </c>
      <c r="AF138" s="32">
        <v>1.0113716E-2</v>
      </c>
      <c r="AG138" s="29"/>
    </row>
    <row r="139" spans="1:33">
      <c r="A139" s="29" t="s">
        <v>178</v>
      </c>
      <c r="B139" s="29">
        <v>0.68323228700000005</v>
      </c>
      <c r="C139" s="29">
        <v>0.69768333299999996</v>
      </c>
      <c r="D139" s="29">
        <v>0.61380999999999997</v>
      </c>
      <c r="E139" s="29">
        <v>0.46978498299999999</v>
      </c>
      <c r="F139" s="29">
        <v>0.49180000000000001</v>
      </c>
      <c r="G139" s="29">
        <v>0.35124</v>
      </c>
      <c r="H139" s="29">
        <v>1.883738259</v>
      </c>
      <c r="I139" s="31">
        <v>0.86336666699999998</v>
      </c>
      <c r="J139" s="29">
        <v>0.92598999999999998</v>
      </c>
      <c r="K139" s="29">
        <v>4</v>
      </c>
      <c r="L139" s="29">
        <v>1</v>
      </c>
      <c r="M139" s="30">
        <v>0.25</v>
      </c>
      <c r="N139" s="29">
        <v>1</v>
      </c>
      <c r="O139" s="30">
        <v>0.25</v>
      </c>
      <c r="P139" s="30">
        <v>6.4999999999999997E-3</v>
      </c>
      <c r="Q139" s="29" t="s">
        <v>38</v>
      </c>
      <c r="R139" s="29">
        <v>8.4595136000000001E-2</v>
      </c>
      <c r="S139" s="29">
        <v>6.8337942999999998E-2</v>
      </c>
      <c r="T139" s="29">
        <v>0</v>
      </c>
      <c r="U139" s="29">
        <v>0.21958671699999999</v>
      </c>
      <c r="V139" s="29">
        <v>0.241167667</v>
      </c>
      <c r="W139" s="29">
        <v>0</v>
      </c>
      <c r="X139" s="29">
        <v>2.0865303239999999</v>
      </c>
      <c r="Y139" s="29">
        <v>1.8808509410000001</v>
      </c>
      <c r="Z139" s="29">
        <v>0</v>
      </c>
      <c r="AA139" s="31">
        <v>0.374947117</v>
      </c>
      <c r="AB139" s="29" t="s">
        <v>33</v>
      </c>
      <c r="AC139" s="31">
        <v>0.44452309800000001</v>
      </c>
      <c r="AD139" s="29" t="s">
        <v>33</v>
      </c>
      <c r="AE139" s="38">
        <v>0.22369719299999999</v>
      </c>
      <c r="AF139" s="29" t="s">
        <v>33</v>
      </c>
      <c r="AG139" s="29"/>
    </row>
    <row r="140" spans="1:33" s="82" customFormat="1">
      <c r="A140" s="76" t="s">
        <v>179</v>
      </c>
      <c r="B140" s="77">
        <v>0.72630410958904101</v>
      </c>
      <c r="C140" s="77">
        <v>0.826446666666667</v>
      </c>
      <c r="D140" s="78" t="s">
        <v>33</v>
      </c>
      <c r="E140" s="77">
        <v>0.57376130136986303</v>
      </c>
      <c r="F140" s="77">
        <v>0.88968666666666696</v>
      </c>
      <c r="G140" s="78" t="s">
        <v>33</v>
      </c>
      <c r="H140" s="77">
        <v>2.3957095205479502</v>
      </c>
      <c r="I140" s="77">
        <v>4.8248499999999996</v>
      </c>
      <c r="J140" s="78" t="s">
        <v>33</v>
      </c>
      <c r="K140" s="78">
        <v>3</v>
      </c>
      <c r="L140" s="78">
        <v>0</v>
      </c>
      <c r="M140" s="79">
        <v>0</v>
      </c>
      <c r="N140" s="78">
        <v>3</v>
      </c>
      <c r="O140" s="79">
        <v>1</v>
      </c>
      <c r="P140" s="80">
        <v>6.5217391304300001E-2</v>
      </c>
      <c r="Q140" s="78" t="s">
        <v>298</v>
      </c>
      <c r="R140" s="77">
        <v>9.9044631510529002E-2</v>
      </c>
      <c r="S140" s="77">
        <v>5.2522524268694302E-3</v>
      </c>
      <c r="T140" s="78" t="s">
        <v>33</v>
      </c>
      <c r="U140" s="77">
        <v>0.237057963651294</v>
      </c>
      <c r="V140" s="77">
        <v>1.9497290979916999E-2</v>
      </c>
      <c r="W140" s="78" t="s">
        <v>33</v>
      </c>
      <c r="X140" s="77">
        <v>2.09693149916479</v>
      </c>
      <c r="Y140" s="77">
        <v>0.24132203394358101</v>
      </c>
      <c r="Z140" s="78" t="s">
        <v>33</v>
      </c>
      <c r="AA140" s="81">
        <v>3.7654695827125202E-3</v>
      </c>
      <c r="AB140" s="78" t="s">
        <v>33</v>
      </c>
      <c r="AC140" s="81">
        <v>2.5434701915883302E-3</v>
      </c>
      <c r="AD140" s="78" t="s">
        <v>33</v>
      </c>
      <c r="AE140" s="81">
        <v>4.1447773262681701E-3</v>
      </c>
      <c r="AF140" s="78" t="s">
        <v>33</v>
      </c>
    </row>
    <row r="141" spans="1:33" s="82" customFormat="1">
      <c r="A141" s="77" t="s">
        <v>180</v>
      </c>
      <c r="B141" s="77">
        <v>0.69731355704697995</v>
      </c>
      <c r="C141" s="77">
        <v>0.83162199999999997</v>
      </c>
      <c r="D141" s="77" t="s">
        <v>33</v>
      </c>
      <c r="E141" s="77">
        <v>0.53422539149888104</v>
      </c>
      <c r="F141" s="77">
        <v>0.86162399999999995</v>
      </c>
      <c r="G141" s="77" t="s">
        <v>33</v>
      </c>
      <c r="H141" s="77">
        <v>2.2058473825503402</v>
      </c>
      <c r="I141" s="77">
        <v>5.1720240000000004</v>
      </c>
      <c r="J141" s="77" t="s">
        <v>33</v>
      </c>
      <c r="K141" s="78">
        <v>5</v>
      </c>
      <c r="L141" s="78">
        <v>0</v>
      </c>
      <c r="M141" s="79">
        <v>0</v>
      </c>
      <c r="N141" s="78">
        <v>5</v>
      </c>
      <c r="O141" s="79">
        <v>1</v>
      </c>
      <c r="P141" s="80">
        <v>4.6728971962600001E-2</v>
      </c>
      <c r="Q141" s="78" t="s">
        <v>38</v>
      </c>
      <c r="R141" s="77">
        <v>0.104284351238804</v>
      </c>
      <c r="S141" s="77">
        <v>2.8274918496787899E-2</v>
      </c>
      <c r="T141" s="78" t="s">
        <v>33</v>
      </c>
      <c r="U141" s="77">
        <v>0.226542425027082</v>
      </c>
      <c r="V141" s="77">
        <v>4.2036160909388498E-2</v>
      </c>
      <c r="W141" s="78" t="s">
        <v>33</v>
      </c>
      <c r="X141" s="77">
        <v>2.2684291484800498</v>
      </c>
      <c r="Y141" s="77">
        <v>1.01473192748824</v>
      </c>
      <c r="Z141" s="78" t="s">
        <v>33</v>
      </c>
      <c r="AA141" s="81">
        <v>2.92680298693821E-4</v>
      </c>
      <c r="AB141" s="78" t="s">
        <v>33</v>
      </c>
      <c r="AC141" s="81">
        <v>5.5612591905292997E-5</v>
      </c>
      <c r="AD141" s="78" t="s">
        <v>33</v>
      </c>
      <c r="AE141" s="81">
        <v>1.56556818203267E-3</v>
      </c>
      <c r="AF141" s="78" t="s">
        <v>33</v>
      </c>
    </row>
    <row r="142" spans="1:33">
      <c r="A142" s="77" t="s">
        <v>181</v>
      </c>
      <c r="B142" s="77">
        <v>0.79065549194991003</v>
      </c>
      <c r="C142" s="77">
        <v>0.82433666666666705</v>
      </c>
      <c r="D142" s="77">
        <v>0.83074000000000003</v>
      </c>
      <c r="E142" s="77">
        <v>0.72037128801431105</v>
      </c>
      <c r="F142" s="77">
        <v>0.82579333333333305</v>
      </c>
      <c r="G142" s="77">
        <v>0.90271000000000001</v>
      </c>
      <c r="H142" s="77">
        <v>3.7235981216458001</v>
      </c>
      <c r="I142" s="77">
        <v>3.8247313333333302</v>
      </c>
      <c r="J142" s="77">
        <v>4.7507599999999996</v>
      </c>
      <c r="K142" s="78">
        <v>14</v>
      </c>
      <c r="L142" s="78">
        <v>1</v>
      </c>
      <c r="M142" s="83">
        <f>L142/K142</f>
        <v>7.1428571428571425E-2</v>
      </c>
      <c r="N142" s="78">
        <v>13</v>
      </c>
      <c r="O142" s="84">
        <v>0.93</v>
      </c>
      <c r="P142" s="80">
        <v>4.0123456790100001E-2</v>
      </c>
      <c r="Q142" s="78" t="s">
        <v>296</v>
      </c>
      <c r="R142" s="77">
        <v>5.4568935815754102E-2</v>
      </c>
      <c r="S142" s="77">
        <v>1.47848619277362E-2</v>
      </c>
      <c r="T142" s="77">
        <v>0</v>
      </c>
      <c r="U142" s="77">
        <v>0.210956317550862</v>
      </c>
      <c r="V142" s="77">
        <v>0.14223860482380399</v>
      </c>
      <c r="W142" s="77">
        <v>0</v>
      </c>
      <c r="X142" s="77">
        <v>1.63014632947948</v>
      </c>
      <c r="Y142" s="77">
        <v>1.8442201504551701</v>
      </c>
      <c r="Z142" s="77">
        <v>0</v>
      </c>
      <c r="AA142" s="81">
        <v>1.3339058367984499E-6</v>
      </c>
      <c r="AB142" s="77" t="s">
        <v>33</v>
      </c>
      <c r="AC142" s="81">
        <v>7.2399792882969997E-3</v>
      </c>
      <c r="AD142" s="77" t="s">
        <v>33</v>
      </c>
      <c r="AE142" s="85">
        <v>0.41827214916891398</v>
      </c>
      <c r="AF142" s="78" t="s">
        <v>33</v>
      </c>
    </row>
    <row r="143" spans="1:33">
      <c r="A143" s="77" t="s">
        <v>182</v>
      </c>
      <c r="B143" s="77">
        <v>0.702792483333333</v>
      </c>
      <c r="C143" s="77">
        <v>0.79562999999999995</v>
      </c>
      <c r="D143" s="77" t="s">
        <v>33</v>
      </c>
      <c r="E143" s="77">
        <v>0.44201101666666698</v>
      </c>
      <c r="F143" s="77">
        <v>0.78364</v>
      </c>
      <c r="G143" s="77" t="s">
        <v>33</v>
      </c>
      <c r="H143" s="77">
        <v>2.0054857666666699</v>
      </c>
      <c r="I143" s="77">
        <v>4.6064600000000002</v>
      </c>
      <c r="J143" s="77" t="s">
        <v>33</v>
      </c>
      <c r="K143" s="78">
        <v>2</v>
      </c>
      <c r="L143" s="78">
        <v>0</v>
      </c>
      <c r="M143" s="77">
        <v>0</v>
      </c>
      <c r="N143" s="78">
        <v>2</v>
      </c>
      <c r="O143" s="86">
        <v>1</v>
      </c>
      <c r="P143" s="80">
        <v>1.19047619048E-2</v>
      </c>
      <c r="Q143" s="78" t="s">
        <v>296</v>
      </c>
      <c r="R143" s="77">
        <v>0.108370959326441</v>
      </c>
      <c r="S143" s="77">
        <v>0</v>
      </c>
      <c r="T143" s="87" t="s">
        <v>33</v>
      </c>
      <c r="U143" s="77">
        <v>0.27494656722073502</v>
      </c>
      <c r="V143" s="77">
        <v>0</v>
      </c>
      <c r="W143" s="87" t="s">
        <v>33</v>
      </c>
      <c r="X143" s="77">
        <v>2.1001854935064102</v>
      </c>
      <c r="Y143" s="77">
        <v>0</v>
      </c>
      <c r="Z143" s="87" t="s">
        <v>33</v>
      </c>
      <c r="AA143" s="81">
        <v>1.5157775112027099E-2</v>
      </c>
      <c r="AB143" s="77" t="s">
        <v>33</v>
      </c>
      <c r="AC143" s="81">
        <v>1.0454707579371199E-2</v>
      </c>
      <c r="AD143" s="77" t="s">
        <v>33</v>
      </c>
      <c r="AE143" s="81">
        <v>1.04891155844824E-2</v>
      </c>
      <c r="AF143" s="78" t="s">
        <v>33</v>
      </c>
    </row>
    <row r="144" spans="1:33">
      <c r="A144" s="77" t="s">
        <v>183</v>
      </c>
      <c r="B144" s="77">
        <v>0.70364364372469601</v>
      </c>
      <c r="C144" s="76">
        <v>0.56820000000000004</v>
      </c>
      <c r="D144" s="76">
        <v>0.68972999999999995</v>
      </c>
      <c r="E144" s="76">
        <v>0.57917550607287405</v>
      </c>
      <c r="F144" s="76">
        <v>0.42157666666666699</v>
      </c>
      <c r="G144" s="76">
        <v>0.62556</v>
      </c>
      <c r="H144" s="76">
        <v>2.4653627935222699</v>
      </c>
      <c r="I144" s="76">
        <v>1.64391</v>
      </c>
      <c r="J144" s="77">
        <v>2.3900399999999999</v>
      </c>
      <c r="K144" s="78">
        <v>4</v>
      </c>
      <c r="L144" s="78">
        <v>1</v>
      </c>
      <c r="M144" s="83">
        <f>1/4</f>
        <v>0.25</v>
      </c>
      <c r="N144" s="78">
        <v>0</v>
      </c>
      <c r="O144" s="83">
        <v>0</v>
      </c>
      <c r="P144" s="80">
        <v>0</v>
      </c>
      <c r="Q144" s="78" t="s">
        <v>38</v>
      </c>
      <c r="R144" s="77">
        <v>8.1936578607169006E-2</v>
      </c>
      <c r="S144" s="77">
        <v>0.17098600663992</v>
      </c>
      <c r="T144" s="77">
        <v>0</v>
      </c>
      <c r="U144" s="77">
        <v>0.19153114316494799</v>
      </c>
      <c r="V144" s="77">
        <v>0.18111298211030799</v>
      </c>
      <c r="W144" s="77">
        <v>0</v>
      </c>
      <c r="X144" s="77">
        <v>1.5899365714466001</v>
      </c>
      <c r="Y144" s="77">
        <v>0.897345984222362</v>
      </c>
      <c r="Z144" s="77">
        <v>0</v>
      </c>
      <c r="AA144" s="88">
        <v>0.15209116101887199</v>
      </c>
      <c r="AB144" s="77" t="s">
        <v>33</v>
      </c>
      <c r="AC144" s="88">
        <v>0.13653455849329399</v>
      </c>
      <c r="AD144" s="77" t="s">
        <v>33</v>
      </c>
      <c r="AE144" s="88">
        <v>0.129972221976802</v>
      </c>
      <c r="AF144" s="78" t="s">
        <v>33</v>
      </c>
    </row>
    <row r="145" spans="1:32">
      <c r="A145" s="21" t="s">
        <v>41</v>
      </c>
      <c r="B145" s="21">
        <v>0.65296685579196201</v>
      </c>
      <c r="C145" s="21">
        <v>0.76268250000000004</v>
      </c>
      <c r="D145" s="21">
        <v>0.59599999999999997</v>
      </c>
      <c r="E145" s="21">
        <v>0.49148378250591102</v>
      </c>
      <c r="F145" s="21">
        <v>0.77258249999999995</v>
      </c>
      <c r="G145" s="21">
        <v>0.30496499999999999</v>
      </c>
      <c r="H145" s="21">
        <v>1.94713647754137</v>
      </c>
      <c r="I145" s="21">
        <v>3.4890949999999998</v>
      </c>
      <c r="J145" s="21">
        <v>1.6069</v>
      </c>
      <c r="K145" s="21">
        <v>6</v>
      </c>
      <c r="L145" s="21">
        <v>2</v>
      </c>
      <c r="M145" s="23">
        <f>L145/K145</f>
        <v>0.33333333333333331</v>
      </c>
      <c r="N145" s="21">
        <v>2</v>
      </c>
      <c r="O145" s="23">
        <v>0.33300000000000002</v>
      </c>
      <c r="P145" s="23">
        <v>2.5000000000000001E-2</v>
      </c>
      <c r="Q145" s="23" t="s">
        <v>34</v>
      </c>
      <c r="R145" s="21">
        <v>0.106306106498011</v>
      </c>
      <c r="S145" s="21">
        <v>4.0771099675505497E-2</v>
      </c>
      <c r="T145" s="21">
        <v>1.9439999999999999E-2</v>
      </c>
      <c r="U145" s="21">
        <v>0.233049021608524</v>
      </c>
      <c r="V145" s="21">
        <v>0.12726867434192099</v>
      </c>
      <c r="W145" s="21">
        <v>1.9064999999999999E-2</v>
      </c>
      <c r="X145" s="21">
        <v>1.8922621213295401</v>
      </c>
      <c r="Y145" s="21">
        <v>1.0845702049314301</v>
      </c>
      <c r="Z145" s="21">
        <v>0.29525000000000001</v>
      </c>
      <c r="AA145" s="24">
        <v>6.8475289999999998E-3</v>
      </c>
      <c r="AB145" s="24">
        <v>4.661734E-2</v>
      </c>
      <c r="AC145" s="24">
        <v>1.122596E-2</v>
      </c>
      <c r="AD145" s="24">
        <v>4.3995310000000003E-2</v>
      </c>
      <c r="AE145" s="24">
        <v>3.383133E-2</v>
      </c>
      <c r="AF145" s="22">
        <v>9.5315979999999995E-2</v>
      </c>
    </row>
    <row r="146" spans="1:32">
      <c r="A146" s="77" t="s">
        <v>184</v>
      </c>
      <c r="B146" s="77">
        <v>0.69481000000000004</v>
      </c>
      <c r="C146" s="77">
        <v>0.74442066666666695</v>
      </c>
      <c r="D146" s="77" t="s">
        <v>33</v>
      </c>
      <c r="E146" s="77">
        <v>0.49557676136363599</v>
      </c>
      <c r="F146" s="77">
        <v>0.64915066666666699</v>
      </c>
      <c r="G146" s="77" t="s">
        <v>33</v>
      </c>
      <c r="H146" s="77">
        <v>1.72750767045455</v>
      </c>
      <c r="I146" s="77">
        <v>3.2671206666666701</v>
      </c>
      <c r="J146" s="77" t="s">
        <v>33</v>
      </c>
      <c r="K146" s="78">
        <v>15</v>
      </c>
      <c r="L146" s="78">
        <v>0</v>
      </c>
      <c r="M146" s="77">
        <v>0</v>
      </c>
      <c r="N146" s="78">
        <v>8</v>
      </c>
      <c r="O146" s="80">
        <v>0.53333333333300004</v>
      </c>
      <c r="P146" s="89">
        <v>0.27586206896600002</v>
      </c>
      <c r="Q146" s="78" t="s">
        <v>302</v>
      </c>
      <c r="R146" s="77">
        <v>6.5323261092605597E-2</v>
      </c>
      <c r="S146" s="77">
        <v>5.3933422101286599E-2</v>
      </c>
      <c r="T146" s="77" t="s">
        <v>33</v>
      </c>
      <c r="U146" s="77">
        <v>0.16898710835132699</v>
      </c>
      <c r="V146" s="77">
        <v>0.14625190362141899</v>
      </c>
      <c r="W146" s="77" t="s">
        <v>33</v>
      </c>
      <c r="X146" s="77">
        <v>1.87848398533496</v>
      </c>
      <c r="Y146" s="77">
        <v>1.7422591775258001</v>
      </c>
      <c r="Z146" s="77" t="s">
        <v>33</v>
      </c>
      <c r="AA146" s="81">
        <v>2.34073431912621E-3</v>
      </c>
      <c r="AB146" s="77" t="s">
        <v>33</v>
      </c>
      <c r="AC146" s="81">
        <v>8.7761053856258496E-4</v>
      </c>
      <c r="AD146" s="77" t="s">
        <v>33</v>
      </c>
      <c r="AE146" s="81">
        <v>2.82311984985104E-3</v>
      </c>
      <c r="AF146" s="77" t="s">
        <v>33</v>
      </c>
    </row>
    <row r="147" spans="1:32">
      <c r="A147" s="77" t="s">
        <v>185</v>
      </c>
      <c r="B147" s="77">
        <v>0.71907701492537301</v>
      </c>
      <c r="C147" s="77">
        <v>0.76863527027027001</v>
      </c>
      <c r="D147" s="77">
        <v>0.71784333333333294</v>
      </c>
      <c r="E147" s="77">
        <v>0.603349933665008</v>
      </c>
      <c r="F147" s="77">
        <v>0.74270756756756795</v>
      </c>
      <c r="G147" s="77">
        <v>0.60789000000000004</v>
      </c>
      <c r="H147" s="77">
        <v>2.8466532504145898</v>
      </c>
      <c r="I147" s="77">
        <v>4.2360986486486496</v>
      </c>
      <c r="J147" s="77">
        <v>3.0052766666666701</v>
      </c>
      <c r="K147" s="78">
        <v>77</v>
      </c>
      <c r="L147" s="78">
        <v>3</v>
      </c>
      <c r="M147" s="83">
        <f>L147/K147</f>
        <v>3.896103896103896E-2</v>
      </c>
      <c r="N147" s="78">
        <v>47</v>
      </c>
      <c r="O147" s="80">
        <v>0.61038961038999995</v>
      </c>
      <c r="P147" s="80">
        <v>0.246073298429</v>
      </c>
      <c r="Q147" s="78" t="s">
        <v>38</v>
      </c>
      <c r="R147" s="77">
        <v>9.2886623996447898E-2</v>
      </c>
      <c r="S147" s="77">
        <v>8.2316499006643506E-2</v>
      </c>
      <c r="T147" s="77">
        <v>5.2265561850568E-2</v>
      </c>
      <c r="U147" s="77">
        <v>0.22336183427110101</v>
      </c>
      <c r="V147" s="77">
        <v>0.195790065519794</v>
      </c>
      <c r="W147" s="77">
        <v>0.16476555242728</v>
      </c>
      <c r="X147" s="77">
        <v>1.8703240257634399</v>
      </c>
      <c r="Y147" s="77">
        <v>1.6842520925583999</v>
      </c>
      <c r="Z147" s="77">
        <v>0.88034430424818599</v>
      </c>
      <c r="AA147" s="81">
        <v>3.8532939592236504E-6</v>
      </c>
      <c r="AB147" s="85">
        <v>0.124907323896662</v>
      </c>
      <c r="AC147" s="81">
        <v>1.2608442259794899E-7</v>
      </c>
      <c r="AD147" s="85">
        <v>0.15101864403941301</v>
      </c>
      <c r="AE147" s="81">
        <v>2.6866889689986302E-9</v>
      </c>
      <c r="AF147" s="85">
        <v>7.6158925824506896E-2</v>
      </c>
    </row>
    <row r="148" spans="1:32">
      <c r="A148" s="77" t="s">
        <v>186</v>
      </c>
      <c r="B148" s="77">
        <v>0.78697529230769314</v>
      </c>
      <c r="C148" s="77" t="s">
        <v>33</v>
      </c>
      <c r="D148" s="90">
        <v>0.75253000000000003</v>
      </c>
      <c r="E148" s="77">
        <v>0.74307598461538493</v>
      </c>
      <c r="F148" s="87" t="s">
        <v>33</v>
      </c>
      <c r="G148" s="90">
        <v>0.60167000000000004</v>
      </c>
      <c r="H148" s="77">
        <v>3.8782312153846084</v>
      </c>
      <c r="I148" s="87" t="s">
        <v>33</v>
      </c>
      <c r="J148" s="90">
        <v>2.6510899999999999</v>
      </c>
      <c r="K148" s="78">
        <v>1</v>
      </c>
      <c r="L148" s="78">
        <v>1</v>
      </c>
      <c r="M148" s="83">
        <v>1</v>
      </c>
      <c r="N148" s="78">
        <v>0</v>
      </c>
      <c r="O148" s="86">
        <v>0</v>
      </c>
      <c r="P148" s="80">
        <v>0</v>
      </c>
      <c r="Q148" s="78" t="s">
        <v>36</v>
      </c>
      <c r="R148" s="77">
        <v>7.4693924132440082E-2</v>
      </c>
      <c r="S148" s="87" t="s">
        <v>33</v>
      </c>
      <c r="T148" s="77">
        <v>0</v>
      </c>
      <c r="U148" s="77">
        <v>0.24443344072668322</v>
      </c>
      <c r="V148" s="87" t="s">
        <v>33</v>
      </c>
      <c r="W148" s="77">
        <v>0</v>
      </c>
      <c r="X148" s="77">
        <v>1.7425099852521739</v>
      </c>
      <c r="Y148" s="87" t="s">
        <v>33</v>
      </c>
      <c r="Z148" s="77">
        <v>0</v>
      </c>
      <c r="AA148" s="78" t="s">
        <v>33</v>
      </c>
      <c r="AB148" s="78" t="s">
        <v>33</v>
      </c>
      <c r="AC148" s="78" t="s">
        <v>33</v>
      </c>
      <c r="AD148" s="78" t="s">
        <v>33</v>
      </c>
      <c r="AE148" s="78" t="s">
        <v>33</v>
      </c>
      <c r="AF148" s="78" t="s">
        <v>33</v>
      </c>
    </row>
    <row r="149" spans="1:32">
      <c r="A149" s="77" t="s">
        <v>187</v>
      </c>
      <c r="B149" s="77">
        <v>0.70296617418351504</v>
      </c>
      <c r="C149" s="77">
        <v>0.80553666666666701</v>
      </c>
      <c r="D149" s="77">
        <v>0.50990999999999997</v>
      </c>
      <c r="E149" s="77">
        <v>0.59502894245723204</v>
      </c>
      <c r="F149" s="77">
        <v>0.802993333333333</v>
      </c>
      <c r="G149" s="77">
        <v>0.39344499999999999</v>
      </c>
      <c r="H149" s="77">
        <v>2.79856895800933</v>
      </c>
      <c r="I149" s="77">
        <v>3.6655899999999999</v>
      </c>
      <c r="J149" s="77">
        <v>1.3559300000000001</v>
      </c>
      <c r="K149" s="78">
        <v>5</v>
      </c>
      <c r="L149" s="78">
        <v>2</v>
      </c>
      <c r="M149" s="83">
        <f>L149/K149</f>
        <v>0.4</v>
      </c>
      <c r="N149" s="78">
        <v>2</v>
      </c>
      <c r="O149" s="83">
        <f>2/5</f>
        <v>0.4</v>
      </c>
      <c r="P149" s="80">
        <v>1.0582010582E-2</v>
      </c>
      <c r="Q149" s="78" t="s">
        <v>38</v>
      </c>
      <c r="R149" s="77">
        <v>0.12158984732794299</v>
      </c>
      <c r="S149" s="77">
        <v>5.8130338799020298E-2</v>
      </c>
      <c r="T149" s="77">
        <v>0.22292999999999999</v>
      </c>
      <c r="U149" s="77">
        <v>0.227412416382337</v>
      </c>
      <c r="V149" s="77">
        <v>0.200815237525</v>
      </c>
      <c r="W149" s="77">
        <v>0.202155</v>
      </c>
      <c r="X149" s="77">
        <v>1.77361453630495</v>
      </c>
      <c r="Y149" s="77">
        <v>1.3800896542616401</v>
      </c>
      <c r="Z149" s="77">
        <v>0.60031999999999996</v>
      </c>
      <c r="AA149" s="81">
        <v>4.7042161668671201E-2</v>
      </c>
      <c r="AB149" s="85">
        <v>0.15887856759305299</v>
      </c>
      <c r="AC149" s="85">
        <v>0.107808530891597</v>
      </c>
      <c r="AD149" s="85">
        <v>0.13444112523218199</v>
      </c>
      <c r="AE149" s="85">
        <v>0.195830763514416</v>
      </c>
      <c r="AF149" s="85">
        <v>0.118610303772768</v>
      </c>
    </row>
    <row r="150" spans="1:32">
      <c r="A150" s="77" t="s">
        <v>188</v>
      </c>
      <c r="B150" s="77">
        <v>0.60758072046109557</v>
      </c>
      <c r="C150" s="87" t="s">
        <v>33</v>
      </c>
      <c r="D150" s="87" t="s">
        <v>33</v>
      </c>
      <c r="E150" s="91">
        <v>0.46019398700000003</v>
      </c>
      <c r="F150" s="87" t="s">
        <v>33</v>
      </c>
      <c r="G150" s="87" t="s">
        <v>33</v>
      </c>
      <c r="H150" s="77">
        <v>1.7517901633045083</v>
      </c>
      <c r="I150" s="87" t="s">
        <v>33</v>
      </c>
      <c r="J150" s="87" t="s">
        <v>33</v>
      </c>
      <c r="K150" s="78">
        <v>0</v>
      </c>
      <c r="L150" s="78">
        <v>0</v>
      </c>
      <c r="M150" s="83">
        <v>0</v>
      </c>
      <c r="N150" s="78">
        <v>0</v>
      </c>
      <c r="O150" s="86">
        <v>0</v>
      </c>
      <c r="P150" s="80">
        <v>0</v>
      </c>
      <c r="Q150" s="77" t="s">
        <v>34</v>
      </c>
      <c r="R150" s="77">
        <v>0.16108086617183362</v>
      </c>
      <c r="S150" s="87" t="s">
        <v>33</v>
      </c>
      <c r="T150" s="87" t="s">
        <v>33</v>
      </c>
      <c r="U150" s="77">
        <v>0.23398018888576738</v>
      </c>
      <c r="V150" s="87" t="s">
        <v>33</v>
      </c>
      <c r="W150" s="87" t="s">
        <v>33</v>
      </c>
      <c r="X150" s="77">
        <v>1.6888612966218115</v>
      </c>
      <c r="Y150" s="87" t="s">
        <v>33</v>
      </c>
      <c r="Z150" s="87" t="s">
        <v>33</v>
      </c>
      <c r="AA150" s="87" t="s">
        <v>33</v>
      </c>
      <c r="AB150" s="87" t="s">
        <v>33</v>
      </c>
      <c r="AC150" s="87" t="s">
        <v>33</v>
      </c>
      <c r="AD150" s="87" t="s">
        <v>33</v>
      </c>
      <c r="AE150" s="87" t="s">
        <v>33</v>
      </c>
      <c r="AF150" s="87" t="s">
        <v>33</v>
      </c>
    </row>
    <row r="151" spans="1:32">
      <c r="A151" s="76" t="s">
        <v>189</v>
      </c>
      <c r="B151" s="77">
        <v>0.68896006493506501</v>
      </c>
      <c r="C151" s="77">
        <v>0.83773500000000001</v>
      </c>
      <c r="D151" s="77" t="s">
        <v>33</v>
      </c>
      <c r="E151" s="77">
        <v>0.52630392316017305</v>
      </c>
      <c r="F151" s="77">
        <v>0.91205749999999997</v>
      </c>
      <c r="G151" s="77" t="s">
        <v>33</v>
      </c>
      <c r="H151" s="77">
        <v>2.15106619588745</v>
      </c>
      <c r="I151" s="77">
        <v>5.6786149999999997</v>
      </c>
      <c r="J151" s="77" t="s">
        <v>33</v>
      </c>
      <c r="K151" s="78">
        <v>4</v>
      </c>
      <c r="L151" s="78">
        <v>0</v>
      </c>
      <c r="M151" s="83">
        <v>0</v>
      </c>
      <c r="N151" s="78">
        <v>4</v>
      </c>
      <c r="O151" s="86">
        <v>1</v>
      </c>
      <c r="P151" s="80">
        <v>9.6618357487899993E-3</v>
      </c>
      <c r="Q151" s="78" t="s">
        <v>38</v>
      </c>
      <c r="R151" s="77">
        <v>0.10273945787597601</v>
      </c>
      <c r="S151" s="77">
        <v>1.9768795486827199E-2</v>
      </c>
      <c r="T151" s="77" t="s">
        <v>33</v>
      </c>
      <c r="U151" s="77">
        <v>0.233562314152894</v>
      </c>
      <c r="V151" s="77">
        <v>9.8079491835704399E-2</v>
      </c>
      <c r="W151" s="77" t="s">
        <v>33</v>
      </c>
      <c r="X151" s="77">
        <v>1.7791300047779399</v>
      </c>
      <c r="Y151" s="77">
        <v>0.97094417230085905</v>
      </c>
      <c r="Z151" s="77" t="s">
        <v>33</v>
      </c>
      <c r="AA151" s="81">
        <v>3.4630438171656002E-4</v>
      </c>
      <c r="AB151" s="77" t="s">
        <v>33</v>
      </c>
      <c r="AC151" s="81">
        <v>2.1782059186722801E-3</v>
      </c>
      <c r="AD151" s="77" t="s">
        <v>33</v>
      </c>
      <c r="AE151" s="81">
        <v>2.7175686058044301E-3</v>
      </c>
      <c r="AF151" s="77" t="s">
        <v>33</v>
      </c>
    </row>
    <row r="152" spans="1:32">
      <c r="A152" s="77" t="s">
        <v>190</v>
      </c>
      <c r="B152" s="77">
        <v>0.72469535279805397</v>
      </c>
      <c r="C152" s="77">
        <v>0.70686666666666698</v>
      </c>
      <c r="D152" s="77" t="s">
        <v>33</v>
      </c>
      <c r="E152" s="77">
        <v>0.59321508515815102</v>
      </c>
      <c r="F152" s="77">
        <v>0.51141999999999999</v>
      </c>
      <c r="G152" s="77" t="s">
        <v>33</v>
      </c>
      <c r="H152" s="77">
        <v>2.7422189537712902</v>
      </c>
      <c r="I152" s="77">
        <v>2.8648566666666699</v>
      </c>
      <c r="J152" s="77" t="s">
        <v>33</v>
      </c>
      <c r="K152" s="78">
        <v>6</v>
      </c>
      <c r="L152" s="78">
        <v>0</v>
      </c>
      <c r="M152" s="83">
        <v>0</v>
      </c>
      <c r="N152" s="78">
        <v>1</v>
      </c>
      <c r="O152" s="83">
        <f>1/6</f>
        <v>0.16666666666666666</v>
      </c>
      <c r="P152" s="80">
        <v>7.5187969924800004E-3</v>
      </c>
      <c r="Q152" s="78" t="s">
        <v>38</v>
      </c>
      <c r="R152" s="77">
        <v>8.0400930455206104E-2</v>
      </c>
      <c r="S152" s="77">
        <v>4.2069127503299698E-2</v>
      </c>
      <c r="T152" s="77" t="s">
        <v>33</v>
      </c>
      <c r="U152" s="77">
        <v>0.22210715642448001</v>
      </c>
      <c r="V152" s="77">
        <v>0.11659019670052299</v>
      </c>
      <c r="W152" s="77" t="s">
        <v>33</v>
      </c>
      <c r="X152" s="77">
        <v>2.1663498878595999</v>
      </c>
      <c r="Y152" s="77">
        <v>0.881594745894557</v>
      </c>
      <c r="Z152" s="77" t="s">
        <v>33</v>
      </c>
      <c r="AA152" s="88">
        <v>0.1791044889914</v>
      </c>
      <c r="AB152" s="77" t="s">
        <v>33</v>
      </c>
      <c r="AC152" s="88">
        <v>7.7425333536956201E-2</v>
      </c>
      <c r="AD152" s="77" t="s">
        <v>33</v>
      </c>
      <c r="AE152" s="85">
        <v>0.37858062229477502</v>
      </c>
      <c r="AF152" s="77" t="s">
        <v>33</v>
      </c>
    </row>
    <row r="153" spans="1:32">
      <c r="A153" s="77" t="s">
        <v>191</v>
      </c>
      <c r="B153" s="77">
        <v>0.68271005383580097</v>
      </c>
      <c r="C153" s="77">
        <v>0.75618882352941197</v>
      </c>
      <c r="D153" s="77">
        <v>0.5333</v>
      </c>
      <c r="E153" s="77">
        <v>0.48481944818304201</v>
      </c>
      <c r="F153" s="77">
        <v>0.68150058823529402</v>
      </c>
      <c r="G153" s="77">
        <v>0.13438</v>
      </c>
      <c r="H153" s="77">
        <v>2.0384167160161502</v>
      </c>
      <c r="I153" s="77">
        <v>3.5354782352941201</v>
      </c>
      <c r="J153" s="77">
        <v>1.0368999999999999</v>
      </c>
      <c r="K153" s="78">
        <v>19</v>
      </c>
      <c r="L153" s="78">
        <v>2</v>
      </c>
      <c r="M153" s="83">
        <f>2/19</f>
        <v>0.10526315789473684</v>
      </c>
      <c r="N153" s="78">
        <v>10</v>
      </c>
      <c r="O153" s="80">
        <v>0.52631578947400004</v>
      </c>
      <c r="P153" s="80">
        <v>6.9930069930099995E-2</v>
      </c>
      <c r="Q153" s="78" t="s">
        <v>38</v>
      </c>
      <c r="R153" s="77">
        <v>8.7267111516036902E-2</v>
      </c>
      <c r="S153" s="77">
        <v>5.42450029015797E-2</v>
      </c>
      <c r="T153" s="77">
        <v>0</v>
      </c>
      <c r="U153" s="77">
        <v>0.20601529533396101</v>
      </c>
      <c r="V153" s="77">
        <v>0.15966403663246001</v>
      </c>
      <c r="W153" s="77">
        <v>0</v>
      </c>
      <c r="X153" s="77">
        <v>2.0041059935470402</v>
      </c>
      <c r="Y153" s="77">
        <v>1.8404347652955899</v>
      </c>
      <c r="Z153" s="77">
        <v>0</v>
      </c>
      <c r="AA153" s="81">
        <v>2.7973291588060498E-5</v>
      </c>
      <c r="AB153" s="81">
        <v>1.8766941159264399E-2</v>
      </c>
      <c r="AC153" s="81">
        <v>6.7449579438613706E-5</v>
      </c>
      <c r="AD153" s="81">
        <v>2.2491896478319E-2</v>
      </c>
      <c r="AE153" s="81">
        <v>2.2159971294491601E-3</v>
      </c>
      <c r="AF153" s="85">
        <v>5.62724120357143E-2</v>
      </c>
    </row>
    <row r="154" spans="1:32">
      <c r="A154" s="77" t="s">
        <v>192</v>
      </c>
      <c r="B154" s="77">
        <v>0.77125532544378705</v>
      </c>
      <c r="C154" s="77">
        <v>0.82397500000000001</v>
      </c>
      <c r="D154" s="77">
        <v>0.73107999999999995</v>
      </c>
      <c r="E154" s="77">
        <v>0.63226520710059197</v>
      </c>
      <c r="F154" s="77">
        <v>0.73661750000000004</v>
      </c>
      <c r="G154" s="77">
        <v>0.38652500000000001</v>
      </c>
      <c r="H154" s="77">
        <v>3.1786405917159799</v>
      </c>
      <c r="I154" s="77">
        <v>4.7886924999999998</v>
      </c>
      <c r="J154" s="77">
        <v>-1.2362249999999999</v>
      </c>
      <c r="K154" s="78">
        <v>6</v>
      </c>
      <c r="L154" s="78">
        <v>2</v>
      </c>
      <c r="M154" s="83">
        <f>2/6</f>
        <v>0.33333333333333331</v>
      </c>
      <c r="N154" s="78">
        <v>3</v>
      </c>
      <c r="O154" s="92">
        <v>0.5</v>
      </c>
      <c r="P154" s="80">
        <v>3.8961038960999998E-2</v>
      </c>
      <c r="Q154" s="78" t="s">
        <v>296</v>
      </c>
      <c r="R154" s="77">
        <v>7.10413015136412E-2</v>
      </c>
      <c r="S154" s="77">
        <v>3.5852155792922703E-2</v>
      </c>
      <c r="T154" s="77">
        <v>1.1650000000000001E-2</v>
      </c>
      <c r="U154" s="77">
        <v>0.233143629789337</v>
      </c>
      <c r="V154" s="77">
        <v>0.124775193523192</v>
      </c>
      <c r="W154" s="77">
        <v>3.2114999999999998E-2</v>
      </c>
      <c r="X154" s="77">
        <v>1.97479486786062</v>
      </c>
      <c r="Y154" s="77">
        <v>1.9606160003092801</v>
      </c>
      <c r="Z154" s="77">
        <v>0.53075499999999998</v>
      </c>
      <c r="AA154" s="81">
        <v>3.3559115870766203E-2</v>
      </c>
      <c r="AB154" s="85">
        <v>6.6610441186702299E-2</v>
      </c>
      <c r="AC154" s="85">
        <v>0.10314867676819101</v>
      </c>
      <c r="AD154" s="85">
        <v>5.9656287605326902E-2</v>
      </c>
      <c r="AE154" s="85">
        <v>0.10152109337548899</v>
      </c>
      <c r="AF154" s="85">
        <v>5.4906477882872999E-2</v>
      </c>
    </row>
    <row r="155" spans="1:32">
      <c r="A155" s="94" t="s">
        <v>193</v>
      </c>
      <c r="B155" s="95">
        <v>0.73715997300944569</v>
      </c>
      <c r="C155" s="95" t="s">
        <v>33</v>
      </c>
      <c r="D155" s="95" t="s">
        <v>33</v>
      </c>
      <c r="E155" s="96">
        <v>0.69693743600000002</v>
      </c>
      <c r="F155" s="95" t="s">
        <v>33</v>
      </c>
      <c r="G155" s="95" t="s">
        <v>33</v>
      </c>
      <c r="H155" s="97">
        <v>3.325015101</v>
      </c>
      <c r="I155" s="95" t="s">
        <v>33</v>
      </c>
      <c r="J155" s="95" t="s">
        <v>33</v>
      </c>
      <c r="K155" s="93">
        <v>18</v>
      </c>
      <c r="L155" s="93">
        <v>2</v>
      </c>
      <c r="M155" s="98">
        <f>L155/K155</f>
        <v>0.1111111111111111</v>
      </c>
      <c r="N155" s="99">
        <v>0</v>
      </c>
      <c r="O155" s="98">
        <v>0</v>
      </c>
      <c r="P155" s="100">
        <v>0</v>
      </c>
      <c r="Q155" s="99" t="s">
        <v>38</v>
      </c>
      <c r="R155" s="95">
        <v>0.11239899846745763</v>
      </c>
      <c r="S155" s="95" t="s">
        <v>33</v>
      </c>
      <c r="T155" s="95" t="s">
        <v>33</v>
      </c>
      <c r="U155" s="97">
        <v>0.227933997</v>
      </c>
      <c r="V155" s="95" t="s">
        <v>33</v>
      </c>
      <c r="W155" s="95" t="s">
        <v>33</v>
      </c>
      <c r="X155" s="97">
        <v>1.7962837920000001</v>
      </c>
      <c r="Y155" s="95" t="s">
        <v>33</v>
      </c>
      <c r="Z155" s="95" t="s">
        <v>33</v>
      </c>
      <c r="AA155" s="95" t="s">
        <v>33</v>
      </c>
      <c r="AB155" s="95" t="s">
        <v>33</v>
      </c>
      <c r="AC155" s="95" t="s">
        <v>33</v>
      </c>
      <c r="AD155" s="95" t="s">
        <v>33</v>
      </c>
      <c r="AE155" s="95" t="s">
        <v>33</v>
      </c>
      <c r="AF155" s="95" t="s">
        <v>33</v>
      </c>
    </row>
    <row r="156" spans="1:32">
      <c r="A156" s="77" t="s">
        <v>194</v>
      </c>
      <c r="B156" s="77">
        <v>0.77345293736501097</v>
      </c>
      <c r="C156" s="77">
        <v>0.81557000000000002</v>
      </c>
      <c r="D156" s="77">
        <v>0.66620800000000002</v>
      </c>
      <c r="E156" s="77">
        <v>0.77359412526997795</v>
      </c>
      <c r="F156" s="77">
        <v>0.92454999999999998</v>
      </c>
      <c r="G156" s="77">
        <v>0.46950999999999998</v>
      </c>
      <c r="H156" s="77">
        <v>3.8975005183585298</v>
      </c>
      <c r="I156" s="77">
        <v>4.7624583333333304</v>
      </c>
      <c r="J156" s="77">
        <v>2.1761140000000001</v>
      </c>
      <c r="K156" s="78">
        <v>11</v>
      </c>
      <c r="L156" s="78">
        <v>5</v>
      </c>
      <c r="M156" s="83">
        <f>5/11</f>
        <v>0.45454545454545453</v>
      </c>
      <c r="N156" s="78">
        <v>5</v>
      </c>
      <c r="O156" s="83">
        <v>0.45</v>
      </c>
      <c r="P156" s="80">
        <v>1.8796992481199998E-2</v>
      </c>
      <c r="Q156" s="78" t="s">
        <v>38</v>
      </c>
      <c r="R156" s="77">
        <v>8.2378061774857597E-2</v>
      </c>
      <c r="S156" s="77">
        <v>3.1302645788069301E-2</v>
      </c>
      <c r="T156" s="77">
        <v>0.110344790796847</v>
      </c>
      <c r="U156" s="77">
        <v>0.224627224840556</v>
      </c>
      <c r="V156" s="77">
        <v>7.3026004957138402E-2</v>
      </c>
      <c r="W156" s="77">
        <v>0.26501552354531999</v>
      </c>
      <c r="X156" s="77">
        <v>1.7763777284053901</v>
      </c>
      <c r="Y156" s="77">
        <v>0.73887330617674596</v>
      </c>
      <c r="Z156" s="77">
        <v>2.3367807514321899</v>
      </c>
      <c r="AA156" s="81">
        <v>1.25884387417979E-2</v>
      </c>
      <c r="AB156" s="81">
        <v>2.14053478424918E-2</v>
      </c>
      <c r="AC156" s="81">
        <v>2.4876172012285999E-3</v>
      </c>
      <c r="AD156" s="81">
        <v>1.02068977942818E-2</v>
      </c>
      <c r="AE156" s="81">
        <v>1.9781579824040298E-2</v>
      </c>
      <c r="AF156" s="81">
        <v>3.8085520144800697E-2</v>
      </c>
    </row>
    <row r="157" spans="1:32">
      <c r="A157" s="77" t="s">
        <v>195</v>
      </c>
      <c r="B157" s="77">
        <v>0.74312185606060599</v>
      </c>
      <c r="C157" s="77">
        <v>0.76488999999999996</v>
      </c>
      <c r="D157" s="77">
        <v>0.69616999999999996</v>
      </c>
      <c r="E157" s="77">
        <v>0.69493303030303</v>
      </c>
      <c r="F157" s="77">
        <v>0.76466000000000001</v>
      </c>
      <c r="G157" s="77">
        <v>0.59911499999999995</v>
      </c>
      <c r="H157" s="77">
        <v>2.9609163636363598</v>
      </c>
      <c r="I157" s="77">
        <v>4.03294</v>
      </c>
      <c r="J157" s="77">
        <v>1.6459299999999999</v>
      </c>
      <c r="K157" s="78">
        <v>6</v>
      </c>
      <c r="L157" s="78">
        <v>2</v>
      </c>
      <c r="M157" s="83">
        <f>2/6</f>
        <v>0.33333333333333331</v>
      </c>
      <c r="N157" s="78">
        <v>3</v>
      </c>
      <c r="O157" s="83">
        <v>0.5</v>
      </c>
      <c r="P157" s="80">
        <v>2.7777777777800002E-2</v>
      </c>
      <c r="Q157" s="78" t="s">
        <v>38</v>
      </c>
      <c r="R157" s="77">
        <v>0.102297191650901</v>
      </c>
      <c r="S157" s="77">
        <v>0.10393101630408499</v>
      </c>
      <c r="T157" s="77">
        <v>6.2219999999999998E-2</v>
      </c>
      <c r="U157" s="77">
        <v>0.229508843539387</v>
      </c>
      <c r="V157" s="77">
        <v>0.215913740646583</v>
      </c>
      <c r="W157" s="77">
        <v>0.17419499999999999</v>
      </c>
      <c r="X157" s="77">
        <v>2.2105868458008402</v>
      </c>
      <c r="Y157" s="77">
        <v>1.2319255101872</v>
      </c>
      <c r="Z157" s="77">
        <v>0.96157999999999999</v>
      </c>
      <c r="AA157" s="85">
        <v>0.35273650162794701</v>
      </c>
      <c r="AB157" s="85">
        <v>0.248531301235004</v>
      </c>
      <c r="AC157" s="85">
        <v>0.28372953158993403</v>
      </c>
      <c r="AD157" s="85">
        <v>0.248302198205478</v>
      </c>
      <c r="AE157" s="85">
        <v>9.3898561474436107E-2</v>
      </c>
      <c r="AF157" s="85">
        <v>0.116802645560519</v>
      </c>
    </row>
    <row r="158" spans="1:32">
      <c r="A158" s="77" t="s">
        <v>196</v>
      </c>
      <c r="B158" s="77">
        <v>0.733231924882629</v>
      </c>
      <c r="C158" s="77">
        <v>0.7384925</v>
      </c>
      <c r="D158" s="77">
        <v>0.48899999999999999</v>
      </c>
      <c r="E158" s="77">
        <v>0.70457056338028201</v>
      </c>
      <c r="F158" s="77">
        <v>0.74333000000000005</v>
      </c>
      <c r="G158" s="77">
        <v>0.15064</v>
      </c>
      <c r="H158" s="77">
        <v>3.6359873708920198</v>
      </c>
      <c r="I158" s="77">
        <v>3.9748774999999998</v>
      </c>
      <c r="J158" s="77">
        <v>-1.3730800000000001</v>
      </c>
      <c r="K158" s="78">
        <v>5</v>
      </c>
      <c r="L158" s="78">
        <v>1</v>
      </c>
      <c r="M158" s="83">
        <f>1/5</f>
        <v>0.2</v>
      </c>
      <c r="N158" s="78">
        <v>2</v>
      </c>
      <c r="O158" s="83">
        <v>0.4</v>
      </c>
      <c r="P158" s="80">
        <v>1.8018018018000001E-2</v>
      </c>
      <c r="Q158" s="78" t="s">
        <v>38</v>
      </c>
      <c r="R158" s="77">
        <v>0.14257226614842899</v>
      </c>
      <c r="S158" s="77">
        <v>0.12122608101703999</v>
      </c>
      <c r="T158" s="77">
        <v>0</v>
      </c>
      <c r="U158" s="77">
        <v>0.31398608081894203</v>
      </c>
      <c r="V158" s="77">
        <v>0.25028017690180698</v>
      </c>
      <c r="W158" s="77">
        <v>0</v>
      </c>
      <c r="X158" s="77">
        <v>2.2370743378418698</v>
      </c>
      <c r="Y158" s="77">
        <v>0.72501330789079299</v>
      </c>
      <c r="Z158" s="77">
        <v>0</v>
      </c>
      <c r="AA158" s="85">
        <v>0.468557964024021</v>
      </c>
      <c r="AB158" s="77" t="s">
        <v>33</v>
      </c>
      <c r="AC158" s="85">
        <v>0.39006455468655199</v>
      </c>
      <c r="AD158" s="77" t="s">
        <v>33</v>
      </c>
      <c r="AE158" s="85">
        <v>0.22626742838908101</v>
      </c>
      <c r="AF158" s="77" t="s">
        <v>33</v>
      </c>
    </row>
    <row r="159" spans="1:32">
      <c r="A159" s="77" t="s">
        <v>197</v>
      </c>
      <c r="B159" s="77">
        <v>0.76080385714285703</v>
      </c>
      <c r="C159" s="77">
        <v>0.83748363636363599</v>
      </c>
      <c r="D159" s="77">
        <v>0.50427</v>
      </c>
      <c r="E159" s="77">
        <v>0.75830157142857102</v>
      </c>
      <c r="F159" s="77">
        <v>0.94177090909090899</v>
      </c>
      <c r="G159" s="77">
        <v>0.11536</v>
      </c>
      <c r="H159" s="77">
        <v>3.8082238571428602</v>
      </c>
      <c r="I159" s="77">
        <v>5.3008636363636397</v>
      </c>
      <c r="J159" s="77">
        <v>-2.5035799999999999</v>
      </c>
      <c r="K159" s="78">
        <v>12</v>
      </c>
      <c r="L159" s="78">
        <v>1</v>
      </c>
      <c r="M159" s="83">
        <f>1/12</f>
        <v>8.3333333333333329E-2</v>
      </c>
      <c r="N159" s="78">
        <v>10</v>
      </c>
      <c r="O159" s="80">
        <v>0.83333333333299997</v>
      </c>
      <c r="P159" s="80">
        <v>7.9365079365099997E-2</v>
      </c>
      <c r="Q159" s="78" t="s">
        <v>38</v>
      </c>
      <c r="R159" s="77">
        <v>0.11943608777791501</v>
      </c>
      <c r="S159" s="77">
        <v>3.2983261945948299E-2</v>
      </c>
      <c r="T159" s="77">
        <v>0</v>
      </c>
      <c r="U159" s="77">
        <v>0.29243268807402001</v>
      </c>
      <c r="V159" s="77">
        <v>0.120737089161424</v>
      </c>
      <c r="W159" s="77">
        <v>0</v>
      </c>
      <c r="X159" s="77">
        <v>2.1842700731478701</v>
      </c>
      <c r="Y159" s="77">
        <v>0.97527502509220199</v>
      </c>
      <c r="Z159" s="77">
        <v>0</v>
      </c>
      <c r="AA159" s="81">
        <v>7.1890232717125699E-5</v>
      </c>
      <c r="AB159" s="77" t="s">
        <v>33</v>
      </c>
      <c r="AC159" s="81">
        <v>6.5934432290334596E-4</v>
      </c>
      <c r="AD159" s="77" t="s">
        <v>33</v>
      </c>
      <c r="AE159" s="81">
        <v>5.5659590074626502E-4</v>
      </c>
      <c r="AF159" s="77" t="s">
        <v>33</v>
      </c>
    </row>
    <row r="160" spans="1:32">
      <c r="A160" s="77" t="s">
        <v>198</v>
      </c>
      <c r="B160" s="77">
        <v>0.81603390086206895</v>
      </c>
      <c r="C160" s="77">
        <v>0.83282583333333304</v>
      </c>
      <c r="D160" s="77">
        <v>0.83635999999999999</v>
      </c>
      <c r="E160" s="77">
        <v>0.88752282327586196</v>
      </c>
      <c r="F160" s="77">
        <v>0.94077333333333302</v>
      </c>
      <c r="G160" s="77">
        <v>0.94923000000000002</v>
      </c>
      <c r="H160" s="77">
        <v>4.72727948275862</v>
      </c>
      <c r="I160" s="77">
        <v>4.7921958333333299</v>
      </c>
      <c r="J160" s="77">
        <v>5.5439100000000003</v>
      </c>
      <c r="K160" s="78">
        <v>13</v>
      </c>
      <c r="L160" s="78">
        <v>1</v>
      </c>
      <c r="M160" s="83">
        <f>1/13</f>
        <v>7.6923076923076927E-2</v>
      </c>
      <c r="N160" s="78">
        <v>11</v>
      </c>
      <c r="O160" s="80">
        <v>0.84615384615400002</v>
      </c>
      <c r="P160" s="80">
        <v>2.8497409326399999E-2</v>
      </c>
      <c r="Q160" s="78" t="s">
        <v>296</v>
      </c>
      <c r="R160" s="77">
        <v>5.66735908978548E-2</v>
      </c>
      <c r="S160" s="77">
        <v>2.3532227709509801E-2</v>
      </c>
      <c r="T160" s="77">
        <v>0</v>
      </c>
      <c r="U160" s="77">
        <v>0.190303985312618</v>
      </c>
      <c r="V160" s="77">
        <v>0.12571738803982399</v>
      </c>
      <c r="W160" s="77">
        <v>0</v>
      </c>
      <c r="X160" s="77">
        <v>1.5433892277566701</v>
      </c>
      <c r="Y160" s="77">
        <v>1.6779074512939101</v>
      </c>
      <c r="Z160" s="77">
        <v>0</v>
      </c>
      <c r="AA160" s="81">
        <v>2.08303375191774E-2</v>
      </c>
      <c r="AB160" s="77" t="s">
        <v>33</v>
      </c>
      <c r="AC160" s="85">
        <v>9.0859906281854197E-2</v>
      </c>
      <c r="AD160" s="77" t="s">
        <v>33</v>
      </c>
      <c r="AE160" s="85">
        <v>0.44846003477517898</v>
      </c>
      <c r="AF160" s="77" t="s">
        <v>33</v>
      </c>
    </row>
    <row r="161" spans="1:33">
      <c r="A161" s="77" t="s">
        <v>199</v>
      </c>
      <c r="B161" s="77">
        <v>0.75187257028112398</v>
      </c>
      <c r="C161" s="77">
        <v>0.83916999999999997</v>
      </c>
      <c r="D161" s="77">
        <v>0.74069499999999999</v>
      </c>
      <c r="E161" s="77">
        <v>0.71717763052208805</v>
      </c>
      <c r="F161" s="77">
        <v>0.90900999999999998</v>
      </c>
      <c r="G161" s="77">
        <v>0.72057499999999997</v>
      </c>
      <c r="H161" s="77">
        <v>3.5617396385542199</v>
      </c>
      <c r="I161" s="77">
        <v>5.2930400000000004</v>
      </c>
      <c r="J161" s="77">
        <v>1.97925</v>
      </c>
      <c r="K161" s="78">
        <v>3</v>
      </c>
      <c r="L161" s="78">
        <v>2</v>
      </c>
      <c r="M161" s="83">
        <f>2/3</f>
        <v>0.66666666666666663</v>
      </c>
      <c r="N161" s="78">
        <v>1</v>
      </c>
      <c r="O161" s="83">
        <f>1/3</f>
        <v>0.33333333333333331</v>
      </c>
      <c r="P161" s="80">
        <v>8.4745762711900003E-3</v>
      </c>
      <c r="Q161" s="78" t="s">
        <v>38</v>
      </c>
      <c r="R161" s="77">
        <v>9.5586444426248501E-2</v>
      </c>
      <c r="S161" s="77">
        <v>0</v>
      </c>
      <c r="T161" s="77">
        <v>5.9154999999999999E-2</v>
      </c>
      <c r="U161" s="77">
        <v>0.23321616470030099</v>
      </c>
      <c r="V161" s="77">
        <v>0</v>
      </c>
      <c r="W161" s="77">
        <v>0.170625</v>
      </c>
      <c r="X161" s="77">
        <v>1.6301078573038199</v>
      </c>
      <c r="Y161" s="77">
        <v>0</v>
      </c>
      <c r="Z161" s="77">
        <v>2.19956</v>
      </c>
      <c r="AA161" s="77" t="s">
        <v>33</v>
      </c>
      <c r="AB161" s="77" t="s">
        <v>33</v>
      </c>
      <c r="AC161" s="77" t="s">
        <v>33</v>
      </c>
      <c r="AD161" s="77" t="s">
        <v>33</v>
      </c>
      <c r="AE161" s="77" t="s">
        <v>33</v>
      </c>
      <c r="AF161" s="77" t="s">
        <v>33</v>
      </c>
    </row>
    <row r="162" spans="1:33">
      <c r="A162" s="77" t="s">
        <v>200</v>
      </c>
      <c r="B162" s="77">
        <v>0.76098508433734902</v>
      </c>
      <c r="C162" s="77">
        <v>0.75635214285714303</v>
      </c>
      <c r="D162" s="77" t="s">
        <v>33</v>
      </c>
      <c r="E162" s="77">
        <v>0.65862279518072298</v>
      </c>
      <c r="F162" s="77">
        <v>0.63512785714285702</v>
      </c>
      <c r="G162" s="77" t="s">
        <v>33</v>
      </c>
      <c r="H162" s="77">
        <v>3.4402605060240998</v>
      </c>
      <c r="I162" s="77">
        <v>3.9720328571428598</v>
      </c>
      <c r="J162" s="77" t="s">
        <v>33</v>
      </c>
      <c r="K162" s="78">
        <v>14</v>
      </c>
      <c r="L162" s="78">
        <v>0</v>
      </c>
      <c r="M162" s="83">
        <v>0</v>
      </c>
      <c r="N162" s="78">
        <v>7</v>
      </c>
      <c r="O162" s="83">
        <v>0.5</v>
      </c>
      <c r="P162" s="80">
        <v>3.2863849765299998E-2</v>
      </c>
      <c r="Q162" s="78" t="s">
        <v>296</v>
      </c>
      <c r="R162" s="77">
        <v>9.8721647979010604E-2</v>
      </c>
      <c r="S162" s="77">
        <v>8.7850503712562894E-2</v>
      </c>
      <c r="T162" s="77" t="s">
        <v>33</v>
      </c>
      <c r="U162" s="77">
        <v>0.25778562850366599</v>
      </c>
      <c r="V162" s="77">
        <v>0.290120342694903</v>
      </c>
      <c r="W162" s="77" t="s">
        <v>33</v>
      </c>
      <c r="X162" s="77">
        <v>2.04997640378427</v>
      </c>
      <c r="Y162" s="77">
        <v>2.1147619773306099</v>
      </c>
      <c r="Z162" s="77" t="s">
        <v>33</v>
      </c>
      <c r="AA162" s="88">
        <v>0.42487521908987003</v>
      </c>
      <c r="AB162" s="77" t="s">
        <v>33</v>
      </c>
      <c r="AC162" s="88">
        <v>0.38481233978905</v>
      </c>
      <c r="AD162" s="77" t="s">
        <v>33</v>
      </c>
      <c r="AE162" s="85">
        <v>0.18558382046486199</v>
      </c>
      <c r="AF162" s="77" t="s">
        <v>33</v>
      </c>
    </row>
    <row r="163" spans="1:33">
      <c r="A163" s="3" t="s">
        <v>201</v>
      </c>
      <c r="B163" s="68">
        <v>0.64882704000000002</v>
      </c>
      <c r="C163" s="3">
        <v>0.63528644444444449</v>
      </c>
      <c r="D163" s="3">
        <v>0.63973333333333327</v>
      </c>
      <c r="E163" s="14">
        <v>0.465581103</v>
      </c>
      <c r="F163" s="14">
        <v>0.49705444399999998</v>
      </c>
      <c r="G163" s="68">
        <v>0.41743666699999998</v>
      </c>
      <c r="H163" s="3">
        <v>1.6088013302034412</v>
      </c>
      <c r="I163" s="14">
        <v>1.8049691109999999</v>
      </c>
      <c r="J163" s="14">
        <v>1.1756983329999999</v>
      </c>
      <c r="K163" s="14">
        <v>51</v>
      </c>
      <c r="L163" s="3">
        <v>6</v>
      </c>
      <c r="M163" s="5">
        <f>6/51</f>
        <v>0.11764705882352941</v>
      </c>
      <c r="N163" s="101">
        <v>10</v>
      </c>
      <c r="O163" s="5">
        <v>0.19607843137254902</v>
      </c>
      <c r="P163" s="5">
        <v>6.9930069930069935E-2</v>
      </c>
      <c r="Q163" s="101" t="s">
        <v>34</v>
      </c>
      <c r="R163" s="3">
        <v>9.1924365092108259E-2</v>
      </c>
      <c r="S163" s="3">
        <v>8.4698216269971038E-2</v>
      </c>
      <c r="T163" s="3">
        <v>7.0987831821141989E-2</v>
      </c>
      <c r="U163" s="3">
        <v>0.18517952212313882</v>
      </c>
      <c r="V163" s="3">
        <v>0.19624819162648741</v>
      </c>
      <c r="W163" s="3">
        <v>0.16079158779820132</v>
      </c>
      <c r="X163" s="3">
        <v>1.7027895948090868</v>
      </c>
      <c r="Y163" s="3">
        <v>1.833780063845466</v>
      </c>
      <c r="Z163" s="3">
        <v>1.4462034879700252</v>
      </c>
      <c r="AA163" s="10">
        <v>2.4175829999999999E-2</v>
      </c>
      <c r="AB163" s="10">
        <v>2.427029E-2</v>
      </c>
      <c r="AC163" s="10">
        <v>2.3850770000000002E-3</v>
      </c>
      <c r="AD163" s="10">
        <v>1.2327360000000001E-2</v>
      </c>
      <c r="AE163" s="10">
        <v>7.0248359999999996E-2</v>
      </c>
      <c r="AF163" s="10">
        <v>6.2281250000000002E-3</v>
      </c>
    </row>
    <row r="164" spans="1:33">
      <c r="A164" s="78" t="s">
        <v>202</v>
      </c>
      <c r="B164" s="78">
        <v>0.71156523199999999</v>
      </c>
      <c r="C164" s="78">
        <v>0.736032727</v>
      </c>
      <c r="D164" s="77" t="s">
        <v>33</v>
      </c>
      <c r="E164" s="78">
        <v>0.52388370900000003</v>
      </c>
      <c r="F164" s="78">
        <v>0.55581818199999999</v>
      </c>
      <c r="G164" s="77" t="s">
        <v>33</v>
      </c>
      <c r="H164" s="78">
        <v>2.449151589</v>
      </c>
      <c r="I164" s="78">
        <v>3.1780309089999998</v>
      </c>
      <c r="J164" s="77" t="s">
        <v>33</v>
      </c>
      <c r="K164" s="78">
        <v>11</v>
      </c>
      <c r="L164" s="78">
        <v>0</v>
      </c>
      <c r="M164" s="79">
        <v>0</v>
      </c>
      <c r="N164" s="78">
        <v>3</v>
      </c>
      <c r="O164" s="79">
        <v>0.2727</v>
      </c>
      <c r="P164" s="79">
        <v>7.8899999999999998E-2</v>
      </c>
      <c r="Q164" s="78" t="s">
        <v>300</v>
      </c>
      <c r="R164" s="78">
        <v>9.2112507999999996E-2</v>
      </c>
      <c r="S164" s="78">
        <v>5.2979626000000002E-2</v>
      </c>
      <c r="T164" s="78" t="s">
        <v>33</v>
      </c>
      <c r="U164" s="78">
        <v>0.19208705600000001</v>
      </c>
      <c r="V164" s="78">
        <v>0.15717588299999999</v>
      </c>
      <c r="W164" s="78" t="s">
        <v>33</v>
      </c>
      <c r="X164" s="78">
        <v>1.8096631190000001</v>
      </c>
      <c r="Y164" s="78">
        <v>1.5844150420000001</v>
      </c>
      <c r="Z164" s="78" t="s">
        <v>33</v>
      </c>
      <c r="AA164" s="102">
        <v>9.7843748999999994E-2</v>
      </c>
      <c r="AB164" s="78" t="s">
        <v>33</v>
      </c>
      <c r="AC164" s="102">
        <v>0.26829672199999999</v>
      </c>
      <c r="AD164" s="78" t="s">
        <v>33</v>
      </c>
      <c r="AE164" s="102">
        <v>8.7754302000000006E-2</v>
      </c>
      <c r="AF164" s="78" t="s">
        <v>33</v>
      </c>
    </row>
    <row r="165" spans="1:33">
      <c r="A165" s="78" t="s">
        <v>203</v>
      </c>
      <c r="B165" s="78">
        <v>0.68005020699999996</v>
      </c>
      <c r="C165" s="78">
        <v>0.72807999999999995</v>
      </c>
      <c r="D165" s="78">
        <v>0.66192666700000002</v>
      </c>
      <c r="E165" s="78">
        <v>0.42761094500000002</v>
      </c>
      <c r="F165" s="78">
        <v>0.67903999999999998</v>
      </c>
      <c r="G165" s="78">
        <v>0.29118666700000001</v>
      </c>
      <c r="H165" s="78">
        <v>1.6878201479999999</v>
      </c>
      <c r="I165" s="78">
        <v>2.97695</v>
      </c>
      <c r="J165" s="78">
        <v>-0.22953999999999999</v>
      </c>
      <c r="K165" s="78">
        <v>4</v>
      </c>
      <c r="L165" s="78">
        <v>3</v>
      </c>
      <c r="M165" s="79">
        <f>3/4</f>
        <v>0.75</v>
      </c>
      <c r="N165" s="78">
        <v>1</v>
      </c>
      <c r="O165" s="79">
        <v>0.25</v>
      </c>
      <c r="P165" s="79">
        <v>1.2200000000000001E-2</v>
      </c>
      <c r="Q165" s="78" t="s">
        <v>298</v>
      </c>
      <c r="R165" s="78">
        <v>8.7634825E-2</v>
      </c>
      <c r="S165" s="78">
        <v>0</v>
      </c>
      <c r="T165" s="78">
        <v>2.3406098E-2</v>
      </c>
      <c r="U165" s="78">
        <v>0.17941169300000001</v>
      </c>
      <c r="V165" s="78">
        <v>0</v>
      </c>
      <c r="W165" s="78">
        <v>4.3897248E-2</v>
      </c>
      <c r="X165" s="78">
        <v>1.5855367419999999</v>
      </c>
      <c r="Y165" s="78">
        <v>0</v>
      </c>
      <c r="Z165" s="78">
        <v>6.0167116E-2</v>
      </c>
      <c r="AA165" s="78" t="s">
        <v>33</v>
      </c>
      <c r="AB165" s="78" t="s">
        <v>33</v>
      </c>
      <c r="AC165" s="78" t="s">
        <v>33</v>
      </c>
      <c r="AD165" s="78" t="s">
        <v>33</v>
      </c>
      <c r="AE165" s="78" t="s">
        <v>33</v>
      </c>
      <c r="AF165" s="78" t="s">
        <v>33</v>
      </c>
      <c r="AG165" s="62"/>
    </row>
    <row r="166" spans="1:33">
      <c r="A166" s="78" t="s">
        <v>204</v>
      </c>
      <c r="B166" s="78">
        <v>0.64449418800000002</v>
      </c>
      <c r="C166" s="78">
        <v>0.62890999999999997</v>
      </c>
      <c r="D166" s="78">
        <v>0.62672666700000002</v>
      </c>
      <c r="E166" s="78">
        <v>0.438973897</v>
      </c>
      <c r="F166" s="78">
        <v>0.39689400000000002</v>
      </c>
      <c r="G166" s="78">
        <v>0.35553000000000001</v>
      </c>
      <c r="H166" s="78">
        <v>2.0938238500000002</v>
      </c>
      <c r="I166" s="78">
        <v>2.59788</v>
      </c>
      <c r="J166" s="78">
        <v>1.447396667</v>
      </c>
      <c r="K166" s="78">
        <v>11</v>
      </c>
      <c r="L166" s="78">
        <v>6</v>
      </c>
      <c r="M166" s="79">
        <v>0.54549999999999998</v>
      </c>
      <c r="N166" s="78">
        <v>1</v>
      </c>
      <c r="O166" s="79">
        <v>9.0899999999999995E-2</v>
      </c>
      <c r="P166" s="79">
        <v>6.4000000000000003E-3</v>
      </c>
      <c r="Q166" s="78" t="s">
        <v>298</v>
      </c>
      <c r="R166" s="78">
        <v>0.13211282599999999</v>
      </c>
      <c r="S166" s="78">
        <v>8.5182188000000006E-2</v>
      </c>
      <c r="T166" s="78">
        <v>9.8594247999999995E-2</v>
      </c>
      <c r="U166" s="78">
        <v>0.260841139</v>
      </c>
      <c r="V166" s="78">
        <v>0.26510747899999998</v>
      </c>
      <c r="W166" s="78">
        <v>0.21799026399999999</v>
      </c>
      <c r="X166" s="78">
        <v>1.6621727079999999</v>
      </c>
      <c r="Y166" s="78">
        <v>1.1026645799999999</v>
      </c>
      <c r="Z166" s="78">
        <v>1.2514185799999999</v>
      </c>
      <c r="AA166" s="116">
        <v>0.35249029799999998</v>
      </c>
      <c r="AB166" s="116">
        <v>0.48523113699999998</v>
      </c>
      <c r="AC166" s="116">
        <v>0.37056308599999999</v>
      </c>
      <c r="AD166" s="116">
        <v>0.39702843100000001</v>
      </c>
      <c r="AE166" s="116">
        <v>0.18338392100000001</v>
      </c>
      <c r="AF166" s="116">
        <v>9.0245060000000002E-2</v>
      </c>
    </row>
    <row r="167" spans="1:33">
      <c r="A167" s="104" t="s">
        <v>205</v>
      </c>
      <c r="B167" s="104">
        <v>0.7929275413533835</v>
      </c>
      <c r="C167" s="104">
        <v>0.80583833333333343</v>
      </c>
      <c r="D167" s="104">
        <v>0.63635333333333344</v>
      </c>
      <c r="E167" s="104">
        <v>0.76710589473684221</v>
      </c>
      <c r="F167" s="104">
        <v>0.77918416666666668</v>
      </c>
      <c r="G167" s="104">
        <v>0.55806</v>
      </c>
      <c r="H167" s="104">
        <v>3.9185939774436087</v>
      </c>
      <c r="I167" s="104">
        <v>4.4000891666666666</v>
      </c>
      <c r="J167" s="104">
        <v>2.2425800000000002</v>
      </c>
      <c r="K167" s="104">
        <v>15</v>
      </c>
      <c r="L167" s="104">
        <v>3</v>
      </c>
      <c r="M167" s="105">
        <v>0.2</v>
      </c>
      <c r="N167" s="104">
        <v>9</v>
      </c>
      <c r="O167" s="105">
        <v>0.6</v>
      </c>
      <c r="P167" s="105">
        <v>1.048951048951049E-2</v>
      </c>
      <c r="Q167" s="104" t="s">
        <v>296</v>
      </c>
      <c r="R167" s="104">
        <v>6.5321038024641884E-2</v>
      </c>
      <c r="S167" s="104">
        <v>5.769518117274227E-2</v>
      </c>
      <c r="T167" s="104">
        <v>0.20313451903165602</v>
      </c>
      <c r="U167" s="104">
        <v>0.22838635388666079</v>
      </c>
      <c r="V167" s="104">
        <v>0.21406439258855162</v>
      </c>
      <c r="W167" s="104">
        <v>0.3102111514221671</v>
      </c>
      <c r="X167" s="104">
        <v>1.6179733700907291</v>
      </c>
      <c r="Y167" s="104">
        <v>1.8767733612260271</v>
      </c>
      <c r="Z167" s="104">
        <v>1.7270736093365178</v>
      </c>
      <c r="AA167" s="106">
        <v>0.22854873429596601</v>
      </c>
      <c r="AB167" s="106">
        <v>0.144394067253308</v>
      </c>
      <c r="AC167" s="106">
        <v>0.42467993450552199</v>
      </c>
      <c r="AD167" s="106">
        <v>0.18174463496787199</v>
      </c>
      <c r="AE167" s="106">
        <v>0.19734725933380301</v>
      </c>
      <c r="AF167" s="106">
        <v>9.8818349238686196E-2</v>
      </c>
    </row>
    <row r="168" spans="1:33">
      <c r="A168" s="78" t="s">
        <v>206</v>
      </c>
      <c r="B168" s="78">
        <v>0.67966710399999997</v>
      </c>
      <c r="C168" s="78">
        <v>0.74731124999999998</v>
      </c>
      <c r="D168" s="78">
        <v>0.73689333300000004</v>
      </c>
      <c r="E168" s="78">
        <v>0.42481478299999997</v>
      </c>
      <c r="F168" s="78">
        <v>0.55524375000000004</v>
      </c>
      <c r="G168" s="78">
        <v>0.58033888899999997</v>
      </c>
      <c r="H168" s="78">
        <v>1.656644088</v>
      </c>
      <c r="I168" s="78">
        <v>2.07010125</v>
      </c>
      <c r="J168" s="78">
        <v>2.7416122220000001</v>
      </c>
      <c r="K168" s="78">
        <v>17</v>
      </c>
      <c r="L168" s="78">
        <v>9</v>
      </c>
      <c r="M168" s="79">
        <v>0.52939999999999998</v>
      </c>
      <c r="N168" s="78">
        <v>2</v>
      </c>
      <c r="O168" s="79">
        <v>0.1176</v>
      </c>
      <c r="P168" s="79">
        <v>1.0800000000000001E-2</v>
      </c>
      <c r="Q168" s="78" t="s">
        <v>298</v>
      </c>
      <c r="R168" s="78">
        <v>9.1241256000000007E-2</v>
      </c>
      <c r="S168" s="78">
        <v>5.4474791000000002E-2</v>
      </c>
      <c r="T168" s="78">
        <v>6.8938778000000006E-2</v>
      </c>
      <c r="U168" s="78">
        <v>0.1966194</v>
      </c>
      <c r="V168" s="78">
        <v>0.19665840900000001</v>
      </c>
      <c r="W168" s="78">
        <v>0.200292989</v>
      </c>
      <c r="X168" s="78">
        <v>1.667781438</v>
      </c>
      <c r="Y168" s="78">
        <v>1.8169423140000001</v>
      </c>
      <c r="Z168" s="78">
        <v>1.402558838</v>
      </c>
      <c r="AA168" s="107">
        <v>5.0993829999999999E-3</v>
      </c>
      <c r="AB168" s="102">
        <v>0.36923040099999999</v>
      </c>
      <c r="AC168" s="102">
        <v>5.1789557999999999E-2</v>
      </c>
      <c r="AD168" s="103">
        <v>0.40104696000000001</v>
      </c>
      <c r="AE168" s="102">
        <v>0.27062525599999998</v>
      </c>
      <c r="AF168" s="103">
        <v>0.21297168599999999</v>
      </c>
    </row>
    <row r="169" spans="1:33">
      <c r="A169" s="78" t="s">
        <v>207</v>
      </c>
      <c r="B169" s="78">
        <v>0.7602449</v>
      </c>
      <c r="C169" s="78">
        <v>0.79112166699999997</v>
      </c>
      <c r="D169" s="78">
        <v>0.74439999999999995</v>
      </c>
      <c r="E169" s="78">
        <v>0.564225435</v>
      </c>
      <c r="F169" s="78">
        <v>0.67211333299999998</v>
      </c>
      <c r="G169" s="78">
        <v>0.472945</v>
      </c>
      <c r="H169" s="78">
        <v>2.5286521909999999</v>
      </c>
      <c r="I169" s="78">
        <v>2.9475183330000001</v>
      </c>
      <c r="J169" s="78">
        <v>2.64405</v>
      </c>
      <c r="K169" s="78">
        <v>8</v>
      </c>
      <c r="L169" s="78">
        <v>2</v>
      </c>
      <c r="M169" s="79">
        <v>0.25</v>
      </c>
      <c r="N169" s="78">
        <v>3</v>
      </c>
      <c r="O169" s="79">
        <v>0.375</v>
      </c>
      <c r="P169" s="79">
        <v>1.44E-2</v>
      </c>
      <c r="Q169" s="78" t="s">
        <v>296</v>
      </c>
      <c r="R169" s="78">
        <v>5.2431520000000002E-2</v>
      </c>
      <c r="S169" s="78">
        <v>3.9352023999999999E-2</v>
      </c>
      <c r="T169" s="78">
        <v>3.5909999999999997E-2</v>
      </c>
      <c r="U169" s="78">
        <v>0.20861195499999999</v>
      </c>
      <c r="V169" s="78">
        <v>0.176846271</v>
      </c>
      <c r="W169" s="78">
        <v>6.9294999999999995E-2</v>
      </c>
      <c r="X169" s="78">
        <v>1.775035237</v>
      </c>
      <c r="Y169" s="78">
        <v>1.6303698449999999</v>
      </c>
      <c r="Z169" s="78">
        <v>0.42186000000000001</v>
      </c>
      <c r="AA169" s="102">
        <v>5.7557375000000001E-2</v>
      </c>
      <c r="AB169" s="102">
        <v>0.18192159999999999</v>
      </c>
      <c r="AC169" s="102">
        <v>9.8960627999999995E-2</v>
      </c>
      <c r="AD169" s="102">
        <v>0.131432933</v>
      </c>
      <c r="AE169" s="102">
        <v>0.27950967399999999</v>
      </c>
      <c r="AF169" s="102">
        <v>0.374498306</v>
      </c>
    </row>
    <row r="170" spans="1:33">
      <c r="A170" s="78" t="s">
        <v>208</v>
      </c>
      <c r="B170" s="78">
        <v>0.75600626000000004</v>
      </c>
      <c r="C170" s="78">
        <v>0.86240000000000006</v>
      </c>
      <c r="D170" s="78">
        <v>0.78263000000000005</v>
      </c>
      <c r="E170" s="78">
        <v>0.66910830200000004</v>
      </c>
      <c r="F170" s="78">
        <v>0.84943999999999997</v>
      </c>
      <c r="G170" s="78">
        <v>0.78361999999999998</v>
      </c>
      <c r="H170" s="78">
        <v>3.4903609539999998</v>
      </c>
      <c r="I170" s="78">
        <v>6.4168500000000002</v>
      </c>
      <c r="J170" s="78">
        <v>4.2160099999999998</v>
      </c>
      <c r="K170" s="78">
        <v>2</v>
      </c>
      <c r="L170" s="78">
        <v>1</v>
      </c>
      <c r="M170" s="79">
        <v>0.5</v>
      </c>
      <c r="N170" s="78">
        <v>1</v>
      </c>
      <c r="O170" s="79">
        <v>0.5</v>
      </c>
      <c r="P170" s="79">
        <v>3.7000000000000002E-3</v>
      </c>
      <c r="Q170" s="78" t="s">
        <v>296</v>
      </c>
      <c r="R170" s="78">
        <v>9.7008845999999996E-2</v>
      </c>
      <c r="S170" s="78">
        <v>0</v>
      </c>
      <c r="T170" s="78">
        <v>0</v>
      </c>
      <c r="U170" s="78">
        <v>0.27410959099999999</v>
      </c>
      <c r="V170" s="78">
        <v>0</v>
      </c>
      <c r="W170" s="78">
        <v>0</v>
      </c>
      <c r="X170" s="78">
        <v>2.0520055840000002</v>
      </c>
      <c r="Y170" s="78">
        <v>0</v>
      </c>
      <c r="Z170" s="78">
        <v>0</v>
      </c>
      <c r="AA170" s="78" t="s">
        <v>33</v>
      </c>
      <c r="AB170" s="78" t="s">
        <v>33</v>
      </c>
      <c r="AC170" s="78" t="s">
        <v>33</v>
      </c>
      <c r="AD170" s="78" t="s">
        <v>33</v>
      </c>
      <c r="AE170" s="78" t="s">
        <v>33</v>
      </c>
      <c r="AF170" s="78" t="s">
        <v>33</v>
      </c>
    </row>
    <row r="171" spans="1:33">
      <c r="A171" s="78" t="s">
        <v>209</v>
      </c>
      <c r="B171" s="78">
        <v>0.67423713900000004</v>
      </c>
      <c r="C171" s="78">
        <v>0.72494333300000002</v>
      </c>
      <c r="D171" s="77" t="s">
        <v>33</v>
      </c>
      <c r="E171" s="78">
        <v>0.51356241300000005</v>
      </c>
      <c r="F171" s="78">
        <v>0.48570999999999998</v>
      </c>
      <c r="G171" s="77" t="s">
        <v>33</v>
      </c>
      <c r="H171" s="78">
        <v>1.7288075140000001</v>
      </c>
      <c r="I171" s="78">
        <v>3.2333133329999999</v>
      </c>
      <c r="J171" s="77" t="s">
        <v>33</v>
      </c>
      <c r="K171" s="78">
        <v>3</v>
      </c>
      <c r="L171" s="78">
        <v>0</v>
      </c>
      <c r="M171" s="79">
        <v>0</v>
      </c>
      <c r="N171" s="78">
        <v>0</v>
      </c>
      <c r="O171" s="79">
        <v>0</v>
      </c>
      <c r="P171" s="79">
        <v>0</v>
      </c>
      <c r="Q171" s="78" t="s">
        <v>38</v>
      </c>
      <c r="R171" s="78">
        <v>0.111960954</v>
      </c>
      <c r="S171" s="78">
        <v>5.3546392999999998E-2</v>
      </c>
      <c r="T171" s="78" t="s">
        <v>33</v>
      </c>
      <c r="U171" s="78">
        <v>0.21137592199999999</v>
      </c>
      <c r="V171" s="78">
        <v>0.16802198400000001</v>
      </c>
      <c r="W171" s="78" t="s">
        <v>33</v>
      </c>
      <c r="X171" s="78">
        <v>1.9728325120000001</v>
      </c>
      <c r="Y171" s="78">
        <v>2.3777245429999998</v>
      </c>
      <c r="Z171" s="78" t="s">
        <v>33</v>
      </c>
      <c r="AA171" s="102">
        <v>0.122846382</v>
      </c>
      <c r="AB171" s="78" t="s">
        <v>33</v>
      </c>
      <c r="AC171" s="103">
        <v>0.40084482900000001</v>
      </c>
      <c r="AD171" s="78" t="s">
        <v>33</v>
      </c>
      <c r="AE171" s="102">
        <v>0.19400977999999999</v>
      </c>
      <c r="AF171" s="78" t="s">
        <v>33</v>
      </c>
    </row>
    <row r="172" spans="1:33">
      <c r="A172" s="104" t="s">
        <v>210</v>
      </c>
      <c r="B172" s="104">
        <v>0.64248733629300792</v>
      </c>
      <c r="C172" s="104">
        <v>0.80121571428571425</v>
      </c>
      <c r="D172" s="104">
        <v>0.40405000000000002</v>
      </c>
      <c r="E172" s="104">
        <v>0.44475586015538288</v>
      </c>
      <c r="F172" s="104">
        <v>0.81212285714285726</v>
      </c>
      <c r="G172" s="104">
        <v>0.21193999999999999</v>
      </c>
      <c r="H172" s="104">
        <v>1.7604603995560488</v>
      </c>
      <c r="I172" s="104">
        <v>4.3490085714285716</v>
      </c>
      <c r="J172" s="104">
        <v>1.3992899999999999</v>
      </c>
      <c r="K172" s="104">
        <v>8</v>
      </c>
      <c r="L172" s="104">
        <v>1</v>
      </c>
      <c r="M172" s="105">
        <f>1/8</f>
        <v>0.125</v>
      </c>
      <c r="N172" s="104">
        <v>6</v>
      </c>
      <c r="O172" s="105">
        <f>6/8</f>
        <v>0.75</v>
      </c>
      <c r="P172" s="105">
        <v>4.8387096774193547E-2</v>
      </c>
      <c r="Q172" s="104" t="s">
        <v>38</v>
      </c>
      <c r="R172" s="104">
        <v>0.12753491628802641</v>
      </c>
      <c r="S172" s="104">
        <v>4.849973279960057E-2</v>
      </c>
      <c r="T172" s="104">
        <v>0</v>
      </c>
      <c r="U172" s="104">
        <v>0.21530251828139677</v>
      </c>
      <c r="V172" s="104">
        <v>0.15270759020468647</v>
      </c>
      <c r="W172" s="104">
        <v>0</v>
      </c>
      <c r="X172" s="104">
        <v>1.6774158913681754</v>
      </c>
      <c r="Y172" s="104">
        <v>1.4530877421686608</v>
      </c>
      <c r="Z172" s="104">
        <v>0</v>
      </c>
      <c r="AA172" s="108">
        <v>7.5732170312245195E-5</v>
      </c>
      <c r="AB172" s="104" t="s">
        <v>33</v>
      </c>
      <c r="AC172" s="108">
        <v>3.6770960493688701E-4</v>
      </c>
      <c r="AD172" s="104" t="s">
        <v>33</v>
      </c>
      <c r="AE172" s="108">
        <v>1.68222986275899E-3</v>
      </c>
      <c r="AF172" s="104" t="s">
        <v>33</v>
      </c>
    </row>
    <row r="173" spans="1:33">
      <c r="A173" s="104" t="s">
        <v>211</v>
      </c>
      <c r="B173" s="104">
        <v>0.72189049407114625</v>
      </c>
      <c r="C173" s="104">
        <v>0.79559249999999992</v>
      </c>
      <c r="D173" s="104">
        <v>0.74296000000000006</v>
      </c>
      <c r="E173" s="104">
        <v>0.47091906126482208</v>
      </c>
      <c r="F173" s="104">
        <v>0.6896107142857143</v>
      </c>
      <c r="G173" s="104">
        <v>0.38792499999999996</v>
      </c>
      <c r="H173" s="104">
        <v>2.1976229446640314</v>
      </c>
      <c r="I173" s="104">
        <v>3.5913685714285712</v>
      </c>
      <c r="J173" s="104">
        <v>1.9256799999999998</v>
      </c>
      <c r="K173" s="104">
        <v>30</v>
      </c>
      <c r="L173" s="104">
        <v>2</v>
      </c>
      <c r="M173" s="105">
        <v>6.6666666666666666E-2</v>
      </c>
      <c r="N173" s="104">
        <v>15</v>
      </c>
      <c r="O173" s="105">
        <v>0.5</v>
      </c>
      <c r="P173" s="105">
        <v>5.4744525547445258E-2</v>
      </c>
      <c r="Q173" s="104" t="s">
        <v>296</v>
      </c>
      <c r="R173" s="104">
        <v>9.4248814072664708E-2</v>
      </c>
      <c r="S173" s="104">
        <v>3.6743832390620346E-2</v>
      </c>
      <c r="T173" s="104">
        <v>1.7690000000000039E-2</v>
      </c>
      <c r="U173" s="104">
        <v>0.25076443751800914</v>
      </c>
      <c r="V173" s="104">
        <v>0.19403763360913434</v>
      </c>
      <c r="W173" s="104">
        <v>4.1195000000000009E-2</v>
      </c>
      <c r="X173" s="104">
        <v>1.7720735736187172</v>
      </c>
      <c r="Y173" s="104">
        <v>1.1909477936972068</v>
      </c>
      <c r="Z173" s="104">
        <v>0.50345999999999991</v>
      </c>
      <c r="AA173" s="108">
        <v>1.1861127506170099E-10</v>
      </c>
      <c r="AB173" s="106">
        <v>8.4483450700791093E-2</v>
      </c>
      <c r="AC173" s="108">
        <v>1.65477711514655E-6</v>
      </c>
      <c r="AD173" s="108">
        <v>4.9020738582812598E-2</v>
      </c>
      <c r="AE173" s="108">
        <v>1.02712857795993E-6</v>
      </c>
      <c r="AF173" s="106">
        <v>7.8834071762562297E-2</v>
      </c>
    </row>
    <row r="174" spans="1:33">
      <c r="A174" s="78" t="s">
        <v>212</v>
      </c>
      <c r="B174" s="78">
        <v>0.75687038799999995</v>
      </c>
      <c r="C174" s="78">
        <v>0.75200999999999996</v>
      </c>
      <c r="D174" s="76" t="s">
        <v>33</v>
      </c>
      <c r="E174" s="78">
        <v>0.71240924100000003</v>
      </c>
      <c r="F174" s="78">
        <v>0.64573999999999998</v>
      </c>
      <c r="G174" s="76" t="s">
        <v>33</v>
      </c>
      <c r="H174" s="78">
        <v>3.4634399349999998</v>
      </c>
      <c r="I174" s="78">
        <v>2.0614733329999999</v>
      </c>
      <c r="J174" s="77" t="s">
        <v>33</v>
      </c>
      <c r="K174" s="78">
        <v>3</v>
      </c>
      <c r="L174" s="78">
        <v>0</v>
      </c>
      <c r="M174" s="79">
        <v>0</v>
      </c>
      <c r="N174" s="78">
        <v>1</v>
      </c>
      <c r="O174" s="79">
        <v>0.33329999999999999</v>
      </c>
      <c r="P174" s="79">
        <v>3.5000000000000001E-3</v>
      </c>
      <c r="Q174" s="78" t="s">
        <v>38</v>
      </c>
      <c r="R174" s="78">
        <v>7.1119890000000005E-2</v>
      </c>
      <c r="S174" s="78">
        <v>4.8318452999999997E-2</v>
      </c>
      <c r="T174" s="78" t="s">
        <v>33</v>
      </c>
      <c r="U174" s="78">
        <v>0.20648543599999999</v>
      </c>
      <c r="V174" s="78">
        <v>0.219725804</v>
      </c>
      <c r="W174" s="78" t="s">
        <v>33</v>
      </c>
      <c r="X174" s="78">
        <v>1.6922249279999999</v>
      </c>
      <c r="Y174" s="78">
        <v>2.57560572</v>
      </c>
      <c r="Z174" s="78" t="s">
        <v>33</v>
      </c>
      <c r="AA174" s="103">
        <v>0.439176966</v>
      </c>
      <c r="AB174" s="78" t="s">
        <v>33</v>
      </c>
      <c r="AC174" s="103">
        <v>0.326157645</v>
      </c>
      <c r="AD174" s="78" t="s">
        <v>33</v>
      </c>
      <c r="AE174" s="103">
        <v>0.222852673</v>
      </c>
      <c r="AF174" s="78" t="s">
        <v>33</v>
      </c>
      <c r="AG174" s="62"/>
    </row>
    <row r="175" spans="1:33">
      <c r="A175" s="78" t="s">
        <v>213</v>
      </c>
      <c r="B175" s="78">
        <v>0.70871229199999997</v>
      </c>
      <c r="C175" s="78">
        <v>0.70159333300000004</v>
      </c>
      <c r="D175" s="78">
        <v>0.59067000000000003</v>
      </c>
      <c r="E175" s="78">
        <v>0.64550591899999998</v>
      </c>
      <c r="F175" s="78">
        <v>0.64061000000000001</v>
      </c>
      <c r="G175" s="78">
        <v>0.29211999999999999</v>
      </c>
      <c r="H175" s="78">
        <v>2.9106565240000002</v>
      </c>
      <c r="I175" s="78">
        <v>2.778336667</v>
      </c>
      <c r="J175" s="78">
        <v>0.74995000000000001</v>
      </c>
      <c r="K175" s="78">
        <v>20</v>
      </c>
      <c r="L175" s="78">
        <v>1</v>
      </c>
      <c r="M175" s="79">
        <v>0.05</v>
      </c>
      <c r="N175" s="78">
        <v>2</v>
      </c>
      <c r="O175" s="79">
        <v>0.1</v>
      </c>
      <c r="P175" s="79">
        <v>1.41E-2</v>
      </c>
      <c r="Q175" s="78" t="s">
        <v>34</v>
      </c>
      <c r="R175" s="78">
        <v>0.12106529100000001</v>
      </c>
      <c r="S175" s="78">
        <v>0.101019883</v>
      </c>
      <c r="T175" s="78">
        <v>0</v>
      </c>
      <c r="U175" s="78">
        <v>0.233256886</v>
      </c>
      <c r="V175" s="78">
        <v>0.22827919299999999</v>
      </c>
      <c r="W175" s="78">
        <v>0</v>
      </c>
      <c r="X175" s="78">
        <v>1.811823717</v>
      </c>
      <c r="Y175" s="78">
        <v>1.544021651</v>
      </c>
      <c r="Z175" s="78">
        <v>0</v>
      </c>
      <c r="AA175" s="103">
        <v>0.45723515799999997</v>
      </c>
      <c r="AB175" s="78" t="s">
        <v>33</v>
      </c>
      <c r="AC175" s="103">
        <v>0.48692238799999998</v>
      </c>
      <c r="AD175" s="78" t="s">
        <v>33</v>
      </c>
      <c r="AE175" s="103">
        <v>0.44807401400000002</v>
      </c>
      <c r="AF175" s="78" t="s">
        <v>33</v>
      </c>
    </row>
    <row r="176" spans="1:33">
      <c r="A176" s="78" t="s">
        <v>214</v>
      </c>
      <c r="B176" s="78">
        <v>0.75174027300000001</v>
      </c>
      <c r="C176" s="78">
        <v>0.77092499999999997</v>
      </c>
      <c r="D176" s="78">
        <v>0.72434500000000002</v>
      </c>
      <c r="E176" s="78">
        <v>0.59275145799999995</v>
      </c>
      <c r="F176" s="78">
        <v>0.70168900000000001</v>
      </c>
      <c r="G176" s="78">
        <v>0.44830999999999999</v>
      </c>
      <c r="H176" s="78">
        <v>2.8805117070000001</v>
      </c>
      <c r="I176" s="78">
        <v>3.787347</v>
      </c>
      <c r="J176" s="78">
        <v>1.44278</v>
      </c>
      <c r="K176" s="78">
        <v>12</v>
      </c>
      <c r="L176" s="78">
        <v>2</v>
      </c>
      <c r="M176" s="79">
        <v>0.16669999999999999</v>
      </c>
      <c r="N176" s="78">
        <v>7</v>
      </c>
      <c r="O176" s="79">
        <v>0.58330000000000004</v>
      </c>
      <c r="P176" s="79">
        <v>1.29E-2</v>
      </c>
      <c r="Q176" s="78" t="s">
        <v>296</v>
      </c>
      <c r="R176" s="78">
        <v>7.9253078000000005E-2</v>
      </c>
      <c r="S176" s="78">
        <v>7.4027523999999997E-2</v>
      </c>
      <c r="T176" s="78">
        <v>2.2945E-2</v>
      </c>
      <c r="U176" s="78">
        <v>0.26926382999999998</v>
      </c>
      <c r="V176" s="78">
        <v>0.25573317400000001</v>
      </c>
      <c r="W176" s="78">
        <v>4.7739999999999998E-2</v>
      </c>
      <c r="X176" s="78">
        <v>1.9209283859999999</v>
      </c>
      <c r="Y176" s="78">
        <v>1.01274956</v>
      </c>
      <c r="Z176" s="78">
        <v>1.70783</v>
      </c>
      <c r="AA176" s="102">
        <v>0.21781218199999999</v>
      </c>
      <c r="AB176" s="102">
        <v>0.17469221800000001</v>
      </c>
      <c r="AC176" s="102">
        <v>0.106344879</v>
      </c>
      <c r="AD176" s="102">
        <v>0.105990404</v>
      </c>
      <c r="AE176" s="107">
        <v>1.0480922E-2</v>
      </c>
      <c r="AF176" s="102">
        <v>0.15584484800000001</v>
      </c>
    </row>
    <row r="177" spans="1:33">
      <c r="A177" s="78" t="s">
        <v>215</v>
      </c>
      <c r="B177" s="78">
        <v>0.75174027300000001</v>
      </c>
      <c r="C177" s="78">
        <v>0.56920000000000004</v>
      </c>
      <c r="D177" s="109" t="s">
        <v>33</v>
      </c>
      <c r="E177" s="78">
        <v>0.59275145799999995</v>
      </c>
      <c r="F177" s="78">
        <v>0.24485000000000001</v>
      </c>
      <c r="G177" s="76" t="s">
        <v>33</v>
      </c>
      <c r="H177" s="78">
        <v>2.8805117070000001</v>
      </c>
      <c r="I177" s="78">
        <v>3.0972499999999998</v>
      </c>
      <c r="J177" s="76" t="s">
        <v>33</v>
      </c>
      <c r="K177" s="78">
        <v>1</v>
      </c>
      <c r="L177" s="78">
        <v>0</v>
      </c>
      <c r="M177" s="79">
        <v>0</v>
      </c>
      <c r="N177" s="78">
        <v>0</v>
      </c>
      <c r="O177" s="79">
        <v>0</v>
      </c>
      <c r="P177" s="79">
        <v>0</v>
      </c>
      <c r="Q177" s="78" t="s">
        <v>296</v>
      </c>
      <c r="R177" s="78">
        <v>7.9253078000000005E-2</v>
      </c>
      <c r="S177" s="78">
        <v>0</v>
      </c>
      <c r="T177" s="78" t="s">
        <v>33</v>
      </c>
      <c r="U177" s="78">
        <v>0.26926382999999998</v>
      </c>
      <c r="V177" s="78">
        <v>0</v>
      </c>
      <c r="W177" s="78" t="s">
        <v>33</v>
      </c>
      <c r="X177" s="78">
        <v>1.9209283859999999</v>
      </c>
      <c r="Y177" s="78">
        <v>0</v>
      </c>
      <c r="Z177" s="78" t="s">
        <v>33</v>
      </c>
      <c r="AA177" s="78" t="s">
        <v>33</v>
      </c>
      <c r="AB177" s="78" t="s">
        <v>33</v>
      </c>
      <c r="AC177" s="78" t="s">
        <v>33</v>
      </c>
      <c r="AD177" s="78" t="s">
        <v>33</v>
      </c>
      <c r="AE177" s="78" t="s">
        <v>33</v>
      </c>
      <c r="AF177" s="78" t="s">
        <v>33</v>
      </c>
      <c r="AG177" s="62"/>
    </row>
    <row r="178" spans="1:33">
      <c r="A178" s="78" t="s">
        <v>216</v>
      </c>
      <c r="B178" s="78">
        <v>0.60903724199999998</v>
      </c>
      <c r="C178" s="78">
        <v>0.63588666699999996</v>
      </c>
      <c r="D178" s="78">
        <v>0.57575500000000002</v>
      </c>
      <c r="E178" s="78">
        <v>0.37880913599999999</v>
      </c>
      <c r="F178" s="78">
        <v>0.41731833299999999</v>
      </c>
      <c r="G178" s="78">
        <v>0.28473999999999999</v>
      </c>
      <c r="H178" s="78">
        <v>1.1099501949999999</v>
      </c>
      <c r="I178" s="78">
        <v>1.3479449999999999</v>
      </c>
      <c r="J178" s="78">
        <v>-0.45660499999999998</v>
      </c>
      <c r="K178" s="78">
        <v>8</v>
      </c>
      <c r="L178" s="78">
        <v>2</v>
      </c>
      <c r="M178" s="79">
        <v>0.25</v>
      </c>
      <c r="N178" s="78">
        <v>0</v>
      </c>
      <c r="O178" s="79">
        <v>0</v>
      </c>
      <c r="P178" s="79">
        <v>0</v>
      </c>
      <c r="Q178" s="78" t="s">
        <v>34</v>
      </c>
      <c r="R178" s="78">
        <v>9.0161624999999995E-2</v>
      </c>
      <c r="S178" s="78">
        <v>3.7710965999999999E-2</v>
      </c>
      <c r="T178" s="78">
        <v>7.7785000000000007E-2</v>
      </c>
      <c r="U178" s="78">
        <v>0.152171468</v>
      </c>
      <c r="V178" s="78">
        <v>0.100232221</v>
      </c>
      <c r="W178" s="78">
        <v>0.1283</v>
      </c>
      <c r="X178" s="78">
        <v>1.6864292110000001</v>
      </c>
      <c r="Y178" s="78">
        <v>1.1441761610000001</v>
      </c>
      <c r="Z178" s="78">
        <v>0.19641500000000001</v>
      </c>
      <c r="AA178" s="102">
        <v>7.8275000999999997E-2</v>
      </c>
      <c r="AB178" s="102">
        <v>0.241815577</v>
      </c>
      <c r="AC178" s="102">
        <v>0.19906797900000001</v>
      </c>
      <c r="AD178" s="102">
        <v>0.204970122</v>
      </c>
      <c r="AE178" s="102">
        <v>0.31898489000000002</v>
      </c>
      <c r="AF178" s="102">
        <v>8.3956873000000001E-2</v>
      </c>
    </row>
    <row r="179" spans="1:33">
      <c r="A179" s="78" t="s">
        <v>217</v>
      </c>
      <c r="B179" s="78">
        <v>0.59840987599999995</v>
      </c>
      <c r="C179" s="78">
        <v>0.73360000000000003</v>
      </c>
      <c r="D179" s="76" t="s">
        <v>33</v>
      </c>
      <c r="E179" s="78">
        <v>0.40381312699999999</v>
      </c>
      <c r="F179" s="78">
        <v>0.65963000000000005</v>
      </c>
      <c r="G179" s="76" t="s">
        <v>33</v>
      </c>
      <c r="H179" s="78">
        <v>1.3325105209999999</v>
      </c>
      <c r="I179" s="78">
        <v>4.80335</v>
      </c>
      <c r="J179" s="76" t="s">
        <v>33</v>
      </c>
      <c r="K179" s="78">
        <v>2</v>
      </c>
      <c r="L179" s="78">
        <v>0</v>
      </c>
      <c r="M179" s="79">
        <v>0</v>
      </c>
      <c r="N179" s="78">
        <v>1</v>
      </c>
      <c r="O179" s="79">
        <v>0.5</v>
      </c>
      <c r="P179" s="79">
        <v>2.9399999999999999E-2</v>
      </c>
      <c r="Q179" s="78" t="s">
        <v>34</v>
      </c>
      <c r="R179" s="78">
        <v>0.114130065</v>
      </c>
      <c r="S179" s="78">
        <v>1.338E-2</v>
      </c>
      <c r="T179" s="78" t="s">
        <v>33</v>
      </c>
      <c r="U179" s="78">
        <v>0.193952655</v>
      </c>
      <c r="V179" s="78">
        <v>4.3200000000000001E-3</v>
      </c>
      <c r="W179" s="78" t="s">
        <v>33</v>
      </c>
      <c r="X179" s="78">
        <v>1.5311871960000001</v>
      </c>
      <c r="Y179" s="78">
        <v>1.2522800000000001</v>
      </c>
      <c r="Z179" s="78" t="s">
        <v>33</v>
      </c>
      <c r="AA179" s="107">
        <v>2.5931467999999999E-2</v>
      </c>
      <c r="AB179" s="78" t="s">
        <v>33</v>
      </c>
      <c r="AC179" s="107">
        <v>1.2601631E-2</v>
      </c>
      <c r="AD179" s="78" t="s">
        <v>33</v>
      </c>
      <c r="AE179" s="102">
        <v>7.9794721999999998E-2</v>
      </c>
      <c r="AF179" s="78" t="s">
        <v>33</v>
      </c>
    </row>
    <row r="180" spans="1:33">
      <c r="A180" s="78" t="s">
        <v>218</v>
      </c>
      <c r="B180" s="78">
        <v>0.68129710899999996</v>
      </c>
      <c r="C180" s="78">
        <v>0.75395999999999996</v>
      </c>
      <c r="D180" s="78">
        <v>0.70021999999999995</v>
      </c>
      <c r="E180" s="78">
        <v>0.481340451</v>
      </c>
      <c r="F180" s="78">
        <v>0.72682999999999998</v>
      </c>
      <c r="G180" s="78">
        <v>0.55089999999999995</v>
      </c>
      <c r="H180" s="78">
        <v>2.4252532100000002</v>
      </c>
      <c r="I180" s="78">
        <v>3.4278900000000001</v>
      </c>
      <c r="J180" s="78">
        <v>2.5868099999999998</v>
      </c>
      <c r="K180" s="78">
        <v>2</v>
      </c>
      <c r="L180" s="78">
        <v>1</v>
      </c>
      <c r="M180" s="79">
        <v>0.5</v>
      </c>
      <c r="N180" s="78">
        <v>1</v>
      </c>
      <c r="O180" s="79">
        <v>0.5</v>
      </c>
      <c r="P180" s="79">
        <v>1.7500000000000002E-2</v>
      </c>
      <c r="Q180" s="78" t="s">
        <v>300</v>
      </c>
      <c r="R180" s="78">
        <v>8.3904942999999996E-2</v>
      </c>
      <c r="S180" s="78">
        <v>0</v>
      </c>
      <c r="T180" s="78">
        <v>0</v>
      </c>
      <c r="U180" s="78">
        <v>0.19494387899999999</v>
      </c>
      <c r="V180" s="78">
        <v>0</v>
      </c>
      <c r="W180" s="78">
        <v>0</v>
      </c>
      <c r="X180" s="78">
        <v>1.511423312</v>
      </c>
      <c r="Y180" s="78">
        <v>0</v>
      </c>
      <c r="Z180" s="78">
        <v>0</v>
      </c>
      <c r="AA180" s="78" t="s">
        <v>33</v>
      </c>
      <c r="AB180" s="78" t="s">
        <v>33</v>
      </c>
      <c r="AC180" s="78" t="s">
        <v>33</v>
      </c>
      <c r="AD180" s="78" t="s">
        <v>33</v>
      </c>
      <c r="AE180" s="78" t="s">
        <v>33</v>
      </c>
      <c r="AF180" s="78" t="s">
        <v>33</v>
      </c>
    </row>
    <row r="181" spans="1:33">
      <c r="A181" s="78" t="s">
        <v>219</v>
      </c>
      <c r="B181" s="78">
        <v>0.64784432800000002</v>
      </c>
      <c r="C181" s="78">
        <v>0.723935</v>
      </c>
      <c r="D181" s="78">
        <v>0.7641</v>
      </c>
      <c r="E181" s="78">
        <v>0.415307869</v>
      </c>
      <c r="F181" s="78">
        <v>0.60600500000000002</v>
      </c>
      <c r="G181" s="78">
        <v>0.51124999999999998</v>
      </c>
      <c r="H181" s="78">
        <v>1.6077878029999999</v>
      </c>
      <c r="I181" s="78">
        <v>3.7973300000000001</v>
      </c>
      <c r="J181" s="78">
        <v>-7.8149999999999997E-2</v>
      </c>
      <c r="K181" s="78">
        <v>5</v>
      </c>
      <c r="L181" s="78">
        <v>1</v>
      </c>
      <c r="M181" s="79">
        <f>1/5</f>
        <v>0.2</v>
      </c>
      <c r="N181" s="78">
        <v>3</v>
      </c>
      <c r="O181" s="79">
        <f>3/5</f>
        <v>0.6</v>
      </c>
      <c r="P181" s="79">
        <v>8.8200000000000001E-2</v>
      </c>
      <c r="Q181" s="78" t="s">
        <v>38</v>
      </c>
      <c r="R181" s="78">
        <v>9.9606055999999998E-2</v>
      </c>
      <c r="S181" s="78">
        <v>8.3201194000000006E-2</v>
      </c>
      <c r="T181" s="78">
        <v>0</v>
      </c>
      <c r="U181" s="78">
        <v>0.19818527</v>
      </c>
      <c r="V181" s="78">
        <v>0.19654965699999999</v>
      </c>
      <c r="W181" s="78">
        <v>0</v>
      </c>
      <c r="X181" s="78">
        <v>1.816546513</v>
      </c>
      <c r="Y181" s="78">
        <v>1.4905412440000001</v>
      </c>
      <c r="Z181" s="78">
        <v>0</v>
      </c>
      <c r="AA181" s="102">
        <v>8.3817037999999996E-2</v>
      </c>
      <c r="AB181" s="78" t="s">
        <v>33</v>
      </c>
      <c r="AC181" s="102">
        <v>7.4756122999999994E-2</v>
      </c>
      <c r="AD181" s="78" t="s">
        <v>33</v>
      </c>
      <c r="AE181" s="107">
        <v>3.100553E-2</v>
      </c>
      <c r="AF181" s="78" t="s">
        <v>33</v>
      </c>
    </row>
    <row r="182" spans="1:33">
      <c r="A182" s="78" t="s">
        <v>220</v>
      </c>
      <c r="B182" s="78">
        <v>0.73543885200000003</v>
      </c>
      <c r="C182" s="78">
        <v>0.81279500000000005</v>
      </c>
      <c r="D182" s="78">
        <v>0.73270000000000002</v>
      </c>
      <c r="E182" s="78">
        <v>0.48866163899999998</v>
      </c>
      <c r="F182" s="78">
        <v>0.749</v>
      </c>
      <c r="G182" s="78">
        <v>0.43877500000000003</v>
      </c>
      <c r="H182" s="78">
        <v>2.0271647540000002</v>
      </c>
      <c r="I182" s="78">
        <v>3.94231</v>
      </c>
      <c r="J182" s="78">
        <v>0.69257999999999997</v>
      </c>
      <c r="K182" s="78">
        <v>6</v>
      </c>
      <c r="L182" s="78">
        <v>2</v>
      </c>
      <c r="M182" s="79">
        <v>0.33329999999999999</v>
      </c>
      <c r="N182" s="78">
        <v>3</v>
      </c>
      <c r="O182" s="79">
        <v>0.5</v>
      </c>
      <c r="P182" s="79">
        <v>3.5299999999999998E-2</v>
      </c>
      <c r="Q182" s="78" t="s">
        <v>296</v>
      </c>
      <c r="R182" s="78">
        <v>6.0753319E-2</v>
      </c>
      <c r="S182" s="78">
        <v>6.2771455000000004E-2</v>
      </c>
      <c r="T182" s="78">
        <v>2.1099999999999999E-3</v>
      </c>
      <c r="U182" s="78">
        <v>0.217300832</v>
      </c>
      <c r="V182" s="78">
        <v>0.18251715099999999</v>
      </c>
      <c r="W182" s="78">
        <v>6.6854999999999998E-2</v>
      </c>
      <c r="X182" s="78">
        <v>1.944963956</v>
      </c>
      <c r="Y182" s="78">
        <v>0.91276148599999996</v>
      </c>
      <c r="Z182" s="78">
        <v>1.1370400000000001</v>
      </c>
      <c r="AA182" s="107">
        <v>4.5852357000000003E-2</v>
      </c>
      <c r="AB182" s="102">
        <v>0.119000091</v>
      </c>
      <c r="AC182" s="107">
        <v>3.3187717999999998E-2</v>
      </c>
      <c r="AD182" s="102">
        <v>0.10183217</v>
      </c>
      <c r="AE182" s="107">
        <v>1.3323094000000001E-2</v>
      </c>
      <c r="AF182" s="102">
        <v>8.8224346999999995E-2</v>
      </c>
    </row>
    <row r="183" spans="1:33">
      <c r="A183" s="78" t="s">
        <v>221</v>
      </c>
      <c r="B183" s="78">
        <v>0.66368530800000003</v>
      </c>
      <c r="C183" s="76" t="s">
        <v>33</v>
      </c>
      <c r="D183" s="76" t="s">
        <v>33</v>
      </c>
      <c r="E183" s="78">
        <v>0.45372506699999998</v>
      </c>
      <c r="F183" s="76" t="s">
        <v>33</v>
      </c>
      <c r="G183" s="76" t="s">
        <v>33</v>
      </c>
      <c r="H183" s="78">
        <v>1.260758391</v>
      </c>
      <c r="I183" s="76" t="s">
        <v>33</v>
      </c>
      <c r="J183" s="76" t="s">
        <v>33</v>
      </c>
      <c r="K183" s="78">
        <v>0</v>
      </c>
      <c r="L183" s="78">
        <v>0</v>
      </c>
      <c r="M183" s="79">
        <v>0</v>
      </c>
      <c r="N183" s="78">
        <v>0</v>
      </c>
      <c r="O183" s="79">
        <v>0</v>
      </c>
      <c r="P183" s="79">
        <v>0</v>
      </c>
      <c r="Q183" s="78" t="s">
        <v>309</v>
      </c>
      <c r="R183" s="78">
        <v>9.2385985000000004E-2</v>
      </c>
      <c r="S183" s="111" t="s">
        <v>33</v>
      </c>
      <c r="T183" s="78" t="s">
        <v>33</v>
      </c>
      <c r="U183" s="78">
        <v>0.16617078299999999</v>
      </c>
      <c r="V183" s="111" t="s">
        <v>33</v>
      </c>
      <c r="W183" s="78" t="s">
        <v>33</v>
      </c>
      <c r="X183" s="78">
        <v>1.5054805659999999</v>
      </c>
      <c r="Y183" s="111" t="s">
        <v>33</v>
      </c>
      <c r="Z183" s="78" t="s">
        <v>33</v>
      </c>
      <c r="AA183" s="78" t="s">
        <v>33</v>
      </c>
      <c r="AB183" s="78" t="s">
        <v>33</v>
      </c>
      <c r="AC183" s="78" t="s">
        <v>33</v>
      </c>
      <c r="AD183" s="78" t="s">
        <v>33</v>
      </c>
      <c r="AE183" s="78" t="s">
        <v>33</v>
      </c>
      <c r="AF183" s="78" t="s">
        <v>33</v>
      </c>
      <c r="AG183" s="62"/>
    </row>
    <row r="184" spans="1:33">
      <c r="A184" s="78" t="s">
        <v>222</v>
      </c>
      <c r="B184" s="78">
        <v>0.57548201899999996</v>
      </c>
      <c r="C184" s="76" t="s">
        <v>33</v>
      </c>
      <c r="D184" s="76" t="s">
        <v>33</v>
      </c>
      <c r="E184" s="78">
        <v>0.38586034400000002</v>
      </c>
      <c r="F184" s="76" t="s">
        <v>33</v>
      </c>
      <c r="G184" s="76" t="s">
        <v>33</v>
      </c>
      <c r="H184" s="78">
        <v>1.4861815650000001</v>
      </c>
      <c r="I184" s="76" t="s">
        <v>33</v>
      </c>
      <c r="J184" s="76" t="s">
        <v>33</v>
      </c>
      <c r="K184" s="70">
        <v>0</v>
      </c>
      <c r="L184" s="78">
        <v>0</v>
      </c>
      <c r="M184" s="79">
        <v>0</v>
      </c>
      <c r="N184" s="78">
        <v>0</v>
      </c>
      <c r="O184" s="79">
        <v>0</v>
      </c>
      <c r="P184" s="79">
        <v>0</v>
      </c>
      <c r="Q184" s="78" t="s">
        <v>34</v>
      </c>
      <c r="R184" s="78">
        <v>0.14746440799999999</v>
      </c>
      <c r="S184" s="78">
        <v>0</v>
      </c>
      <c r="T184" s="78" t="s">
        <v>33</v>
      </c>
      <c r="U184" s="78">
        <v>0.19420599699999999</v>
      </c>
      <c r="V184" s="78">
        <v>0</v>
      </c>
      <c r="W184" s="78" t="s">
        <v>33</v>
      </c>
      <c r="X184" s="78">
        <v>1.441830977</v>
      </c>
      <c r="Y184" s="78">
        <v>0</v>
      </c>
      <c r="Z184" s="78" t="s">
        <v>33</v>
      </c>
      <c r="AA184" s="78" t="s">
        <v>33</v>
      </c>
      <c r="AB184" s="78" t="s">
        <v>33</v>
      </c>
      <c r="AC184" s="78" t="s">
        <v>33</v>
      </c>
      <c r="AD184" s="78" t="s">
        <v>33</v>
      </c>
      <c r="AE184" s="78" t="s">
        <v>33</v>
      </c>
      <c r="AF184" s="78" t="s">
        <v>33</v>
      </c>
      <c r="AG184" s="62"/>
    </row>
    <row r="185" spans="1:33">
      <c r="A185" s="104" t="s">
        <v>223</v>
      </c>
      <c r="B185" s="104">
        <v>0.76019753061224493</v>
      </c>
      <c r="C185" s="104">
        <v>0.77384999999999993</v>
      </c>
      <c r="D185" s="104">
        <v>0.74381666666666668</v>
      </c>
      <c r="E185" s="104">
        <v>0.63087133673469387</v>
      </c>
      <c r="F185" s="104">
        <v>0.62251200000000007</v>
      </c>
      <c r="G185" s="104">
        <v>0.60197333333333336</v>
      </c>
      <c r="H185" s="104">
        <v>2.7491935918367347</v>
      </c>
      <c r="I185" s="104">
        <v>3.0094720000000001</v>
      </c>
      <c r="J185" s="104">
        <v>1.6758466666666667</v>
      </c>
      <c r="K185" s="104">
        <v>8</v>
      </c>
      <c r="L185" s="104">
        <v>3</v>
      </c>
      <c r="M185" s="105">
        <v>0.375</v>
      </c>
      <c r="N185" s="104">
        <v>2</v>
      </c>
      <c r="O185" s="105">
        <v>0.25</v>
      </c>
      <c r="P185" s="105">
        <v>4.4052863436123352E-3</v>
      </c>
      <c r="Q185" s="104" t="s">
        <v>296</v>
      </c>
      <c r="R185" s="104">
        <v>6.4954708990377086E-2</v>
      </c>
      <c r="S185" s="104">
        <v>4.6749089830712208E-2</v>
      </c>
      <c r="T185" s="104">
        <v>5.533439818252496E-2</v>
      </c>
      <c r="U185" s="104">
        <v>0.24445358775204304</v>
      </c>
      <c r="V185" s="104">
        <v>0.20348365599231799</v>
      </c>
      <c r="W185" s="104">
        <v>0.27457504430584284</v>
      </c>
      <c r="X185" s="104">
        <v>2.0482826214724068</v>
      </c>
      <c r="Y185" s="104">
        <v>1.2128969972326586</v>
      </c>
      <c r="Z185" s="104">
        <v>2.5912218764684911</v>
      </c>
      <c r="AA185" s="117">
        <v>0.27561932555364299</v>
      </c>
      <c r="AB185" s="117">
        <v>0.256955089663925</v>
      </c>
      <c r="AC185" s="117">
        <v>0.465738325807314</v>
      </c>
      <c r="AD185" s="117">
        <v>0.46039845742513502</v>
      </c>
      <c r="AE185" s="117">
        <v>0.329326003682263</v>
      </c>
      <c r="AF185" s="117">
        <v>0.24509912595383601</v>
      </c>
    </row>
    <row r="186" spans="1:33">
      <c r="A186" s="78" t="s">
        <v>224</v>
      </c>
      <c r="B186" s="78">
        <v>0.69111448900000005</v>
      </c>
      <c r="C186" s="78">
        <v>0.75850181800000005</v>
      </c>
      <c r="D186" s="109" t="s">
        <v>33</v>
      </c>
      <c r="E186" s="78">
        <v>0.52575105300000002</v>
      </c>
      <c r="F186" s="78">
        <v>0.64782545499999999</v>
      </c>
      <c r="G186" s="109" t="s">
        <v>33</v>
      </c>
      <c r="H186" s="78">
        <v>1.9987537150000001</v>
      </c>
      <c r="I186" s="78">
        <v>3.4460981820000001</v>
      </c>
      <c r="J186" s="109" t="s">
        <v>33</v>
      </c>
      <c r="K186" s="78">
        <v>11</v>
      </c>
      <c r="L186" s="78">
        <v>0</v>
      </c>
      <c r="M186" s="79">
        <v>0</v>
      </c>
      <c r="N186" s="78">
        <v>4</v>
      </c>
      <c r="O186" s="79">
        <v>0.36359999999999998</v>
      </c>
      <c r="P186" s="79">
        <v>6.3500000000000001E-2</v>
      </c>
      <c r="Q186" s="78" t="s">
        <v>309</v>
      </c>
      <c r="R186" s="78">
        <v>0.113787995</v>
      </c>
      <c r="S186" s="78">
        <v>4.7419841999999997E-2</v>
      </c>
      <c r="T186" s="78" t="s">
        <v>33</v>
      </c>
      <c r="U186" s="78">
        <v>0.19392131500000001</v>
      </c>
      <c r="V186" s="78">
        <v>0.151183604</v>
      </c>
      <c r="W186" s="78" t="s">
        <v>33</v>
      </c>
      <c r="X186" s="78">
        <v>1.9357846009999999</v>
      </c>
      <c r="Y186" s="78">
        <v>1.4036921529999999</v>
      </c>
      <c r="Z186" s="78" t="s">
        <v>33</v>
      </c>
      <c r="AA186" s="107">
        <v>7.6908300000000005E-4</v>
      </c>
      <c r="AB186" s="78" t="s">
        <v>33</v>
      </c>
      <c r="AC186" s="107">
        <v>1.3109615E-2</v>
      </c>
      <c r="AD186" s="78" t="s">
        <v>33</v>
      </c>
      <c r="AE186" s="107">
        <v>3.9123259999999998E-3</v>
      </c>
      <c r="AF186" s="78" t="s">
        <v>33</v>
      </c>
    </row>
    <row r="187" spans="1:33">
      <c r="A187" s="78" t="s">
        <v>225</v>
      </c>
      <c r="B187" s="78">
        <v>0.74197236700000002</v>
      </c>
      <c r="C187" s="78">
        <v>0.82828999999999997</v>
      </c>
      <c r="D187" s="78">
        <v>0.67405000000000004</v>
      </c>
      <c r="E187" s="78">
        <v>0.63586843199999998</v>
      </c>
      <c r="F187" s="78">
        <v>0.90427999999999997</v>
      </c>
      <c r="G187" s="78">
        <v>0.48699500000000001</v>
      </c>
      <c r="H187" s="78">
        <v>3.392539024</v>
      </c>
      <c r="I187" s="78">
        <v>5.0345319999999996</v>
      </c>
      <c r="J187" s="78">
        <v>2.093105</v>
      </c>
      <c r="K187" s="78">
        <v>7</v>
      </c>
      <c r="L187" s="78">
        <v>2</v>
      </c>
      <c r="M187" s="79">
        <v>0.28570000000000001</v>
      </c>
      <c r="N187" s="78">
        <v>5</v>
      </c>
      <c r="O187" s="79">
        <v>0.71430000000000005</v>
      </c>
      <c r="P187" s="79">
        <v>3.5499999999999997E-2</v>
      </c>
      <c r="Q187" s="78" t="s">
        <v>298</v>
      </c>
      <c r="R187" s="78">
        <v>9.9124107000000003E-2</v>
      </c>
      <c r="S187" s="78">
        <v>2.0720452E-2</v>
      </c>
      <c r="T187" s="78">
        <v>0.12300999999999999</v>
      </c>
      <c r="U187" s="78">
        <v>0.25100118199999999</v>
      </c>
      <c r="V187" s="78">
        <v>5.758746E-2</v>
      </c>
      <c r="W187" s="78">
        <v>0.29046499999999997</v>
      </c>
      <c r="X187" s="78">
        <v>1.92861576</v>
      </c>
      <c r="Y187" s="78">
        <v>0.41301822999999999</v>
      </c>
      <c r="Z187" s="78">
        <v>2.4446650000000001</v>
      </c>
      <c r="AA187" s="107">
        <v>6.4602699999999997E-4</v>
      </c>
      <c r="AB187" s="102">
        <v>0.164214834</v>
      </c>
      <c r="AC187" s="107">
        <v>3.8637399999999998E-4</v>
      </c>
      <c r="AD187" s="102">
        <v>0.146578554</v>
      </c>
      <c r="AE187" s="107">
        <v>7.5411300000000005E-4</v>
      </c>
      <c r="AF187" s="102">
        <v>0.16991373600000001</v>
      </c>
    </row>
    <row r="188" spans="1:33">
      <c r="A188" s="3" t="s">
        <v>51</v>
      </c>
      <c r="B188" s="3">
        <v>0.66931394628099095</v>
      </c>
      <c r="C188" s="3">
        <v>7.3768417813225906E-2</v>
      </c>
      <c r="D188" s="4" t="s">
        <v>33</v>
      </c>
      <c r="E188" s="3">
        <v>0.55670330578512395</v>
      </c>
      <c r="F188" s="3">
        <v>0.63136111111111104</v>
      </c>
      <c r="G188" s="4" t="s">
        <v>33</v>
      </c>
      <c r="H188" s="3">
        <v>2.25724171487603</v>
      </c>
      <c r="I188" s="16">
        <v>2.5554666666666699</v>
      </c>
      <c r="J188" s="4" t="s">
        <v>33</v>
      </c>
      <c r="K188" s="3">
        <v>9</v>
      </c>
      <c r="L188" s="3">
        <v>0</v>
      </c>
      <c r="M188" s="5">
        <f>L188/K188</f>
        <v>0</v>
      </c>
      <c r="N188" s="3">
        <v>3</v>
      </c>
      <c r="O188" s="5">
        <v>0.33</v>
      </c>
      <c r="P188" s="5">
        <v>2.6700000000000002E-2</v>
      </c>
      <c r="Q188" s="5" t="s">
        <v>34</v>
      </c>
      <c r="R188" s="3">
        <v>0.13240309070887099</v>
      </c>
      <c r="S188" s="3">
        <v>7.3768417813225906E-2</v>
      </c>
      <c r="T188" s="4" t="s">
        <v>33</v>
      </c>
      <c r="U188" s="3">
        <v>0.24632167962048199</v>
      </c>
      <c r="V188" s="3">
        <v>0.19906776738054899</v>
      </c>
      <c r="W188" s="4" t="s">
        <v>33</v>
      </c>
      <c r="X188" s="3">
        <v>1.8345523860095601</v>
      </c>
      <c r="Y188" s="3">
        <v>1.8929665723878399</v>
      </c>
      <c r="Z188" s="4" t="s">
        <v>33</v>
      </c>
      <c r="AA188" s="112">
        <v>1.8210009999999999E-2</v>
      </c>
      <c r="AB188" s="4" t="s">
        <v>33</v>
      </c>
      <c r="AC188" s="16">
        <v>0.14973910000000001</v>
      </c>
      <c r="AD188" s="4" t="s">
        <v>33</v>
      </c>
      <c r="AE188" s="18">
        <v>0.32594420000000002</v>
      </c>
      <c r="AF188" s="4" t="s">
        <v>33</v>
      </c>
    </row>
    <row r="189" spans="1:33">
      <c r="A189" s="3" t="s">
        <v>59</v>
      </c>
      <c r="B189" s="14">
        <v>0.60390737100000003</v>
      </c>
      <c r="C189" s="4" t="s">
        <v>33</v>
      </c>
      <c r="D189" s="4" t="s">
        <v>33</v>
      </c>
      <c r="E189" s="14">
        <v>0.45883271199999998</v>
      </c>
      <c r="F189" s="4" t="s">
        <v>33</v>
      </c>
      <c r="G189" s="4" t="s">
        <v>33</v>
      </c>
      <c r="H189" s="14">
        <v>1.645200311</v>
      </c>
      <c r="I189" s="4" t="s">
        <v>33</v>
      </c>
      <c r="J189" s="4" t="s">
        <v>33</v>
      </c>
      <c r="K189" s="3">
        <v>0</v>
      </c>
      <c r="L189" s="3">
        <v>0</v>
      </c>
      <c r="M189" s="20" t="s">
        <v>33</v>
      </c>
      <c r="N189" s="14" t="s">
        <v>33</v>
      </c>
      <c r="O189" s="113" t="s">
        <v>33</v>
      </c>
      <c r="P189" s="113" t="s">
        <v>33</v>
      </c>
      <c r="Q189" s="5" t="s">
        <v>34</v>
      </c>
      <c r="R189" s="14">
        <v>0.16138634700000001</v>
      </c>
      <c r="S189" s="14" t="s">
        <v>33</v>
      </c>
      <c r="T189" s="14" t="s">
        <v>33</v>
      </c>
      <c r="U189" s="14">
        <v>0.22325829999999999</v>
      </c>
      <c r="V189" s="14" t="s">
        <v>33</v>
      </c>
      <c r="W189" s="14" t="s">
        <v>33</v>
      </c>
      <c r="X189" s="14">
        <v>1.9571121730000001</v>
      </c>
      <c r="Y189" s="14" t="s">
        <v>33</v>
      </c>
      <c r="Z189" s="14" t="s">
        <v>33</v>
      </c>
      <c r="AA189" s="14" t="s">
        <v>33</v>
      </c>
      <c r="AB189" s="14" t="s">
        <v>33</v>
      </c>
      <c r="AC189" s="14" t="s">
        <v>33</v>
      </c>
      <c r="AD189" s="14" t="s">
        <v>33</v>
      </c>
      <c r="AE189" s="14" t="s">
        <v>33</v>
      </c>
      <c r="AF189" s="14" t="s">
        <v>33</v>
      </c>
    </row>
    <row r="190" spans="1:33">
      <c r="A190" s="78" t="s">
        <v>226</v>
      </c>
      <c r="B190" s="78">
        <v>0.71871968399999997</v>
      </c>
      <c r="C190" s="78">
        <v>0.749448</v>
      </c>
      <c r="D190" s="78">
        <v>0.72070000000000001</v>
      </c>
      <c r="E190" s="78">
        <v>0.58549621699999999</v>
      </c>
      <c r="F190" s="78">
        <v>0.60670800000000003</v>
      </c>
      <c r="G190" s="78">
        <v>0.64998</v>
      </c>
      <c r="H190" s="78">
        <v>2.7561242369999999</v>
      </c>
      <c r="I190" s="78">
        <v>3.4981979999999999</v>
      </c>
      <c r="J190" s="78">
        <v>2.9867400000000002</v>
      </c>
      <c r="K190" s="78">
        <v>6</v>
      </c>
      <c r="L190" s="78">
        <v>1</v>
      </c>
      <c r="M190" s="79">
        <v>0.16669999999999999</v>
      </c>
      <c r="N190" s="78">
        <v>1</v>
      </c>
      <c r="O190" s="79">
        <v>0.16669999999999999</v>
      </c>
      <c r="P190" s="79">
        <v>4.7999999999999996E-3</v>
      </c>
      <c r="Q190" s="78" t="s">
        <v>38</v>
      </c>
      <c r="R190" s="78">
        <v>8.1689920999999999E-2</v>
      </c>
      <c r="S190" s="78">
        <v>5.6585265000000003E-2</v>
      </c>
      <c r="T190" s="78">
        <v>0</v>
      </c>
      <c r="U190" s="78">
        <v>0.21418399900000001</v>
      </c>
      <c r="V190" s="78">
        <v>0.183810422</v>
      </c>
      <c r="W190" s="78">
        <v>0</v>
      </c>
      <c r="X190" s="78">
        <v>1.842886142</v>
      </c>
      <c r="Y190" s="78">
        <v>2.023245819</v>
      </c>
      <c r="Z190" s="78">
        <v>0</v>
      </c>
      <c r="AA190" s="116">
        <v>0.14719231499999999</v>
      </c>
      <c r="AB190" s="78" t="s">
        <v>33</v>
      </c>
      <c r="AC190" s="116">
        <v>0.40498380099999998</v>
      </c>
      <c r="AD190" s="78" t="s">
        <v>33</v>
      </c>
      <c r="AE190" s="116">
        <v>0.22969271999999999</v>
      </c>
      <c r="AF190" s="78" t="s">
        <v>33</v>
      </c>
    </row>
    <row r="191" spans="1:33">
      <c r="A191" s="78" t="s">
        <v>227</v>
      </c>
      <c r="B191" s="78">
        <v>0.57651402399999996</v>
      </c>
      <c r="C191" s="76" t="s">
        <v>33</v>
      </c>
      <c r="D191" s="76" t="s">
        <v>33</v>
      </c>
      <c r="E191" s="78">
        <v>0.57651402399999996</v>
      </c>
      <c r="F191" s="76" t="s">
        <v>33</v>
      </c>
      <c r="G191" s="76" t="s">
        <v>33</v>
      </c>
      <c r="H191" s="78">
        <v>2.7784937599999999</v>
      </c>
      <c r="I191" s="76" t="s">
        <v>33</v>
      </c>
      <c r="J191" s="76" t="s">
        <v>33</v>
      </c>
      <c r="K191" s="70">
        <v>0</v>
      </c>
      <c r="L191" s="78">
        <v>0</v>
      </c>
      <c r="M191" s="79">
        <v>0</v>
      </c>
      <c r="N191" s="78">
        <v>0</v>
      </c>
      <c r="O191" s="79">
        <v>0</v>
      </c>
      <c r="P191" s="79">
        <v>0</v>
      </c>
      <c r="Q191" s="78" t="s">
        <v>38</v>
      </c>
      <c r="R191" s="78">
        <v>0.20981445700000001</v>
      </c>
      <c r="S191" s="78">
        <v>0</v>
      </c>
      <c r="T191" s="78" t="s">
        <v>33</v>
      </c>
      <c r="U191" s="78">
        <v>0.20981445700000001</v>
      </c>
      <c r="V191" s="78">
        <v>0</v>
      </c>
      <c r="W191" s="78" t="s">
        <v>33</v>
      </c>
      <c r="X191" s="78">
        <v>1.778473357</v>
      </c>
      <c r="Y191" s="78">
        <v>0</v>
      </c>
      <c r="Z191" s="78" t="s">
        <v>33</v>
      </c>
      <c r="AA191" s="78" t="s">
        <v>33</v>
      </c>
      <c r="AB191" s="78" t="s">
        <v>33</v>
      </c>
      <c r="AC191" s="78" t="s">
        <v>33</v>
      </c>
      <c r="AD191" s="78" t="s">
        <v>33</v>
      </c>
      <c r="AE191" s="78" t="s">
        <v>33</v>
      </c>
      <c r="AF191" s="78" t="s">
        <v>33</v>
      </c>
      <c r="AG191" s="62"/>
    </row>
    <row r="192" spans="1:33">
      <c r="A192" s="104" t="s">
        <v>228</v>
      </c>
      <c r="B192" s="104">
        <v>0.82687850948509489</v>
      </c>
      <c r="C192" s="104">
        <v>0.84689999999999999</v>
      </c>
      <c r="D192" s="76" t="s">
        <v>33</v>
      </c>
      <c r="E192" s="104">
        <v>0.90821752032520331</v>
      </c>
      <c r="F192" s="104">
        <v>0.99995000000000001</v>
      </c>
      <c r="G192" s="76" t="s">
        <v>33</v>
      </c>
      <c r="H192" s="104">
        <v>4.9796973441734416</v>
      </c>
      <c r="I192" s="104">
        <v>5.4166699999999999</v>
      </c>
      <c r="J192" s="76" t="s">
        <v>33</v>
      </c>
      <c r="K192" s="104">
        <v>1</v>
      </c>
      <c r="L192" s="104">
        <v>0</v>
      </c>
      <c r="M192" s="105">
        <v>0</v>
      </c>
      <c r="N192" s="104">
        <v>0</v>
      </c>
      <c r="O192" s="105">
        <v>0</v>
      </c>
      <c r="P192" s="105">
        <v>0</v>
      </c>
      <c r="Q192" s="104" t="s">
        <v>38</v>
      </c>
      <c r="R192" s="104">
        <v>4.3102549987135814E-2</v>
      </c>
      <c r="S192" s="104">
        <v>0</v>
      </c>
      <c r="T192" s="104" t="s">
        <v>33</v>
      </c>
      <c r="U192" s="104">
        <v>0.27727851853238678</v>
      </c>
      <c r="V192" s="104">
        <v>0</v>
      </c>
      <c r="W192" s="104" t="s">
        <v>33</v>
      </c>
      <c r="X192" s="104">
        <v>1.4875757191414243</v>
      </c>
      <c r="Y192" s="104">
        <v>0</v>
      </c>
      <c r="Z192" s="104" t="s">
        <v>33</v>
      </c>
      <c r="AA192" s="104" t="s">
        <v>33</v>
      </c>
      <c r="AB192" s="104" t="s">
        <v>33</v>
      </c>
      <c r="AC192" s="104" t="s">
        <v>33</v>
      </c>
      <c r="AD192" s="104" t="s">
        <v>33</v>
      </c>
      <c r="AE192" s="104" t="s">
        <v>33</v>
      </c>
      <c r="AF192" s="104" t="s">
        <v>33</v>
      </c>
    </row>
    <row r="193" spans="1:32">
      <c r="A193" s="78" t="s">
        <v>229</v>
      </c>
      <c r="B193" s="78">
        <v>0.72370926800000002</v>
      </c>
      <c r="C193" s="78">
        <v>0.77074964300000004</v>
      </c>
      <c r="D193" s="78">
        <v>0.64261999999999997</v>
      </c>
      <c r="E193" s="78">
        <v>0.65468800800000004</v>
      </c>
      <c r="F193" s="78">
        <v>0.76888500000000004</v>
      </c>
      <c r="G193" s="78">
        <v>0.51315</v>
      </c>
      <c r="H193" s="78">
        <v>3.0228647560000002</v>
      </c>
      <c r="I193" s="78">
        <v>4.0498014290000004</v>
      </c>
      <c r="J193" s="78">
        <v>1.8887400000000001</v>
      </c>
      <c r="K193" s="78">
        <v>29</v>
      </c>
      <c r="L193" s="78">
        <v>1</v>
      </c>
      <c r="M193" s="79">
        <v>3.4500000000000003E-2</v>
      </c>
      <c r="N193" s="78">
        <v>18</v>
      </c>
      <c r="O193" s="79">
        <v>0.62070000000000003</v>
      </c>
      <c r="P193" s="79">
        <v>0.20930000000000001</v>
      </c>
      <c r="Q193" s="78" t="s">
        <v>34</v>
      </c>
      <c r="R193" s="78">
        <v>8.4691589999999997E-2</v>
      </c>
      <c r="S193" s="78">
        <v>7.5052039000000001E-2</v>
      </c>
      <c r="T193" s="78">
        <v>0</v>
      </c>
      <c r="U193" s="78">
        <v>0.21141885199999999</v>
      </c>
      <c r="V193" s="78">
        <v>0.181239235</v>
      </c>
      <c r="W193" s="78">
        <v>0</v>
      </c>
      <c r="X193" s="78">
        <v>1.782462395</v>
      </c>
      <c r="Y193" s="78">
        <v>1.36290917</v>
      </c>
      <c r="Z193" s="78">
        <v>0</v>
      </c>
      <c r="AA193" s="107">
        <v>2.247672E-3</v>
      </c>
      <c r="AB193" s="78" t="s">
        <v>33</v>
      </c>
      <c r="AC193" s="107">
        <v>2.231186E-3</v>
      </c>
      <c r="AD193" s="78" t="s">
        <v>33</v>
      </c>
      <c r="AE193" s="107">
        <v>5.5743399999999999E-4</v>
      </c>
      <c r="AF193" s="78" t="s">
        <v>33</v>
      </c>
    </row>
    <row r="194" spans="1:32">
      <c r="A194" s="104" t="s">
        <v>230</v>
      </c>
      <c r="B194" s="104">
        <v>0.60532754640839381</v>
      </c>
      <c r="C194" s="104">
        <v>0.70223261538461534</v>
      </c>
      <c r="D194" s="104">
        <v>0.46949000000000002</v>
      </c>
      <c r="E194" s="104">
        <v>0.45565477804681187</v>
      </c>
      <c r="F194" s="104">
        <v>0.61206138461538451</v>
      </c>
      <c r="G194" s="104">
        <v>0.29033666666666663</v>
      </c>
      <c r="H194" s="104">
        <v>1.7315591525423728</v>
      </c>
      <c r="I194" s="104">
        <v>2.792397076923077</v>
      </c>
      <c r="J194" s="104">
        <v>0.47565750000000001</v>
      </c>
      <c r="K194" s="104">
        <v>89</v>
      </c>
      <c r="L194" s="104">
        <v>24</v>
      </c>
      <c r="M194" s="105">
        <v>0.2696629213483146</v>
      </c>
      <c r="N194" s="104">
        <v>20</v>
      </c>
      <c r="O194" s="105">
        <v>0.2247191011235955</v>
      </c>
      <c r="P194" s="105">
        <v>0.11560693641618497</v>
      </c>
      <c r="Q194" s="104" t="s">
        <v>34</v>
      </c>
      <c r="R194" s="104">
        <v>0.16258540875212918</v>
      </c>
      <c r="S194" s="104">
        <v>0.11767231251726025</v>
      </c>
      <c r="T194" s="104">
        <v>0.18634415266740553</v>
      </c>
      <c r="U194" s="104">
        <v>0.230741881991578</v>
      </c>
      <c r="V194" s="104">
        <v>0.21199677451738538</v>
      </c>
      <c r="W194" s="104">
        <v>0.17765368981688942</v>
      </c>
      <c r="X194" s="104">
        <v>1.8137707466910551</v>
      </c>
      <c r="Y194" s="104">
        <v>1.6231451283885419</v>
      </c>
      <c r="Z194" s="104">
        <v>1.4084881006338263</v>
      </c>
      <c r="AA194" s="108">
        <v>1.3706876592111601E-8</v>
      </c>
      <c r="AB194" s="108">
        <v>4.0553069241316697E-6</v>
      </c>
      <c r="AC194" s="108">
        <v>1.2408651108931501E-7</v>
      </c>
      <c r="AD194" s="108">
        <v>1.29477958600883E-7</v>
      </c>
      <c r="AE194" s="108">
        <v>1.59792095715413E-6</v>
      </c>
      <c r="AF194" s="108">
        <v>4.9079723413646204E-7</v>
      </c>
    </row>
    <row r="195" spans="1:32">
      <c r="A195" s="78" t="s">
        <v>231</v>
      </c>
      <c r="B195" s="78">
        <v>0.81752915199999998</v>
      </c>
      <c r="C195" s="78">
        <v>0.835265217</v>
      </c>
      <c r="D195" s="78">
        <v>0.76749000000000001</v>
      </c>
      <c r="E195" s="78">
        <v>0.865594682</v>
      </c>
      <c r="F195" s="78">
        <v>0.88985086999999996</v>
      </c>
      <c r="G195" s="78">
        <v>0.70216999999999996</v>
      </c>
      <c r="H195" s="78">
        <v>4.6434687730000004</v>
      </c>
      <c r="I195" s="78">
        <v>5.3668265220000002</v>
      </c>
      <c r="J195" s="78">
        <v>4.1531000000000002</v>
      </c>
      <c r="K195" s="78">
        <v>24</v>
      </c>
      <c r="L195" s="78">
        <v>1</v>
      </c>
      <c r="M195" s="79">
        <f>L195/K195</f>
        <v>4.1666666666666664E-2</v>
      </c>
      <c r="N195" s="78">
        <v>20</v>
      </c>
      <c r="O195" s="79">
        <f>N195/K195</f>
        <v>0.83333333333333337</v>
      </c>
      <c r="P195" s="79">
        <v>3.8800000000000001E-2</v>
      </c>
      <c r="Q195" s="78" t="s">
        <v>296</v>
      </c>
      <c r="R195" s="78">
        <v>4.4160577999999999E-2</v>
      </c>
      <c r="S195" s="78">
        <v>3.6750631999999998E-2</v>
      </c>
      <c r="T195" s="78">
        <v>0</v>
      </c>
      <c r="U195" s="78">
        <v>0.16225624199999999</v>
      </c>
      <c r="V195" s="78">
        <v>0.11952987800000001</v>
      </c>
      <c r="W195" s="78">
        <v>0</v>
      </c>
      <c r="X195" s="78">
        <v>1.3327882010000001</v>
      </c>
      <c r="Y195" s="78">
        <v>1.5471806960000001</v>
      </c>
      <c r="Z195" s="78">
        <v>0</v>
      </c>
      <c r="AA195" s="107">
        <v>1.7088931000000002E-2</v>
      </c>
      <c r="AB195" s="78" t="s">
        <v>33</v>
      </c>
      <c r="AC195" s="102">
        <v>0.177861352</v>
      </c>
      <c r="AD195" s="78" t="s">
        <v>33</v>
      </c>
      <c r="AE195" s="107">
        <v>1.8758738E-2</v>
      </c>
      <c r="AF195" s="78" t="s">
        <v>33</v>
      </c>
    </row>
    <row r="196" spans="1:32">
      <c r="A196" s="104" t="s">
        <v>232</v>
      </c>
      <c r="B196" s="104">
        <v>0.68052639892904954</v>
      </c>
      <c r="C196" s="104">
        <v>0.73386789473684211</v>
      </c>
      <c r="D196" s="104">
        <v>0.44823000000000002</v>
      </c>
      <c r="E196" s="104">
        <v>0.51145076305220882</v>
      </c>
      <c r="F196" s="104">
        <v>0.61332736842105262</v>
      </c>
      <c r="G196" s="104">
        <v>0.34016599999999997</v>
      </c>
      <c r="H196" s="104">
        <v>2.0171063453815261</v>
      </c>
      <c r="I196" s="104">
        <v>2.9452563157894733</v>
      </c>
      <c r="J196" s="104">
        <v>0.55053800000000008</v>
      </c>
      <c r="K196" s="104">
        <v>24</v>
      </c>
      <c r="L196" s="104">
        <v>5</v>
      </c>
      <c r="M196" s="105">
        <f>5/24</f>
        <v>0.20833333333333334</v>
      </c>
      <c r="N196" s="104">
        <v>8</v>
      </c>
      <c r="O196" s="105">
        <f>8/24</f>
        <v>0.33333333333333331</v>
      </c>
      <c r="P196" s="105">
        <v>6.1068702290076333E-2</v>
      </c>
      <c r="Q196" s="104" t="s">
        <v>309</v>
      </c>
      <c r="R196" s="104">
        <v>0.11841408109069225</v>
      </c>
      <c r="S196" s="104">
        <v>7.1759879538341884E-2</v>
      </c>
      <c r="T196" s="104">
        <v>0.26377931662660742</v>
      </c>
      <c r="U196" s="104">
        <v>0.19092195783623958</v>
      </c>
      <c r="V196" s="104">
        <v>0.18911228897256574</v>
      </c>
      <c r="W196" s="104">
        <v>0.2062357792042884</v>
      </c>
      <c r="X196" s="104">
        <v>1.8226970408786376</v>
      </c>
      <c r="Y196" s="104">
        <v>1.8029918538456557</v>
      </c>
      <c r="Z196" s="104">
        <v>1.4547828704160632</v>
      </c>
      <c r="AA196" s="108">
        <v>2.8716579542606901E-3</v>
      </c>
      <c r="AB196" s="108">
        <v>3.7253905932973598E-2</v>
      </c>
      <c r="AC196" s="108">
        <v>1.6201167138043301E-2</v>
      </c>
      <c r="AD196" s="108">
        <v>2.7614443474503599E-2</v>
      </c>
      <c r="AE196" s="108">
        <v>1.9937082412101698E-2</v>
      </c>
      <c r="AF196" s="108">
        <v>1.8002595549801E-2</v>
      </c>
    </row>
    <row r="197" spans="1:32">
      <c r="A197" s="78" t="s">
        <v>233</v>
      </c>
      <c r="B197" s="78">
        <v>0.70284998700000001</v>
      </c>
      <c r="C197" s="78">
        <v>0.766626154</v>
      </c>
      <c r="D197" s="78">
        <v>0.65710333300000001</v>
      </c>
      <c r="E197" s="78">
        <v>0.55928990700000003</v>
      </c>
      <c r="F197" s="78">
        <v>0.72188846200000001</v>
      </c>
      <c r="G197" s="78">
        <v>0.44694</v>
      </c>
      <c r="H197" s="78">
        <v>2.4918441730000001</v>
      </c>
      <c r="I197" s="78">
        <v>4.4242038460000002</v>
      </c>
      <c r="J197" s="78">
        <v>1.2685933330000001</v>
      </c>
      <c r="K197" s="78">
        <v>16</v>
      </c>
      <c r="L197" s="78">
        <v>3</v>
      </c>
      <c r="M197" s="79">
        <v>0.1875</v>
      </c>
      <c r="N197" s="78">
        <v>7</v>
      </c>
      <c r="O197" s="79">
        <v>0.4375</v>
      </c>
      <c r="P197" s="79">
        <v>3.6499999999999998E-2</v>
      </c>
      <c r="Q197" s="78" t="s">
        <v>309</v>
      </c>
      <c r="R197" s="78">
        <v>9.7372349999999996E-2</v>
      </c>
      <c r="S197" s="78">
        <v>5.7891684999999998E-2</v>
      </c>
      <c r="T197" s="78">
        <v>0.110879528</v>
      </c>
      <c r="U197" s="78">
        <v>0.220393749</v>
      </c>
      <c r="V197" s="78">
        <v>0.173485851</v>
      </c>
      <c r="W197" s="78">
        <v>0.304760366</v>
      </c>
      <c r="X197" s="78">
        <v>2.0399556489999999</v>
      </c>
      <c r="Y197" s="78">
        <v>1.8201037920000001</v>
      </c>
      <c r="Z197" s="78">
        <v>2.589750032</v>
      </c>
      <c r="AA197" s="107">
        <v>1.097719E-3</v>
      </c>
      <c r="AB197" s="102">
        <v>0.119446551</v>
      </c>
      <c r="AC197" s="107">
        <v>2.9825289999999998E-3</v>
      </c>
      <c r="AD197" s="102">
        <v>0.13536902100000001</v>
      </c>
      <c r="AE197" s="107">
        <v>1.295369E-3</v>
      </c>
      <c r="AF197" s="102">
        <v>9.1777982999999994E-2</v>
      </c>
    </row>
    <row r="198" spans="1:32">
      <c r="A198" s="78" t="s">
        <v>234</v>
      </c>
      <c r="B198" s="78">
        <v>0.72489179699999995</v>
      </c>
      <c r="C198" s="78">
        <v>0.77736093799999995</v>
      </c>
      <c r="D198" s="78">
        <v>0.71820333300000005</v>
      </c>
      <c r="E198" s="78">
        <v>0.60710375800000005</v>
      </c>
      <c r="F198" s="78">
        <v>0.735205</v>
      </c>
      <c r="G198" s="78">
        <v>0.49774000000000002</v>
      </c>
      <c r="H198" s="78">
        <v>2.908778072</v>
      </c>
      <c r="I198" s="78">
        <v>4.0142528129999997</v>
      </c>
      <c r="J198" s="78">
        <v>2.290736667</v>
      </c>
      <c r="K198" s="78">
        <v>35</v>
      </c>
      <c r="L198" s="78">
        <v>3</v>
      </c>
      <c r="M198" s="79">
        <v>8.5699999999999998E-2</v>
      </c>
      <c r="N198" s="78">
        <v>20</v>
      </c>
      <c r="O198" s="79">
        <v>0.57140000000000002</v>
      </c>
      <c r="P198" s="79">
        <v>0.1905</v>
      </c>
      <c r="Q198" s="78" t="s">
        <v>38</v>
      </c>
      <c r="R198" s="78">
        <v>8.6432784999999998E-2</v>
      </c>
      <c r="S198" s="78">
        <v>5.4500690999999997E-2</v>
      </c>
      <c r="T198" s="78">
        <v>8.5937199999999991E-3</v>
      </c>
      <c r="U198" s="78">
        <v>0.22954875599999999</v>
      </c>
      <c r="V198" s="78">
        <v>0.1540166</v>
      </c>
      <c r="W198" s="78">
        <v>3.4052104E-2</v>
      </c>
      <c r="X198" s="78">
        <v>1.942558494</v>
      </c>
      <c r="Y198" s="78">
        <v>1.456761822</v>
      </c>
      <c r="Z198" s="78">
        <v>0.272227318</v>
      </c>
      <c r="AA198" s="114">
        <v>1.6696200000000001E-5</v>
      </c>
      <c r="AB198" s="107">
        <v>1.5978976999999998E-2</v>
      </c>
      <c r="AC198" s="114">
        <v>9.3762699999999996E-5</v>
      </c>
      <c r="AD198" s="107">
        <v>9.7097250000000006E-3</v>
      </c>
      <c r="AE198" s="107">
        <v>2.1463E-4</v>
      </c>
      <c r="AF198" s="107">
        <v>1.4650569E-2</v>
      </c>
    </row>
    <row r="199" spans="1:32">
      <c r="A199" s="104" t="s">
        <v>235</v>
      </c>
      <c r="B199" s="104">
        <v>0.7052158745247149</v>
      </c>
      <c r="C199" s="104">
        <v>0.71087</v>
      </c>
      <c r="D199" s="76" t="s">
        <v>33</v>
      </c>
      <c r="E199" s="104">
        <v>0.50589347908745241</v>
      </c>
      <c r="F199" s="104">
        <v>0.51205750000000005</v>
      </c>
      <c r="G199" s="76" t="s">
        <v>33</v>
      </c>
      <c r="H199" s="104">
        <v>1.465219752851711</v>
      </c>
      <c r="I199" s="104">
        <v>2.4864475000000001</v>
      </c>
      <c r="J199" s="76" t="s">
        <v>33</v>
      </c>
      <c r="K199" s="115">
        <v>0</v>
      </c>
      <c r="L199" s="104">
        <v>0</v>
      </c>
      <c r="M199" s="105">
        <v>0</v>
      </c>
      <c r="N199" s="104">
        <v>1</v>
      </c>
      <c r="O199" s="105">
        <f>1/4</f>
        <v>0.25</v>
      </c>
      <c r="P199" s="105">
        <v>1.1627906976744186E-2</v>
      </c>
      <c r="Q199" s="104" t="s">
        <v>300</v>
      </c>
      <c r="R199" s="104">
        <v>7.7252422647083194E-2</v>
      </c>
      <c r="S199" s="104">
        <v>8.0429914521899112E-2</v>
      </c>
      <c r="T199" s="104" t="s">
        <v>33</v>
      </c>
      <c r="U199" s="104">
        <v>0.14937253927039623</v>
      </c>
      <c r="V199" s="104">
        <v>0.15527941675814602</v>
      </c>
      <c r="W199" s="104" t="s">
        <v>33</v>
      </c>
      <c r="X199" s="104">
        <v>2.115198915930093</v>
      </c>
      <c r="Y199" s="104">
        <v>1.7162567223666598</v>
      </c>
      <c r="Z199" s="104" t="s">
        <v>33</v>
      </c>
      <c r="AA199" s="106">
        <v>0.44872664464552697</v>
      </c>
      <c r="AB199" s="104" t="s">
        <v>33</v>
      </c>
      <c r="AC199" s="106">
        <v>0.470961536558063</v>
      </c>
      <c r="AD199" s="104" t="s">
        <v>33</v>
      </c>
      <c r="AE199" s="106">
        <v>0.16096729927454401</v>
      </c>
      <c r="AF199" s="104" t="s">
        <v>33</v>
      </c>
    </row>
    <row r="200" spans="1:32">
      <c r="A200" s="78" t="s">
        <v>236</v>
      </c>
      <c r="B200" s="78">
        <v>0.70692265499999996</v>
      </c>
      <c r="C200" s="78">
        <v>0.79253102600000003</v>
      </c>
      <c r="D200" s="78">
        <v>0.70035499999999995</v>
      </c>
      <c r="E200" s="78">
        <v>0.60467207700000003</v>
      </c>
      <c r="F200" s="78">
        <v>0.85055999999999998</v>
      </c>
      <c r="G200" s="78">
        <v>0.56422000000000005</v>
      </c>
      <c r="H200" s="78">
        <v>2.7159317989999998</v>
      </c>
      <c r="I200" s="78">
        <v>4.4137566670000004</v>
      </c>
      <c r="J200" s="78">
        <v>2.302225</v>
      </c>
      <c r="K200" s="78">
        <v>41</v>
      </c>
      <c r="L200" s="78">
        <v>2</v>
      </c>
      <c r="M200" s="79">
        <v>4.8800000000000003E-2</v>
      </c>
      <c r="N200" s="78">
        <v>30</v>
      </c>
      <c r="O200" s="79">
        <v>0.73170000000000002</v>
      </c>
      <c r="P200" s="79">
        <v>0.17860000000000001</v>
      </c>
      <c r="Q200" s="78" t="s">
        <v>38</v>
      </c>
      <c r="R200" s="78">
        <v>0.11134614399999999</v>
      </c>
      <c r="S200" s="78">
        <v>4.1212957000000001E-2</v>
      </c>
      <c r="T200" s="78">
        <v>8.2585000000000006E-2</v>
      </c>
      <c r="U200" s="78">
        <v>0.286382831</v>
      </c>
      <c r="V200" s="78">
        <v>0.13403794699999999</v>
      </c>
      <c r="W200" s="78">
        <v>0.3291</v>
      </c>
      <c r="X200" s="78">
        <v>2.0394068380000001</v>
      </c>
      <c r="Y200" s="78">
        <v>1.0170229580000001</v>
      </c>
      <c r="Z200" s="78">
        <v>1.5992949999999999</v>
      </c>
      <c r="AA200" s="114">
        <v>9.1670100000000009E-13</v>
      </c>
      <c r="AB200" s="102">
        <v>0.18066734600000001</v>
      </c>
      <c r="AC200" s="114">
        <v>3.4545999999999998E-12</v>
      </c>
      <c r="AD200" s="102">
        <v>0.217886792</v>
      </c>
      <c r="AE200" s="114">
        <v>2.7642900000000001E-11</v>
      </c>
      <c r="AF200" s="102">
        <v>0.15787543500000001</v>
      </c>
    </row>
    <row r="201" spans="1:32">
      <c r="A201" s="78" t="s">
        <v>237</v>
      </c>
      <c r="B201" s="78">
        <v>0.75535245500000003</v>
      </c>
      <c r="C201" s="78">
        <v>0.819735714</v>
      </c>
      <c r="D201" s="78">
        <v>0.62364666700000004</v>
      </c>
      <c r="E201" s="78">
        <v>0.680621853</v>
      </c>
      <c r="F201" s="78">
        <v>0.88721714299999999</v>
      </c>
      <c r="G201" s="78">
        <v>0.369403333</v>
      </c>
      <c r="H201" s="78">
        <v>3.1245101790000001</v>
      </c>
      <c r="I201" s="78">
        <v>4.4976171430000003</v>
      </c>
      <c r="J201" s="78">
        <v>1.196693333</v>
      </c>
      <c r="K201" s="78">
        <v>10</v>
      </c>
      <c r="L201" s="78">
        <v>3</v>
      </c>
      <c r="M201" s="79">
        <v>0.3</v>
      </c>
      <c r="N201" s="78">
        <v>7</v>
      </c>
      <c r="O201" s="79">
        <v>0.7</v>
      </c>
      <c r="P201" s="79">
        <v>3.3500000000000002E-2</v>
      </c>
      <c r="Q201" s="78" t="s">
        <v>300</v>
      </c>
      <c r="R201" s="78">
        <v>7.8132811999999996E-2</v>
      </c>
      <c r="S201" s="78">
        <v>1.6287038E-2</v>
      </c>
      <c r="T201" s="78">
        <v>2.7867151999999999E-2</v>
      </c>
      <c r="U201" s="78">
        <v>0.25554479099999999</v>
      </c>
      <c r="V201" s="78">
        <v>5.7355599E-2</v>
      </c>
      <c r="W201" s="78">
        <v>7.4910048000000007E-2</v>
      </c>
      <c r="X201" s="78">
        <v>2.0127941640000002</v>
      </c>
      <c r="Y201" s="78">
        <v>0.50981986499999998</v>
      </c>
      <c r="Z201" s="78">
        <v>1.698940452</v>
      </c>
      <c r="AA201" s="114">
        <v>5.3646700000000003E-5</v>
      </c>
      <c r="AB201" s="107">
        <v>3.8147720000000001E-3</v>
      </c>
      <c r="AC201" s="114">
        <v>8.1463400000000003E-5</v>
      </c>
      <c r="AD201" s="107">
        <v>4.3080640000000003E-3</v>
      </c>
      <c r="AE201" s="107">
        <v>3.4568199999999999E-4</v>
      </c>
      <c r="AF201" s="107">
        <v>4.0377652E-2</v>
      </c>
    </row>
    <row r="202" spans="1:32">
      <c r="A202" s="104" t="s">
        <v>238</v>
      </c>
      <c r="B202" s="104">
        <v>0.76767928270042185</v>
      </c>
      <c r="C202" s="104">
        <v>0.75124000000000002</v>
      </c>
      <c r="D202" s="76" t="s">
        <v>33</v>
      </c>
      <c r="E202" s="104">
        <v>0.73244932489451475</v>
      </c>
      <c r="F202" s="104">
        <v>0.59302999999999995</v>
      </c>
      <c r="G202" s="76" t="s">
        <v>33</v>
      </c>
      <c r="H202" s="104">
        <v>3.3691167088607594</v>
      </c>
      <c r="I202" s="104">
        <v>1.51109</v>
      </c>
      <c r="J202" s="76" t="s">
        <v>33</v>
      </c>
      <c r="K202" s="104">
        <v>1</v>
      </c>
      <c r="L202" s="104">
        <v>0</v>
      </c>
      <c r="M202" s="105">
        <v>0</v>
      </c>
      <c r="N202" s="104">
        <v>0</v>
      </c>
      <c r="O202" s="105">
        <v>0</v>
      </c>
      <c r="P202" s="105">
        <v>0</v>
      </c>
      <c r="Q202" s="104" t="s">
        <v>300</v>
      </c>
      <c r="R202" s="104">
        <v>8.3873902510079326E-2</v>
      </c>
      <c r="S202" s="104">
        <v>0</v>
      </c>
      <c r="T202" s="104" t="s">
        <v>33</v>
      </c>
      <c r="U202" s="104">
        <v>0.24434122683145806</v>
      </c>
      <c r="V202" s="104">
        <v>0</v>
      </c>
      <c r="W202" s="104" t="s">
        <v>33</v>
      </c>
      <c r="X202" s="104">
        <v>1.8217017179813881</v>
      </c>
      <c r="Y202" s="104">
        <v>0</v>
      </c>
      <c r="Z202" s="104" t="s">
        <v>33</v>
      </c>
      <c r="AA202" s="104" t="s">
        <v>33</v>
      </c>
      <c r="AB202" s="104" t="s">
        <v>33</v>
      </c>
      <c r="AC202" s="104" t="s">
        <v>33</v>
      </c>
      <c r="AD202" s="104" t="s">
        <v>33</v>
      </c>
      <c r="AE202" s="104" t="s">
        <v>33</v>
      </c>
      <c r="AF202" s="104" t="s">
        <v>33</v>
      </c>
    </row>
    <row r="203" spans="1:32">
      <c r="A203" s="78" t="s">
        <v>239</v>
      </c>
      <c r="B203" s="78">
        <v>0.74490561099999997</v>
      </c>
      <c r="C203" s="78">
        <v>0.77483999999999997</v>
      </c>
      <c r="D203" s="76" t="s">
        <v>33</v>
      </c>
      <c r="E203" s="78">
        <v>0.69156461499999999</v>
      </c>
      <c r="F203" s="78">
        <v>0.72411499999999995</v>
      </c>
      <c r="G203" s="76" t="s">
        <v>33</v>
      </c>
      <c r="H203" s="78">
        <v>3.3449678729999999</v>
      </c>
      <c r="I203" s="78">
        <v>4.3261725000000002</v>
      </c>
      <c r="J203" s="76" t="s">
        <v>33</v>
      </c>
      <c r="K203" s="78">
        <v>4</v>
      </c>
      <c r="L203" s="78">
        <v>0</v>
      </c>
      <c r="M203" s="79">
        <v>0</v>
      </c>
      <c r="N203" s="78">
        <v>1</v>
      </c>
      <c r="O203" s="79">
        <v>0.25</v>
      </c>
      <c r="P203" s="79">
        <v>1.0200000000000001E-2</v>
      </c>
      <c r="Q203" s="78" t="s">
        <v>38</v>
      </c>
      <c r="R203" s="78">
        <v>9.1312292000000003E-2</v>
      </c>
      <c r="S203" s="78">
        <v>5.6911584000000001E-2</v>
      </c>
      <c r="T203" s="78" t="s">
        <v>33</v>
      </c>
      <c r="U203" s="78">
        <v>0.23922701199999999</v>
      </c>
      <c r="V203" s="78">
        <v>0.151619958</v>
      </c>
      <c r="W203" s="78" t="s">
        <v>33</v>
      </c>
      <c r="X203" s="78">
        <v>1.8227200299999999</v>
      </c>
      <c r="Y203" s="78">
        <v>2.105453453</v>
      </c>
      <c r="Z203" s="78" t="s">
        <v>33</v>
      </c>
      <c r="AA203" s="102">
        <v>0.18973686200000001</v>
      </c>
      <c r="AB203" s="78" t="s">
        <v>33</v>
      </c>
      <c r="AC203" s="102">
        <v>0.35137279100000002</v>
      </c>
      <c r="AD203" s="78" t="s">
        <v>33</v>
      </c>
      <c r="AE203" s="102">
        <v>0.21141713400000001</v>
      </c>
      <c r="AF203" s="78" t="s">
        <v>33</v>
      </c>
    </row>
    <row r="204" spans="1:32">
      <c r="A204" s="104" t="s">
        <v>240</v>
      </c>
      <c r="B204" s="104">
        <v>0.76702178743961369</v>
      </c>
      <c r="C204" s="104">
        <v>0.76515500000000003</v>
      </c>
      <c r="D204" s="76" t="s">
        <v>33</v>
      </c>
      <c r="E204" s="104">
        <v>0.77343603864734312</v>
      </c>
      <c r="F204" s="104">
        <v>0.82587250000000001</v>
      </c>
      <c r="G204" s="76" t="s">
        <v>33</v>
      </c>
      <c r="H204" s="104">
        <v>3.7561580193236717</v>
      </c>
      <c r="I204" s="104">
        <v>3.6929875000000001</v>
      </c>
      <c r="J204" s="76" t="s">
        <v>33</v>
      </c>
      <c r="K204" s="104">
        <v>4</v>
      </c>
      <c r="L204" s="104">
        <v>0</v>
      </c>
      <c r="M204" s="105">
        <v>0</v>
      </c>
      <c r="N204" s="104">
        <v>3</v>
      </c>
      <c r="O204" s="105">
        <v>0.75</v>
      </c>
      <c r="P204" s="105">
        <v>2.9126213592233011E-2</v>
      </c>
      <c r="Q204" s="104" t="s">
        <v>34</v>
      </c>
      <c r="R204" s="104">
        <v>7.1418981862212308E-2</v>
      </c>
      <c r="S204" s="104">
        <v>5.0157819679487639E-2</v>
      </c>
      <c r="T204" s="104" t="s">
        <v>33</v>
      </c>
      <c r="U204" s="104">
        <v>0.19860614042678934</v>
      </c>
      <c r="V204" s="104">
        <v>8.5197693153922907E-2</v>
      </c>
      <c r="W204" s="104" t="s">
        <v>33</v>
      </c>
      <c r="X204" s="104">
        <v>1.6059070928611885</v>
      </c>
      <c r="Y204" s="104">
        <v>0.67519654536197837</v>
      </c>
      <c r="Z204" s="104" t="s">
        <v>33</v>
      </c>
      <c r="AA204" s="118">
        <v>0.47319309195231901</v>
      </c>
      <c r="AB204" s="104" t="s">
        <v>33</v>
      </c>
      <c r="AC204" s="106">
        <v>0.16307599526618499</v>
      </c>
      <c r="AD204" s="104" t="s">
        <v>33</v>
      </c>
      <c r="AE204" s="118">
        <v>0.43515467488592102</v>
      </c>
      <c r="AF204" s="104" t="s">
        <v>33</v>
      </c>
    </row>
    <row r="205" spans="1:32">
      <c r="A205" s="104" t="s">
        <v>241</v>
      </c>
      <c r="B205" s="104">
        <v>0.75413189054726371</v>
      </c>
      <c r="C205" s="104">
        <v>0.79131499999999999</v>
      </c>
      <c r="D205" s="76" t="s">
        <v>33</v>
      </c>
      <c r="E205" s="104">
        <v>0.65388746268656717</v>
      </c>
      <c r="F205" s="104">
        <v>0.76417500000000005</v>
      </c>
      <c r="G205" s="76" t="s">
        <v>33</v>
      </c>
      <c r="H205" s="104">
        <v>2.8994252238805971</v>
      </c>
      <c r="I205" s="104">
        <v>3.7824650000000002</v>
      </c>
      <c r="J205" s="76" t="s">
        <v>33</v>
      </c>
      <c r="K205" s="104">
        <v>2</v>
      </c>
      <c r="L205" s="104">
        <v>0</v>
      </c>
      <c r="M205" s="105">
        <v>0</v>
      </c>
      <c r="N205" s="104">
        <v>1</v>
      </c>
      <c r="O205" s="105">
        <f>N205/K205</f>
        <v>0.5</v>
      </c>
      <c r="P205" s="105">
        <v>1.2195121951219513E-2</v>
      </c>
      <c r="Q205" s="104" t="s">
        <v>298</v>
      </c>
      <c r="R205" s="104">
        <v>7.2679407072060165E-2</v>
      </c>
      <c r="S205" s="104">
        <v>3.0285000000000006E-2</v>
      </c>
      <c r="T205" s="104" t="s">
        <v>33</v>
      </c>
      <c r="U205" s="104">
        <v>0.21496795820483589</v>
      </c>
      <c r="V205" s="104">
        <v>0.11447499999999999</v>
      </c>
      <c r="W205" s="104" t="s">
        <v>33</v>
      </c>
      <c r="X205" s="104">
        <v>2.0344104750712617</v>
      </c>
      <c r="Y205" s="104">
        <v>0.36225500000000022</v>
      </c>
      <c r="Z205" s="104" t="s">
        <v>33</v>
      </c>
      <c r="AA205" s="106">
        <v>0.17018861860939899</v>
      </c>
      <c r="AB205" s="104" t="s">
        <v>33</v>
      </c>
      <c r="AC205" s="106">
        <v>0.204163548814009</v>
      </c>
      <c r="AD205" s="104" t="s">
        <v>33</v>
      </c>
      <c r="AE205" s="106">
        <v>0.102176627600659</v>
      </c>
      <c r="AF205" s="104" t="s">
        <v>33</v>
      </c>
    </row>
    <row r="206" spans="1:32">
      <c r="A206" s="3" t="s">
        <v>60</v>
      </c>
      <c r="B206" s="3">
        <v>0.62848166358595103</v>
      </c>
      <c r="C206" s="3">
        <v>0.72972000000000004</v>
      </c>
      <c r="D206" s="4" t="s">
        <v>33</v>
      </c>
      <c r="E206" s="3">
        <v>0.42109946395563802</v>
      </c>
      <c r="F206" s="3">
        <v>0.62512999999999996</v>
      </c>
      <c r="G206" s="4" t="s">
        <v>33</v>
      </c>
      <c r="H206" s="3">
        <v>1.1610137338262501</v>
      </c>
      <c r="I206" s="3">
        <v>2.56745</v>
      </c>
      <c r="J206" s="4" t="s">
        <v>33</v>
      </c>
      <c r="K206" s="3">
        <v>1</v>
      </c>
      <c r="L206" s="3">
        <v>0</v>
      </c>
      <c r="M206" s="5">
        <f>L206/K206</f>
        <v>0</v>
      </c>
      <c r="N206" s="3">
        <v>0</v>
      </c>
      <c r="O206" s="5">
        <v>0</v>
      </c>
      <c r="P206" s="5">
        <v>0</v>
      </c>
      <c r="Q206" s="5" t="s">
        <v>34</v>
      </c>
      <c r="R206" s="3">
        <v>7.9921813284217297E-2</v>
      </c>
      <c r="S206" s="3">
        <v>0</v>
      </c>
      <c r="T206" s="14" t="s">
        <v>33</v>
      </c>
      <c r="U206" s="3">
        <v>0.167483263438098</v>
      </c>
      <c r="V206" s="3">
        <v>0</v>
      </c>
      <c r="W206" s="14" t="s">
        <v>33</v>
      </c>
      <c r="X206" s="3">
        <v>1.58087681806295</v>
      </c>
      <c r="Y206" s="3">
        <v>0</v>
      </c>
      <c r="Z206" s="14" t="s">
        <v>33</v>
      </c>
      <c r="AA206" s="14" t="s">
        <v>33</v>
      </c>
      <c r="AB206" s="14" t="s">
        <v>33</v>
      </c>
      <c r="AC206" s="14" t="s">
        <v>33</v>
      </c>
      <c r="AD206" s="14" t="s">
        <v>33</v>
      </c>
      <c r="AE206" s="14" t="s">
        <v>33</v>
      </c>
      <c r="AF206" s="14" t="s">
        <v>33</v>
      </c>
    </row>
    <row r="207" spans="1:32">
      <c r="A207" s="78" t="s">
        <v>242</v>
      </c>
      <c r="B207" s="78">
        <v>0.67251240899999998</v>
      </c>
      <c r="C207" s="76" t="s">
        <v>33</v>
      </c>
      <c r="D207" s="76" t="s">
        <v>33</v>
      </c>
      <c r="E207" s="78">
        <v>0.481504983</v>
      </c>
      <c r="F207" s="76" t="s">
        <v>33</v>
      </c>
      <c r="G207" s="76" t="s">
        <v>33</v>
      </c>
      <c r="H207" s="78">
        <v>1.7084689770000001</v>
      </c>
      <c r="I207" s="76" t="s">
        <v>33</v>
      </c>
      <c r="J207" s="76" t="s">
        <v>33</v>
      </c>
      <c r="K207" s="78">
        <v>0</v>
      </c>
      <c r="L207" s="78">
        <v>0</v>
      </c>
      <c r="M207" s="79">
        <v>0</v>
      </c>
      <c r="N207" s="78">
        <v>0</v>
      </c>
      <c r="O207" s="79">
        <v>0</v>
      </c>
      <c r="P207" s="79">
        <v>0</v>
      </c>
      <c r="Q207" s="78" t="s">
        <v>38</v>
      </c>
      <c r="R207" s="78">
        <v>8.1538370999999998E-2</v>
      </c>
      <c r="S207" s="111" t="s">
        <v>33</v>
      </c>
      <c r="T207" s="78" t="s">
        <v>33</v>
      </c>
      <c r="U207" s="78">
        <v>0.20499298199999999</v>
      </c>
      <c r="V207" s="111" t="s">
        <v>33</v>
      </c>
      <c r="W207" s="78" t="s">
        <v>33</v>
      </c>
      <c r="X207" s="78">
        <v>1.864104915</v>
      </c>
      <c r="Y207" s="111" t="s">
        <v>33</v>
      </c>
      <c r="Z207" s="78" t="s">
        <v>33</v>
      </c>
      <c r="AA207" s="78" t="s">
        <v>33</v>
      </c>
      <c r="AB207" s="78" t="s">
        <v>33</v>
      </c>
      <c r="AC207" s="78" t="s">
        <v>33</v>
      </c>
      <c r="AD207" s="78" t="s">
        <v>33</v>
      </c>
      <c r="AE207" s="78" t="s">
        <v>33</v>
      </c>
      <c r="AF207" s="78" t="s">
        <v>33</v>
      </c>
    </row>
    <row r="208" spans="1:32">
      <c r="A208" s="77" t="s">
        <v>243</v>
      </c>
      <c r="B208" s="77">
        <v>0.663048235741445</v>
      </c>
      <c r="C208" s="77">
        <v>0.70731153846153805</v>
      </c>
      <c r="D208" s="77">
        <v>0.65435857142857101</v>
      </c>
      <c r="E208" s="77">
        <v>0.42147338403041801</v>
      </c>
      <c r="F208" s="77">
        <v>0.451866923076923</v>
      </c>
      <c r="G208" s="77">
        <v>0.34555142857142901</v>
      </c>
      <c r="H208" s="77">
        <v>1.5351845095057</v>
      </c>
      <c r="I208" s="77">
        <v>1.4076784615384601</v>
      </c>
      <c r="J208" s="77">
        <v>1.2714700000000001</v>
      </c>
      <c r="K208" s="77">
        <v>20</v>
      </c>
      <c r="L208" s="78">
        <v>7</v>
      </c>
      <c r="M208" s="83">
        <f>7/20</f>
        <v>0.35</v>
      </c>
      <c r="N208" s="78">
        <v>1</v>
      </c>
      <c r="O208" s="83">
        <f>1/20</f>
        <v>0.05</v>
      </c>
      <c r="P208" s="80">
        <v>6.2111801242199999E-3</v>
      </c>
      <c r="Q208" s="78" t="s">
        <v>298</v>
      </c>
      <c r="R208" s="77">
        <v>0.111708797495775</v>
      </c>
      <c r="S208" s="77">
        <v>6.3560005548500706E-2</v>
      </c>
      <c r="T208" s="77">
        <v>9.2643030179373601E-2</v>
      </c>
      <c r="U208" s="77">
        <v>0.18494640739768001</v>
      </c>
      <c r="V208" s="77">
        <v>0.137687038291952</v>
      </c>
      <c r="W208" s="77">
        <v>0.111184857066133</v>
      </c>
      <c r="X208" s="77">
        <v>1.51379866844579</v>
      </c>
      <c r="Y208" s="77">
        <v>1.4263493669118901</v>
      </c>
      <c r="Z208" s="77">
        <v>0.982165713992734</v>
      </c>
      <c r="AA208" s="81">
        <v>1.46543590949032E-2</v>
      </c>
      <c r="AB208" s="85">
        <v>0.112745995646557</v>
      </c>
      <c r="AC208" s="85">
        <v>0.222739320800667</v>
      </c>
      <c r="AD208" s="85">
        <v>5.5162040672228102E-2</v>
      </c>
      <c r="AE208" s="88">
        <v>0.37703884245168101</v>
      </c>
      <c r="AF208" s="85">
        <v>0.40506638075288598</v>
      </c>
    </row>
    <row r="209" spans="1:34">
      <c r="A209" s="104" t="s">
        <v>244</v>
      </c>
      <c r="B209" s="104">
        <v>0.64432815642458097</v>
      </c>
      <c r="C209" s="104">
        <v>0.61005666666666658</v>
      </c>
      <c r="D209" s="104">
        <v>0.73405500000000001</v>
      </c>
      <c r="E209" s="104">
        <v>0.43968547486033516</v>
      </c>
      <c r="F209" s="104">
        <v>0.40578666666666668</v>
      </c>
      <c r="G209" s="104">
        <v>0.674875</v>
      </c>
      <c r="H209" s="104">
        <v>1.8374187150837988</v>
      </c>
      <c r="I209" s="104">
        <v>1.5653900000000001</v>
      </c>
      <c r="J209" s="104">
        <v>4.0156666666666672</v>
      </c>
      <c r="K209" s="104">
        <v>9</v>
      </c>
      <c r="L209" s="104">
        <v>6</v>
      </c>
      <c r="M209" s="105">
        <v>0.66666666666666663</v>
      </c>
      <c r="N209" s="104">
        <v>1</v>
      </c>
      <c r="O209" s="105">
        <v>0.1111111111111111</v>
      </c>
      <c r="P209" s="105">
        <v>7.7519379844961239E-3</v>
      </c>
      <c r="Q209" s="104" t="s">
        <v>300</v>
      </c>
      <c r="R209" s="104">
        <v>0.15355770779552835</v>
      </c>
      <c r="S209" s="104">
        <v>0.18885343352863762</v>
      </c>
      <c r="T209" s="104">
        <v>0.13724761986400102</v>
      </c>
      <c r="U209" s="104">
        <v>0.23591910061406865</v>
      </c>
      <c r="V209" s="104">
        <v>0.33672265128572637</v>
      </c>
      <c r="W209" s="104">
        <v>0.23034064677849053</v>
      </c>
      <c r="X209" s="104">
        <v>1.9686261841765296</v>
      </c>
      <c r="Y209" s="104">
        <v>1.7573823507895676</v>
      </c>
      <c r="Z209" s="104">
        <v>1.3648121290329875</v>
      </c>
      <c r="AA209" s="118">
        <v>0.39166190284276903</v>
      </c>
      <c r="AB209" s="118">
        <v>0.209124820493132</v>
      </c>
      <c r="AC209" s="118">
        <v>0.43887598188694599</v>
      </c>
      <c r="AD209" s="118">
        <v>0.169457806030617</v>
      </c>
      <c r="AE209" s="118">
        <v>0.40710393205602802</v>
      </c>
      <c r="AF209" s="118">
        <v>8.4249274042122999E-2</v>
      </c>
    </row>
    <row r="210" spans="1:34">
      <c r="A210" s="78" t="s">
        <v>245</v>
      </c>
      <c r="B210" s="78">
        <v>0.73478692000000001</v>
      </c>
      <c r="C210" s="78">
        <v>0.74776500000000001</v>
      </c>
      <c r="D210" s="78">
        <v>0.70777000000000001</v>
      </c>
      <c r="E210" s="78">
        <v>0.55282623200000003</v>
      </c>
      <c r="F210" s="78">
        <v>0.51858499999999996</v>
      </c>
      <c r="G210" s="78">
        <v>0.58133999999999997</v>
      </c>
      <c r="H210" s="78">
        <v>2.3106923909999999</v>
      </c>
      <c r="I210" s="78">
        <v>2.7728950000000001</v>
      </c>
      <c r="J210" s="78">
        <v>2.2312799999999999</v>
      </c>
      <c r="K210" s="78">
        <v>3</v>
      </c>
      <c r="L210" s="78">
        <v>1</v>
      </c>
      <c r="M210" s="79">
        <v>0.33329999999999999</v>
      </c>
      <c r="N210" s="78">
        <v>0</v>
      </c>
      <c r="O210" s="79">
        <v>0</v>
      </c>
      <c r="P210" s="79">
        <v>0</v>
      </c>
      <c r="Q210" s="78" t="s">
        <v>300</v>
      </c>
      <c r="R210" s="78">
        <v>5.3768784999999999E-2</v>
      </c>
      <c r="S210" s="78">
        <v>3.0724999999999999E-2</v>
      </c>
      <c r="T210" s="78">
        <v>0</v>
      </c>
      <c r="U210" s="78">
        <v>0.17844136299999999</v>
      </c>
      <c r="V210" s="78">
        <v>0.104685</v>
      </c>
      <c r="W210" s="78">
        <v>0</v>
      </c>
      <c r="X210" s="78">
        <v>1.763547556</v>
      </c>
      <c r="Y210" s="78">
        <v>0.20872499999999999</v>
      </c>
      <c r="Z210" s="78">
        <v>0</v>
      </c>
      <c r="AA210" s="102">
        <v>0.330132541</v>
      </c>
      <c r="AB210" s="78" t="s">
        <v>33</v>
      </c>
      <c r="AC210" s="103">
        <v>0.36334837399999997</v>
      </c>
      <c r="AD210" s="78" t="s">
        <v>33</v>
      </c>
      <c r="AE210" s="102">
        <v>0.119286057</v>
      </c>
      <c r="AF210" s="78" t="s">
        <v>33</v>
      </c>
    </row>
    <row r="211" spans="1:34">
      <c r="A211" s="78" t="s">
        <v>246</v>
      </c>
      <c r="B211" s="78">
        <v>0.74658126300000005</v>
      </c>
      <c r="C211" s="78">
        <v>0.79024799999999995</v>
      </c>
      <c r="D211" s="76" t="s">
        <v>33</v>
      </c>
      <c r="E211" s="78">
        <v>0.73911378800000005</v>
      </c>
      <c r="F211" s="78">
        <v>0.865008</v>
      </c>
      <c r="G211" s="76" t="s">
        <v>33</v>
      </c>
      <c r="H211" s="78">
        <v>3.6197590910000002</v>
      </c>
      <c r="I211" s="78">
        <v>4.3825019999999997</v>
      </c>
      <c r="J211" s="76" t="s">
        <v>33</v>
      </c>
      <c r="K211" s="78">
        <v>5</v>
      </c>
      <c r="L211" s="78">
        <v>0</v>
      </c>
      <c r="M211" s="79">
        <v>0</v>
      </c>
      <c r="N211" s="78">
        <v>4</v>
      </c>
      <c r="O211" s="79">
        <v>0.8</v>
      </c>
      <c r="P211" s="79">
        <v>4.4400000000000002E-2</v>
      </c>
      <c r="Q211" s="78" t="s">
        <v>34</v>
      </c>
      <c r="R211" s="78">
        <v>8.0983804000000006E-2</v>
      </c>
      <c r="S211" s="78">
        <v>4.9998914999999998E-2</v>
      </c>
      <c r="T211" s="78" t="s">
        <v>33</v>
      </c>
      <c r="U211" s="78">
        <v>0.19123362399999999</v>
      </c>
      <c r="V211" s="78">
        <v>0.14434834199999999</v>
      </c>
      <c r="W211" s="78" t="s">
        <v>33</v>
      </c>
      <c r="X211" s="78">
        <v>1.5445460390000001</v>
      </c>
      <c r="Y211" s="78">
        <v>1.2411884929999999</v>
      </c>
      <c r="Z211" s="78" t="s">
        <v>33</v>
      </c>
      <c r="AA211" s="102">
        <v>6.5781304999999998E-2</v>
      </c>
      <c r="AB211" s="78" t="s">
        <v>33</v>
      </c>
      <c r="AC211" s="102">
        <v>6.4494201000000001E-2</v>
      </c>
      <c r="AD211" s="78" t="s">
        <v>33</v>
      </c>
      <c r="AE211" s="102">
        <v>0.124466544</v>
      </c>
      <c r="AF211" s="78" t="s">
        <v>33</v>
      </c>
    </row>
    <row r="212" spans="1:34">
      <c r="A212" s="104" t="s">
        <v>247</v>
      </c>
      <c r="B212" s="104">
        <v>0.68135902650081126</v>
      </c>
      <c r="C212" s="104">
        <v>0.70743333333333336</v>
      </c>
      <c r="D212" s="104">
        <v>0.55160666666666669</v>
      </c>
      <c r="E212" s="104">
        <v>0.50114488372093025</v>
      </c>
      <c r="F212" s="104">
        <v>0.56597666666666668</v>
      </c>
      <c r="G212" s="104">
        <v>0.22005666666666668</v>
      </c>
      <c r="H212" s="104">
        <v>1.9005713520822065</v>
      </c>
      <c r="I212" s="104">
        <v>2.807503333333333</v>
      </c>
      <c r="J212" s="104">
        <v>-0.17697333333333334</v>
      </c>
      <c r="K212" s="104">
        <v>6</v>
      </c>
      <c r="L212" s="104">
        <v>3</v>
      </c>
      <c r="M212" s="105">
        <v>0.5</v>
      </c>
      <c r="N212" s="104">
        <v>1</v>
      </c>
      <c r="O212" s="105">
        <v>0.16666666666666666</v>
      </c>
      <c r="P212" s="105">
        <v>3.5587188612099642E-3</v>
      </c>
      <c r="Q212" s="104" t="s">
        <v>38</v>
      </c>
      <c r="R212" s="104">
        <v>9.1952957217671979E-2</v>
      </c>
      <c r="S212" s="104">
        <v>5.8371352753060497E-2</v>
      </c>
      <c r="T212" s="104">
        <v>6.647766609086761E-2</v>
      </c>
      <c r="U212" s="104">
        <v>0.19206090417465255</v>
      </c>
      <c r="V212" s="104">
        <v>0.1735601433381396</v>
      </c>
      <c r="W212" s="104">
        <v>5.2643224529742558E-2</v>
      </c>
      <c r="X212" s="104">
        <v>1.6598473314088835</v>
      </c>
      <c r="Y212" s="104">
        <v>0.98734912536324027</v>
      </c>
      <c r="Z212" s="104">
        <v>0.27373213358236836</v>
      </c>
      <c r="AA212" s="106">
        <v>0.260392262255284</v>
      </c>
      <c r="AB212" s="108">
        <v>4.6368062166178503E-2</v>
      </c>
      <c r="AC212" s="106">
        <v>0.292159453199967</v>
      </c>
      <c r="AD212" s="108">
        <v>4.0348189928976298E-2</v>
      </c>
      <c r="AE212" s="106">
        <v>0.12667405129050599</v>
      </c>
      <c r="AF212" s="108">
        <v>1.8556624381467501E-2</v>
      </c>
    </row>
    <row r="213" spans="1:34">
      <c r="A213" s="78" t="s">
        <v>248</v>
      </c>
      <c r="B213" s="78">
        <v>1.5068710620000001</v>
      </c>
      <c r="C213" s="78">
        <v>0.77803500000000003</v>
      </c>
      <c r="D213" s="78">
        <v>0.52303571400000004</v>
      </c>
      <c r="E213" s="78">
        <v>1.4827526799999999</v>
      </c>
      <c r="F213" s="78">
        <v>0.83131500000000003</v>
      </c>
      <c r="G213" s="78">
        <v>0.26816285699999998</v>
      </c>
      <c r="H213" s="78">
        <v>1.6882927190000001</v>
      </c>
      <c r="I213" s="78">
        <v>5.1798799999999998</v>
      </c>
      <c r="J213" s="78">
        <v>0.91280142900000005</v>
      </c>
      <c r="K213" s="78">
        <v>9</v>
      </c>
      <c r="L213" s="78">
        <v>7</v>
      </c>
      <c r="M213" s="79">
        <v>0.77780000000000005</v>
      </c>
      <c r="N213" s="78">
        <v>2</v>
      </c>
      <c r="O213" s="79">
        <v>0.22220000000000001</v>
      </c>
      <c r="P213" s="79">
        <v>0.04</v>
      </c>
      <c r="Q213" s="78" t="s">
        <v>34</v>
      </c>
      <c r="R213" s="78">
        <v>1.6058195669999999</v>
      </c>
      <c r="S213" s="78">
        <v>5.6524999999999999E-2</v>
      </c>
      <c r="T213" s="78">
        <v>0.10590661699999999</v>
      </c>
      <c r="U213" s="78">
        <v>1.6220307359999999</v>
      </c>
      <c r="V213" s="78">
        <v>0.10051499999999999</v>
      </c>
      <c r="W213" s="78">
        <v>0.104308399</v>
      </c>
      <c r="X213" s="78">
        <v>1.738630356</v>
      </c>
      <c r="Y213" s="78">
        <v>0.90791999999999995</v>
      </c>
      <c r="Z213" s="78">
        <v>1.1190099630000001</v>
      </c>
      <c r="AA213" s="102">
        <v>2.3290880999999999E-2</v>
      </c>
      <c r="AB213" s="102">
        <v>6.9486406000000001E-2</v>
      </c>
      <c r="AC213" s="102">
        <v>3.8695659E-2</v>
      </c>
      <c r="AD213" s="107">
        <v>4.5625074000000002E-2</v>
      </c>
      <c r="AE213" s="102">
        <v>5.7982052999999999E-2</v>
      </c>
      <c r="AF213" s="102">
        <v>5.6740684E-2</v>
      </c>
    </row>
    <row r="214" spans="1:34">
      <c r="A214" s="78" t="s">
        <v>249</v>
      </c>
      <c r="B214" s="78">
        <v>0.71212518800000002</v>
      </c>
      <c r="C214" s="78">
        <v>0.75754454500000001</v>
      </c>
      <c r="D214" s="78">
        <v>0.67244333300000003</v>
      </c>
      <c r="E214" s="78">
        <v>0.51422725599999997</v>
      </c>
      <c r="F214" s="78">
        <v>0.64295909100000004</v>
      </c>
      <c r="G214" s="78">
        <v>0.36946666700000003</v>
      </c>
      <c r="H214" s="78">
        <v>2.0308217669999999</v>
      </c>
      <c r="I214" s="78">
        <v>2.864345455</v>
      </c>
      <c r="J214" s="78">
        <v>0.68105333300000004</v>
      </c>
      <c r="K214" s="78">
        <v>17</v>
      </c>
      <c r="L214" s="78">
        <v>6</v>
      </c>
      <c r="M214" s="79">
        <v>0.35289999999999999</v>
      </c>
      <c r="N214" s="78">
        <v>5</v>
      </c>
      <c r="O214" s="79">
        <v>0.29409999999999997</v>
      </c>
      <c r="P214" s="79">
        <v>7.2499999999999995E-2</v>
      </c>
      <c r="Q214" s="78" t="s">
        <v>295</v>
      </c>
      <c r="R214" s="78">
        <v>8.1593859000000005E-2</v>
      </c>
      <c r="S214" s="78">
        <v>7.3869377E-2</v>
      </c>
      <c r="T214" s="78">
        <v>7.2055348000000005E-2</v>
      </c>
      <c r="U214" s="78">
        <v>0.23592750300000001</v>
      </c>
      <c r="V214" s="78">
        <v>0.248785171</v>
      </c>
      <c r="W214" s="78">
        <v>0.18430227599999999</v>
      </c>
      <c r="X214" s="78">
        <v>2.137075914</v>
      </c>
      <c r="Y214" s="78">
        <v>2.1699181520000002</v>
      </c>
      <c r="Z214" s="78">
        <v>1.651947134</v>
      </c>
      <c r="AA214" s="107">
        <v>3.7329868000000002E-2</v>
      </c>
      <c r="AB214" s="107">
        <v>3.4606485999999999E-2</v>
      </c>
      <c r="AC214" s="102">
        <v>6.1434133000000002E-2</v>
      </c>
      <c r="AD214" s="107">
        <v>2.4891321000000001E-2</v>
      </c>
      <c r="AE214" s="102">
        <v>0.120020905</v>
      </c>
      <c r="AF214" s="107">
        <v>3.3874110999999998E-2</v>
      </c>
    </row>
    <row r="215" spans="1:34">
      <c r="A215" s="78" t="s">
        <v>250</v>
      </c>
      <c r="B215" s="78">
        <v>0.71908239200000001</v>
      </c>
      <c r="C215" s="76" t="s">
        <v>33</v>
      </c>
      <c r="D215" s="76" t="s">
        <v>33</v>
      </c>
      <c r="E215" s="78">
        <v>0.53110521600000005</v>
      </c>
      <c r="F215" s="76" t="s">
        <v>33</v>
      </c>
      <c r="G215" s="76" t="s">
        <v>33</v>
      </c>
      <c r="H215" s="78">
        <v>2.1311822349999998</v>
      </c>
      <c r="I215" s="76" t="s">
        <v>33</v>
      </c>
      <c r="J215" s="76" t="s">
        <v>33</v>
      </c>
      <c r="K215" s="70">
        <v>0</v>
      </c>
      <c r="L215" s="78">
        <v>0</v>
      </c>
      <c r="M215" s="79">
        <v>0</v>
      </c>
      <c r="N215" s="78">
        <v>0</v>
      </c>
      <c r="O215" s="79">
        <v>0</v>
      </c>
      <c r="P215" s="79">
        <v>0</v>
      </c>
      <c r="Q215" s="78" t="s">
        <v>295</v>
      </c>
      <c r="R215" s="78">
        <v>7.5693542000000003E-2</v>
      </c>
      <c r="S215" s="110" t="s">
        <v>33</v>
      </c>
      <c r="T215" s="78" t="s">
        <v>33</v>
      </c>
      <c r="U215" s="78">
        <v>0.22590158299999999</v>
      </c>
      <c r="V215" s="110" t="s">
        <v>33</v>
      </c>
      <c r="W215" s="78" t="s">
        <v>33</v>
      </c>
      <c r="X215" s="78">
        <v>2.1166696859999998</v>
      </c>
      <c r="Y215" s="110" t="s">
        <v>33</v>
      </c>
      <c r="Z215" s="78" t="s">
        <v>33</v>
      </c>
      <c r="AA215" s="78" t="s">
        <v>33</v>
      </c>
      <c r="AB215" s="78" t="s">
        <v>33</v>
      </c>
      <c r="AC215" s="78" t="s">
        <v>33</v>
      </c>
      <c r="AD215" s="78" t="s">
        <v>33</v>
      </c>
      <c r="AE215" s="78" t="s">
        <v>33</v>
      </c>
      <c r="AF215" s="78" t="s">
        <v>33</v>
      </c>
    </row>
    <row r="216" spans="1:34">
      <c r="A216" s="78" t="s">
        <v>310</v>
      </c>
      <c r="B216" s="78">
        <v>0.75491763599999995</v>
      </c>
      <c r="C216" s="78">
        <v>0.761249167</v>
      </c>
      <c r="D216" s="78">
        <v>0.69699500000000003</v>
      </c>
      <c r="E216" s="78">
        <v>0.75719614499999999</v>
      </c>
      <c r="F216" s="78">
        <v>0.77688083299999999</v>
      </c>
      <c r="G216" s="78">
        <v>0.58152000000000004</v>
      </c>
      <c r="H216" s="78">
        <v>3.7800211899999998</v>
      </c>
      <c r="I216" s="78">
        <v>3.9718208330000002</v>
      </c>
      <c r="J216" s="78">
        <v>2.2386750000000002</v>
      </c>
      <c r="K216" s="78">
        <v>14</v>
      </c>
      <c r="L216" s="78">
        <v>2</v>
      </c>
      <c r="M216" s="79">
        <v>0.1429</v>
      </c>
      <c r="N216" s="78">
        <v>6</v>
      </c>
      <c r="O216" s="79">
        <v>0.42859999999999998</v>
      </c>
      <c r="P216" s="79">
        <v>1.78E-2</v>
      </c>
      <c r="Q216" s="78" t="s">
        <v>34</v>
      </c>
      <c r="R216" s="78">
        <v>9.4174946999999995E-2</v>
      </c>
      <c r="S216" s="78">
        <v>7.9729528999999993E-2</v>
      </c>
      <c r="T216" s="78">
        <v>2.4995E-2</v>
      </c>
      <c r="U216" s="78">
        <v>0.22861394600000001</v>
      </c>
      <c r="V216" s="78">
        <v>0.19883134799999999</v>
      </c>
      <c r="W216" s="78">
        <v>9.3380000000000005E-2</v>
      </c>
      <c r="X216" s="78">
        <v>1.7195171929999999</v>
      </c>
      <c r="Y216" s="78">
        <v>1.1652298699999999</v>
      </c>
      <c r="Z216" s="78">
        <v>1.1185449999999999</v>
      </c>
      <c r="AA216" s="102">
        <v>0.39544612099999998</v>
      </c>
      <c r="AB216" s="102">
        <v>0.135029755</v>
      </c>
      <c r="AC216" s="102">
        <v>0.37052289900000002</v>
      </c>
      <c r="AD216" s="102">
        <v>0.13402507599999999</v>
      </c>
      <c r="AE216" s="102">
        <v>0.29358189800000001</v>
      </c>
      <c r="AF216" s="102">
        <v>0.14654081899999999</v>
      </c>
    </row>
    <row r="217" spans="1:34">
      <c r="A217" s="104" t="s">
        <v>251</v>
      </c>
      <c r="B217" s="104">
        <v>0.74656528104575159</v>
      </c>
      <c r="C217" s="104">
        <v>0.81977499999999992</v>
      </c>
      <c r="D217" s="76" t="s">
        <v>33</v>
      </c>
      <c r="E217" s="104">
        <v>0.70246419607843125</v>
      </c>
      <c r="F217" s="104">
        <v>0.85775500000000005</v>
      </c>
      <c r="G217" s="76" t="s">
        <v>33</v>
      </c>
      <c r="H217" s="104">
        <v>3.230801176470588</v>
      </c>
      <c r="I217" s="104">
        <v>4.7875499999999995</v>
      </c>
      <c r="J217" s="76" t="s">
        <v>33</v>
      </c>
      <c r="K217" s="104">
        <v>2</v>
      </c>
      <c r="L217" s="104">
        <v>0</v>
      </c>
      <c r="M217" s="105">
        <v>0</v>
      </c>
      <c r="N217" s="104">
        <v>1</v>
      </c>
      <c r="O217" s="105">
        <v>0.5</v>
      </c>
      <c r="P217" s="105">
        <v>3.787878787878788E-3</v>
      </c>
      <c r="Q217" s="104" t="s">
        <v>34</v>
      </c>
      <c r="R217" s="104">
        <v>7.0058546896770754E-2</v>
      </c>
      <c r="S217" s="104">
        <v>3.1500000000000972E-4</v>
      </c>
      <c r="T217" s="104" t="s">
        <v>33</v>
      </c>
      <c r="U217" s="104">
        <v>0.16791908813018061</v>
      </c>
      <c r="V217" s="104">
        <v>3.4864999999999979E-2</v>
      </c>
      <c r="W217" s="104" t="s">
        <v>33</v>
      </c>
      <c r="X217" s="104">
        <v>1.4542162068272857</v>
      </c>
      <c r="Y217" s="104">
        <v>1.0230000000000405E-2</v>
      </c>
      <c r="Z217" s="104" t="s">
        <v>33</v>
      </c>
      <c r="AA217" s="108">
        <v>1.10512123422917E-2</v>
      </c>
      <c r="AB217" s="104" t="s">
        <v>33</v>
      </c>
      <c r="AC217" s="106">
        <v>5.1586755132661997E-2</v>
      </c>
      <c r="AD217" s="104" t="s">
        <v>33</v>
      </c>
      <c r="AE217" s="108">
        <v>1.08475986555846E-2</v>
      </c>
      <c r="AF217" s="104" t="s">
        <v>33</v>
      </c>
    </row>
    <row r="218" spans="1:34">
      <c r="A218" s="78" t="s">
        <v>252</v>
      </c>
      <c r="B218" s="78">
        <v>0.76552976500000003</v>
      </c>
      <c r="C218" s="78">
        <v>0.780416</v>
      </c>
      <c r="D218" s="78">
        <v>0.77270000000000005</v>
      </c>
      <c r="E218" s="78">
        <v>0.72356696200000004</v>
      </c>
      <c r="F218" s="78">
        <v>0.77673999999999999</v>
      </c>
      <c r="G218" s="78">
        <v>0.72023999999999999</v>
      </c>
      <c r="H218" s="78">
        <v>3.4061225419999999</v>
      </c>
      <c r="I218" s="78">
        <v>3.5215040000000002</v>
      </c>
      <c r="J218" s="78">
        <v>3.3736825000000001</v>
      </c>
      <c r="K218" s="78">
        <v>14</v>
      </c>
      <c r="L218" s="78">
        <v>4</v>
      </c>
      <c r="M218" s="79">
        <v>0.28570000000000001</v>
      </c>
      <c r="N218" s="78">
        <v>5</v>
      </c>
      <c r="O218" s="79">
        <v>0.35709999999999997</v>
      </c>
      <c r="P218" s="79">
        <v>1.5299999999999999E-2</v>
      </c>
      <c r="Q218" s="78" t="s">
        <v>309</v>
      </c>
      <c r="R218" s="78">
        <v>5.9959057000000003E-2</v>
      </c>
      <c r="S218" s="78">
        <v>5.5643177000000002E-2</v>
      </c>
      <c r="T218" s="78">
        <v>4.8760033000000001E-2</v>
      </c>
      <c r="U218" s="78">
        <v>0.169141073</v>
      </c>
      <c r="V218" s="78">
        <v>0.19843106699999999</v>
      </c>
      <c r="W218" s="78">
        <v>0.105358545</v>
      </c>
      <c r="X218" s="78">
        <v>1.38767599</v>
      </c>
      <c r="Y218" s="78">
        <v>1.198132977</v>
      </c>
      <c r="Z218" s="78">
        <v>1.4307703549999999</v>
      </c>
      <c r="AA218" s="102">
        <v>0.21141751</v>
      </c>
      <c r="AB218" s="102">
        <v>0.40702869400000002</v>
      </c>
      <c r="AC218" s="102">
        <v>0.21042681599999999</v>
      </c>
      <c r="AD218" s="102">
        <v>0.26999718900000003</v>
      </c>
      <c r="AE218" s="102">
        <v>0.38479332500000002</v>
      </c>
      <c r="AF218" s="102">
        <v>0.43337614499999999</v>
      </c>
    </row>
    <row r="219" spans="1:34">
      <c r="A219" s="78" t="s">
        <v>253</v>
      </c>
      <c r="B219" s="78">
        <v>0.76153737099999996</v>
      </c>
      <c r="C219" s="78">
        <v>0.81010444400000003</v>
      </c>
      <c r="D219" s="78">
        <v>0.70291999999999999</v>
      </c>
      <c r="E219" s="78">
        <v>0.67159525900000006</v>
      </c>
      <c r="F219" s="78">
        <v>0.83509888899999996</v>
      </c>
      <c r="G219" s="78">
        <v>0.52697000000000005</v>
      </c>
      <c r="H219" s="78">
        <v>3.2970939440000002</v>
      </c>
      <c r="I219" s="78">
        <v>3.9080633329999999</v>
      </c>
      <c r="J219" s="78">
        <v>2.5661833330000001</v>
      </c>
      <c r="K219" s="78">
        <v>12</v>
      </c>
      <c r="L219" s="78">
        <v>3</v>
      </c>
      <c r="M219" s="79">
        <v>0.25</v>
      </c>
      <c r="N219" s="78">
        <v>7</v>
      </c>
      <c r="O219" s="79">
        <v>0.58330000000000004</v>
      </c>
      <c r="P219" s="79">
        <v>3.04E-2</v>
      </c>
      <c r="Q219" s="78" t="s">
        <v>300</v>
      </c>
      <c r="R219" s="78">
        <v>7.2570011000000004E-2</v>
      </c>
      <c r="S219" s="78">
        <v>3.1528188999999998E-2</v>
      </c>
      <c r="T219" s="78">
        <v>3.7153100000000001E-2</v>
      </c>
      <c r="U219" s="78">
        <v>0.21783092000000001</v>
      </c>
      <c r="V219" s="78">
        <v>0.132005231</v>
      </c>
      <c r="W219" s="78">
        <v>0.22973521699999999</v>
      </c>
      <c r="X219" s="78">
        <v>1.9331350700000001</v>
      </c>
      <c r="Y219" s="78">
        <v>1.6668599449999999</v>
      </c>
      <c r="Z219" s="78">
        <v>1.2280504080000001</v>
      </c>
      <c r="AA219" s="107">
        <v>1.1187320000000001E-3</v>
      </c>
      <c r="AB219" s="107">
        <v>2.3123016E-2</v>
      </c>
      <c r="AC219" s="107">
        <v>3.3505980000000002E-3</v>
      </c>
      <c r="AD219" s="102">
        <v>7.9129946000000007E-2</v>
      </c>
      <c r="AE219" s="102">
        <v>0.15443411200000001</v>
      </c>
      <c r="AF219" s="102">
        <v>0.13738133799999999</v>
      </c>
    </row>
    <row r="220" spans="1:34">
      <c r="A220" s="78" t="s">
        <v>254</v>
      </c>
      <c r="B220" s="78">
        <v>0.75745006199999998</v>
      </c>
      <c r="C220" s="78">
        <v>0.80056333300000004</v>
      </c>
      <c r="D220" s="78">
        <v>0.74492749999999996</v>
      </c>
      <c r="E220" s="78">
        <v>0.56673403</v>
      </c>
      <c r="F220" s="78">
        <v>0.65999833299999999</v>
      </c>
      <c r="G220" s="78">
        <v>0.49490000000000001</v>
      </c>
      <c r="H220" s="78">
        <v>2.3800477560000002</v>
      </c>
      <c r="I220" s="78">
        <v>3.4567433329999999</v>
      </c>
      <c r="J220" s="78">
        <v>0.24108750000000001</v>
      </c>
      <c r="K220" s="78">
        <v>16</v>
      </c>
      <c r="L220" s="78">
        <v>4</v>
      </c>
      <c r="M220" s="79">
        <v>0.25</v>
      </c>
      <c r="N220" s="78">
        <v>6</v>
      </c>
      <c r="O220" s="79">
        <v>0.375</v>
      </c>
      <c r="P220" s="79">
        <v>1.2500000000000001E-2</v>
      </c>
      <c r="Q220" s="78" t="s">
        <v>296</v>
      </c>
      <c r="R220" s="78">
        <v>5.6163965000000003E-2</v>
      </c>
      <c r="S220" s="78">
        <v>3.396938E-2</v>
      </c>
      <c r="T220" s="78">
        <v>2.4147012999999998E-2</v>
      </c>
      <c r="U220" s="78">
        <v>0.22100181699999999</v>
      </c>
      <c r="V220" s="78">
        <v>0.22477454699999999</v>
      </c>
      <c r="W220" s="78">
        <v>0.26833849999999998</v>
      </c>
      <c r="X220" s="78">
        <v>2.0185580879999998</v>
      </c>
      <c r="Y220" s="78">
        <v>1.2795622170000001</v>
      </c>
      <c r="Z220" s="78">
        <v>2.826164678</v>
      </c>
      <c r="AA220" s="107">
        <v>5.8580500000000001E-4</v>
      </c>
      <c r="AB220" s="107">
        <v>1.8683873E-2</v>
      </c>
      <c r="AC220" s="102">
        <v>9.0123088000000004E-2</v>
      </c>
      <c r="AD220" s="102">
        <v>0.17439621299999999</v>
      </c>
      <c r="AE220" s="107">
        <v>7.4632580000000004E-3</v>
      </c>
      <c r="AF220" s="102">
        <v>5.7496917000000002E-2</v>
      </c>
    </row>
    <row r="221" spans="1:34">
      <c r="A221" s="78" t="s">
        <v>255</v>
      </c>
      <c r="B221" s="78">
        <v>0.740395048</v>
      </c>
      <c r="C221" s="78">
        <v>0.82950500000000005</v>
      </c>
      <c r="D221" s="78">
        <v>0.75787000000000004</v>
      </c>
      <c r="E221" s="78">
        <v>0.556117368</v>
      </c>
      <c r="F221" s="78">
        <v>0.92612499999999998</v>
      </c>
      <c r="G221" s="78">
        <v>0.31863000000000002</v>
      </c>
      <c r="H221" s="78">
        <v>2.9167313159999999</v>
      </c>
      <c r="I221" s="78">
        <v>5.1789350000000001</v>
      </c>
      <c r="J221" s="78">
        <v>-1.3651</v>
      </c>
      <c r="K221" s="78">
        <v>3</v>
      </c>
      <c r="L221" s="78">
        <v>1</v>
      </c>
      <c r="M221" s="79">
        <v>0.33329999999999999</v>
      </c>
      <c r="N221" s="78">
        <v>2</v>
      </c>
      <c r="O221" s="79">
        <v>0.66669999999999996</v>
      </c>
      <c r="P221" s="79">
        <v>1.3299999999999999E-2</v>
      </c>
      <c r="Q221" s="78" t="s">
        <v>296</v>
      </c>
      <c r="R221" s="78">
        <v>9.615928E-2</v>
      </c>
      <c r="S221" s="78">
        <v>5.6750000000000004E-3</v>
      </c>
      <c r="T221" s="78">
        <v>0</v>
      </c>
      <c r="U221" s="78">
        <v>0.25492827400000001</v>
      </c>
      <c r="V221" s="78">
        <v>2.4615000000000001E-2</v>
      </c>
      <c r="W221" s="78">
        <v>0</v>
      </c>
      <c r="X221" s="78">
        <v>1.915504206</v>
      </c>
      <c r="Y221" s="78">
        <v>0.20983499999999999</v>
      </c>
      <c r="Z221" s="78">
        <v>0</v>
      </c>
      <c r="AA221" s="107">
        <v>2.2049355999999999E-2</v>
      </c>
      <c r="AB221" s="78" t="s">
        <v>33</v>
      </c>
      <c r="AC221" s="107">
        <v>1.8398779000000001E-2</v>
      </c>
      <c r="AD221" s="78" t="s">
        <v>33</v>
      </c>
      <c r="AE221" s="107">
        <v>2.4642081E-2</v>
      </c>
      <c r="AF221" s="78" t="s">
        <v>33</v>
      </c>
    </row>
    <row r="222" spans="1:34">
      <c r="A222" s="119" t="s">
        <v>256</v>
      </c>
      <c r="B222" s="119">
        <v>0.69250280808080789</v>
      </c>
      <c r="C222" s="119">
        <v>0.72910545454545461</v>
      </c>
      <c r="D222" s="119">
        <v>0.63609499999999997</v>
      </c>
      <c r="E222" s="119">
        <v>0.53313218181818189</v>
      </c>
      <c r="F222" s="119">
        <v>0.63858999999999999</v>
      </c>
      <c r="G222" s="119">
        <v>0.39715999999999996</v>
      </c>
      <c r="H222" s="119">
        <v>2.2461808686868685</v>
      </c>
      <c r="I222" s="119">
        <v>3.9312227272727269</v>
      </c>
      <c r="J222" s="119">
        <v>1.4599950000000002</v>
      </c>
      <c r="K222" s="119">
        <v>13</v>
      </c>
      <c r="L222" s="119">
        <v>2</v>
      </c>
      <c r="M222" s="120">
        <v>0.15384615384615385</v>
      </c>
      <c r="N222" s="119">
        <v>7</v>
      </c>
      <c r="O222" s="120">
        <v>0.53846153846153844</v>
      </c>
      <c r="P222" s="120">
        <v>6.7307692307692304E-2</v>
      </c>
      <c r="Q222" s="119" t="s">
        <v>38</v>
      </c>
      <c r="R222" s="119">
        <v>8.2065377234248615E-2</v>
      </c>
      <c r="S222" s="119">
        <v>9.1977992957172905E-2</v>
      </c>
      <c r="T222" s="119">
        <v>2.1284999999999998E-2</v>
      </c>
      <c r="U222" s="119">
        <v>0.1932020071065183</v>
      </c>
      <c r="V222" s="119">
        <v>0.18901567462659136</v>
      </c>
      <c r="W222" s="119">
        <v>6.7080000000000001E-2</v>
      </c>
      <c r="X222" s="119">
        <v>1.8457783740698919</v>
      </c>
      <c r="Y222" s="119">
        <v>1.8368698635009548</v>
      </c>
      <c r="Z222" s="119">
        <v>5.3124999999999978E-2</v>
      </c>
      <c r="AA222" s="121">
        <v>0.110016810553018</v>
      </c>
      <c r="AB222" s="121">
        <v>0.10410690416347899</v>
      </c>
      <c r="AC222" s="122">
        <v>4.8640724624246998E-2</v>
      </c>
      <c r="AD222" s="121">
        <v>9.4847437288967995E-2</v>
      </c>
      <c r="AE222" s="122">
        <v>6.5709608823427603E-3</v>
      </c>
      <c r="AF222" s="121">
        <v>7.0334186435222101E-2</v>
      </c>
    </row>
    <row r="223" spans="1:34">
      <c r="A223" s="78" t="s">
        <v>257</v>
      </c>
      <c r="B223" s="78">
        <v>0.761923762</v>
      </c>
      <c r="C223" s="78">
        <v>0.76505111100000001</v>
      </c>
      <c r="D223" s="78">
        <v>0.77114000000000005</v>
      </c>
      <c r="E223" s="78">
        <v>0.64850883599999998</v>
      </c>
      <c r="F223" s="78">
        <v>0.74405388900000002</v>
      </c>
      <c r="G223" s="78">
        <v>0.62422333299999999</v>
      </c>
      <c r="H223" s="78">
        <v>3.2653337480000002</v>
      </c>
      <c r="I223" s="78">
        <v>3.8651422219999998</v>
      </c>
      <c r="J223" s="78">
        <v>2.6285066669999999</v>
      </c>
      <c r="K223" s="78">
        <v>21</v>
      </c>
      <c r="L223" s="78">
        <v>3</v>
      </c>
      <c r="M223" s="79">
        <v>0.1429</v>
      </c>
      <c r="N223" s="78">
        <v>14</v>
      </c>
      <c r="O223" s="79">
        <v>0.66669999999999996</v>
      </c>
      <c r="P223" s="79">
        <v>3.7499999999999999E-2</v>
      </c>
      <c r="Q223" s="78" t="s">
        <v>296</v>
      </c>
      <c r="R223" s="78">
        <v>7.8377558E-2</v>
      </c>
      <c r="S223" s="78">
        <v>0.11108757399999999</v>
      </c>
      <c r="T223" s="78">
        <v>5.3052331000000001E-2</v>
      </c>
      <c r="U223" s="78">
        <v>0.275696043</v>
      </c>
      <c r="V223" s="78">
        <v>0.26741979799999999</v>
      </c>
      <c r="W223" s="78">
        <v>0.30346679599999998</v>
      </c>
      <c r="X223" s="78">
        <v>1.8744517620000001</v>
      </c>
      <c r="Y223" s="78">
        <v>2.020055165</v>
      </c>
      <c r="Z223" s="78">
        <v>2.3430045439999998</v>
      </c>
      <c r="AA223" s="102">
        <v>0.45344372199999999</v>
      </c>
      <c r="AB223" s="103">
        <v>0.446878948</v>
      </c>
      <c r="AC223" s="102">
        <v>7.6418415000000003E-2</v>
      </c>
      <c r="AD223" s="102">
        <v>0.29290252900000002</v>
      </c>
      <c r="AE223" s="102">
        <v>0.11469767</v>
      </c>
      <c r="AF223" s="102">
        <v>0.239697784</v>
      </c>
      <c r="AG223" s="78"/>
      <c r="AH223" s="78"/>
    </row>
    <row r="224" spans="1:34">
      <c r="A224" s="78" t="s">
        <v>258</v>
      </c>
      <c r="B224" s="78">
        <v>0.73075492600000003</v>
      </c>
      <c r="C224" s="76" t="s">
        <v>33</v>
      </c>
      <c r="D224" s="76" t="s">
        <v>33</v>
      </c>
      <c r="E224" s="78">
        <v>0.61224869400000004</v>
      </c>
      <c r="F224" s="76" t="s">
        <v>33</v>
      </c>
      <c r="G224" s="76" t="s">
        <v>33</v>
      </c>
      <c r="H224" s="78">
        <v>2.6618780709999998</v>
      </c>
      <c r="I224" s="76" t="s">
        <v>33</v>
      </c>
      <c r="J224" s="76" t="s">
        <v>33</v>
      </c>
      <c r="K224" s="78">
        <v>0</v>
      </c>
      <c r="L224" s="78">
        <v>0</v>
      </c>
      <c r="M224" s="79">
        <v>0</v>
      </c>
      <c r="N224" s="78">
        <v>0</v>
      </c>
      <c r="O224" s="79">
        <v>0</v>
      </c>
      <c r="P224" s="79">
        <v>0</v>
      </c>
      <c r="Q224" s="78" t="s">
        <v>298</v>
      </c>
      <c r="R224" s="78">
        <v>9.2406136E-2</v>
      </c>
      <c r="S224" s="110" t="s">
        <v>33</v>
      </c>
      <c r="T224" s="78" t="s">
        <v>33</v>
      </c>
      <c r="U224" s="78">
        <v>0.21021952299999999</v>
      </c>
      <c r="V224" s="110" t="s">
        <v>33</v>
      </c>
      <c r="W224" s="78" t="s">
        <v>33</v>
      </c>
      <c r="X224" s="78">
        <v>1.613751495</v>
      </c>
      <c r="Y224" s="110" t="s">
        <v>33</v>
      </c>
      <c r="Z224" s="78" t="s">
        <v>33</v>
      </c>
      <c r="AA224" s="78" t="s">
        <v>33</v>
      </c>
      <c r="AB224" s="78" t="s">
        <v>33</v>
      </c>
      <c r="AC224" s="78" t="s">
        <v>33</v>
      </c>
      <c r="AD224" s="78" t="s">
        <v>33</v>
      </c>
      <c r="AE224" s="78" t="s">
        <v>33</v>
      </c>
      <c r="AF224" s="78" t="s">
        <v>33</v>
      </c>
    </row>
    <row r="225" spans="1:32">
      <c r="A225" s="104" t="s">
        <v>259</v>
      </c>
      <c r="B225" s="104">
        <v>0.69879291208791205</v>
      </c>
      <c r="C225" s="104">
        <v>0.76316800000000007</v>
      </c>
      <c r="D225" s="104">
        <v>0.67723</v>
      </c>
      <c r="E225" s="104">
        <v>0.60895170329670334</v>
      </c>
      <c r="F225" s="104">
        <v>0.74158200000000007</v>
      </c>
      <c r="G225" s="104">
        <v>0.57813999999999999</v>
      </c>
      <c r="H225" s="104">
        <v>2.8305690109890107</v>
      </c>
      <c r="I225" s="104">
        <v>3.3608799999999994</v>
      </c>
      <c r="J225" s="104">
        <v>2.8664900000000002</v>
      </c>
      <c r="K225" s="104">
        <v>6</v>
      </c>
      <c r="L225" s="104">
        <v>1</v>
      </c>
      <c r="M225" s="105">
        <v>0.16666666666666666</v>
      </c>
      <c r="N225" s="104">
        <v>3</v>
      </c>
      <c r="O225" s="105">
        <v>0.5</v>
      </c>
      <c r="P225" s="105">
        <v>2.4E-2</v>
      </c>
      <c r="Q225" s="104" t="s">
        <v>38</v>
      </c>
      <c r="R225" s="104">
        <v>0.12666497807026897</v>
      </c>
      <c r="S225" s="104">
        <v>5.9769268156804438E-2</v>
      </c>
      <c r="T225" s="104">
        <v>0</v>
      </c>
      <c r="U225" s="104">
        <v>0.24075402565725815</v>
      </c>
      <c r="V225" s="104">
        <v>0.19739975890562783</v>
      </c>
      <c r="W225" s="104">
        <v>0</v>
      </c>
      <c r="X225" s="104">
        <v>1.7891970097724545</v>
      </c>
      <c r="Y225" s="104">
        <v>1.2053966297447491</v>
      </c>
      <c r="Z225" s="104">
        <v>0</v>
      </c>
      <c r="AA225" s="108">
        <v>3.9803962944692899E-2</v>
      </c>
      <c r="AB225" s="104" t="s">
        <v>33</v>
      </c>
      <c r="AC225" s="106">
        <v>0.105576622000867</v>
      </c>
      <c r="AD225" s="104" t="s">
        <v>33</v>
      </c>
      <c r="AE225" s="106">
        <v>0.19366529609674901</v>
      </c>
      <c r="AF225" s="104" t="s">
        <v>33</v>
      </c>
    </row>
    <row r="226" spans="1:32">
      <c r="A226" s="78" t="s">
        <v>260</v>
      </c>
      <c r="B226" s="78">
        <v>0.700362704</v>
      </c>
      <c r="C226" s="78">
        <v>0.79807333300000005</v>
      </c>
      <c r="D226" s="76" t="s">
        <v>33</v>
      </c>
      <c r="E226" s="78">
        <v>0.58607504200000005</v>
      </c>
      <c r="F226" s="78">
        <v>0.75980333300000003</v>
      </c>
      <c r="G226" s="76" t="s">
        <v>33</v>
      </c>
      <c r="H226" s="78">
        <v>2.7173205629999999</v>
      </c>
      <c r="I226" s="78">
        <v>4.4009866669999997</v>
      </c>
      <c r="J226" s="76" t="s">
        <v>33</v>
      </c>
      <c r="K226" s="78">
        <v>3</v>
      </c>
      <c r="L226" s="78">
        <v>0</v>
      </c>
      <c r="M226" s="79">
        <v>0</v>
      </c>
      <c r="N226" s="78">
        <v>2</v>
      </c>
      <c r="O226" s="79">
        <v>0.66669999999999996</v>
      </c>
      <c r="P226" s="79">
        <v>2.0199999999999999E-2</v>
      </c>
      <c r="Q226" s="78" t="s">
        <v>38</v>
      </c>
      <c r="R226" s="78">
        <v>0.102177486</v>
      </c>
      <c r="S226" s="78">
        <v>4.3913169000000002E-2</v>
      </c>
      <c r="T226" s="78" t="s">
        <v>33</v>
      </c>
      <c r="U226" s="78">
        <v>0.227667709</v>
      </c>
      <c r="V226" s="78">
        <v>9.5521391999999997E-2</v>
      </c>
      <c r="W226" s="78" t="s">
        <v>33</v>
      </c>
      <c r="X226" s="78">
        <v>1.712985625</v>
      </c>
      <c r="Y226" s="78">
        <v>2.0296561419999999</v>
      </c>
      <c r="Z226" s="78" t="s">
        <v>33</v>
      </c>
      <c r="AA226" s="107">
        <v>3.1874040999999999E-2</v>
      </c>
      <c r="AB226" s="78" t="s">
        <v>33</v>
      </c>
      <c r="AC226" s="107">
        <v>4.5683306E-2</v>
      </c>
      <c r="AD226" s="78" t="s">
        <v>33</v>
      </c>
      <c r="AE226" s="102">
        <v>0.14418432</v>
      </c>
      <c r="AF226" s="78" t="s">
        <v>33</v>
      </c>
    </row>
    <row r="227" spans="1:32">
      <c r="A227" s="78" t="s">
        <v>261</v>
      </c>
      <c r="B227" s="78">
        <v>2.1294724089999999</v>
      </c>
      <c r="C227" s="135">
        <v>4.0227812500000004</v>
      </c>
      <c r="D227" s="135">
        <v>2.7828400000000002</v>
      </c>
      <c r="E227" s="135">
        <v>0.48842225</v>
      </c>
      <c r="F227" s="135">
        <v>0.63943125000000001</v>
      </c>
      <c r="G227" s="135">
        <v>0.57981499999999997</v>
      </c>
      <c r="H227" s="135">
        <v>2.1294724089999999</v>
      </c>
      <c r="I227" s="135">
        <v>4.0227812500000004</v>
      </c>
      <c r="J227" s="78">
        <v>2.7828400000000002</v>
      </c>
      <c r="K227" s="78">
        <v>10</v>
      </c>
      <c r="L227" s="78">
        <v>2</v>
      </c>
      <c r="M227" s="79">
        <v>0.2</v>
      </c>
      <c r="N227" s="78">
        <v>4</v>
      </c>
      <c r="O227" s="79">
        <v>0.4</v>
      </c>
      <c r="P227" s="79">
        <v>3.15E-2</v>
      </c>
      <c r="Q227" s="78" t="s">
        <v>38</v>
      </c>
      <c r="R227" s="78">
        <v>2.1830620519999999</v>
      </c>
      <c r="S227" s="78">
        <v>1.7141593980000001</v>
      </c>
      <c r="T227" s="78">
        <v>3.25671</v>
      </c>
      <c r="U227" s="78">
        <v>0.21661290599999999</v>
      </c>
      <c r="V227" s="78">
        <v>0.14738040099999999</v>
      </c>
      <c r="W227" s="78">
        <v>0.27677499999999999</v>
      </c>
      <c r="X227" s="78">
        <v>2.1830620519999999</v>
      </c>
      <c r="Y227" s="78">
        <v>1.7141593980000001</v>
      </c>
      <c r="Z227" s="78">
        <v>3.25671</v>
      </c>
      <c r="AA227" s="107">
        <v>8.7539969999999995E-3</v>
      </c>
      <c r="AB227" s="102">
        <v>0.34718660899999998</v>
      </c>
      <c r="AC227" s="107">
        <v>1.2183143E-2</v>
      </c>
      <c r="AD227" s="102">
        <v>0.40887556400000002</v>
      </c>
      <c r="AE227" s="107">
        <v>8.7539969999999995E-3</v>
      </c>
      <c r="AF227" s="102">
        <v>0.34718660899999998</v>
      </c>
    </row>
    <row r="228" spans="1:32">
      <c r="A228" s="104" t="s">
        <v>262</v>
      </c>
      <c r="B228" s="104">
        <v>1.4682898837209304</v>
      </c>
      <c r="C228" s="136" t="s">
        <v>33</v>
      </c>
      <c r="D228" s="136" t="s">
        <v>33</v>
      </c>
      <c r="E228" s="127">
        <v>0.44030860465116273</v>
      </c>
      <c r="F228" s="136" t="s">
        <v>33</v>
      </c>
      <c r="G228" s="136" t="s">
        <v>33</v>
      </c>
      <c r="H228" s="127">
        <v>1.4682898837209304</v>
      </c>
      <c r="I228" s="136" t="s">
        <v>33</v>
      </c>
      <c r="J228" s="76" t="s">
        <v>33</v>
      </c>
      <c r="K228" s="104">
        <v>0</v>
      </c>
      <c r="L228" s="104">
        <v>0</v>
      </c>
      <c r="M228" s="105">
        <v>0</v>
      </c>
      <c r="N228" s="104">
        <v>0</v>
      </c>
      <c r="O228" s="105">
        <v>0</v>
      </c>
      <c r="P228" s="105">
        <v>0</v>
      </c>
      <c r="Q228" s="104" t="s">
        <v>38</v>
      </c>
      <c r="R228" s="104">
        <v>1.5277727233103329</v>
      </c>
      <c r="S228" s="110" t="s">
        <v>33</v>
      </c>
      <c r="T228" s="104" t="s">
        <v>33</v>
      </c>
      <c r="U228" s="104">
        <v>0.18993481847767149</v>
      </c>
      <c r="V228" s="110" t="s">
        <v>33</v>
      </c>
      <c r="W228" s="104" t="s">
        <v>33</v>
      </c>
      <c r="X228" s="104">
        <v>1.5277727233103329</v>
      </c>
      <c r="Y228" s="110" t="s">
        <v>33</v>
      </c>
      <c r="Z228" s="104" t="s">
        <v>33</v>
      </c>
      <c r="AA228" s="104" t="s">
        <v>33</v>
      </c>
      <c r="AB228" s="104" t="s">
        <v>33</v>
      </c>
      <c r="AC228" s="104" t="s">
        <v>33</v>
      </c>
      <c r="AD228" s="104" t="s">
        <v>33</v>
      </c>
      <c r="AE228" s="104" t="s">
        <v>33</v>
      </c>
      <c r="AF228" s="104" t="s">
        <v>33</v>
      </c>
    </row>
    <row r="229" spans="1:32">
      <c r="A229" s="78" t="s">
        <v>263</v>
      </c>
      <c r="B229" s="78">
        <v>0.67576491900000002</v>
      </c>
      <c r="C229" s="135">
        <v>0.79439062500000002</v>
      </c>
      <c r="D229" s="136" t="s">
        <v>33</v>
      </c>
      <c r="E229" s="135">
        <v>0.533287175</v>
      </c>
      <c r="F229" s="135">
        <v>0.82872999999999997</v>
      </c>
      <c r="G229" s="136" t="s">
        <v>33</v>
      </c>
      <c r="H229" s="135">
        <v>2.1637551949999998</v>
      </c>
      <c r="I229" s="135">
        <v>4.1210212500000001</v>
      </c>
      <c r="J229" s="76" t="s">
        <v>33</v>
      </c>
      <c r="K229" s="78">
        <v>16</v>
      </c>
      <c r="L229" s="78">
        <v>0</v>
      </c>
      <c r="M229" s="79">
        <v>0</v>
      </c>
      <c r="N229" s="78">
        <v>10</v>
      </c>
      <c r="O229" s="79">
        <f>10/16</f>
        <v>0.625</v>
      </c>
      <c r="P229" s="79">
        <v>7.1400000000000005E-2</v>
      </c>
      <c r="Q229" s="78" t="s">
        <v>38</v>
      </c>
      <c r="R229" s="78">
        <v>0.10689589200000001</v>
      </c>
      <c r="S229" s="78">
        <v>3.5295356E-2</v>
      </c>
      <c r="T229" s="78" t="s">
        <v>33</v>
      </c>
      <c r="U229" s="78">
        <v>0.25979766199999998</v>
      </c>
      <c r="V229" s="78">
        <v>0.12867267099999999</v>
      </c>
      <c r="W229" s="78" t="s">
        <v>33</v>
      </c>
      <c r="X229" s="78">
        <v>1.8446007019999999</v>
      </c>
      <c r="Y229" s="78">
        <v>0.93227163000000002</v>
      </c>
      <c r="Z229" s="78" t="s">
        <v>33</v>
      </c>
      <c r="AA229" s="114">
        <v>1.97048E-9</v>
      </c>
      <c r="AB229" s="78" t="s">
        <v>33</v>
      </c>
      <c r="AC229" s="114">
        <v>1.43796E-7</v>
      </c>
      <c r="AD229" s="78" t="s">
        <v>33</v>
      </c>
      <c r="AE229" s="114">
        <v>4.2995400000000001E-7</v>
      </c>
      <c r="AF229" s="78" t="s">
        <v>33</v>
      </c>
    </row>
    <row r="230" spans="1:32">
      <c r="A230" s="123" t="s">
        <v>264</v>
      </c>
      <c r="B230" s="123">
        <v>0.75159747851002856</v>
      </c>
      <c r="C230" s="127">
        <v>0.77117687499999998</v>
      </c>
      <c r="D230" s="127">
        <v>0.74891166666666675</v>
      </c>
      <c r="E230" s="127">
        <v>0.55087544003274669</v>
      </c>
      <c r="F230" s="127">
        <v>0.60719656249999998</v>
      </c>
      <c r="G230" s="127">
        <v>0.44771333333333335</v>
      </c>
      <c r="H230" s="127">
        <v>2.5918200409332792</v>
      </c>
      <c r="I230" s="127">
        <v>3.2619253124999998</v>
      </c>
      <c r="J230" s="123">
        <v>2.0545199999999997</v>
      </c>
      <c r="K230" s="123">
        <v>38</v>
      </c>
      <c r="L230" s="123">
        <v>6</v>
      </c>
      <c r="M230" s="124">
        <v>0.15789473684210525</v>
      </c>
      <c r="N230" s="123">
        <v>19</v>
      </c>
      <c r="O230" s="124">
        <v>0.5</v>
      </c>
      <c r="P230" s="124">
        <v>2.1205357142857144E-2</v>
      </c>
      <c r="Q230" s="123" t="s">
        <v>296</v>
      </c>
      <c r="R230" s="123">
        <v>7.2101103586437301E-2</v>
      </c>
      <c r="S230" s="123">
        <v>8.5425102883955453E-2</v>
      </c>
      <c r="T230" s="123">
        <v>2.5439662220416551E-2</v>
      </c>
      <c r="U230" s="123">
        <v>0.24342286857758855</v>
      </c>
      <c r="V230" s="123">
        <v>0.25401162317905568</v>
      </c>
      <c r="W230" s="123">
        <v>7.7775492855326159E-2</v>
      </c>
      <c r="X230" s="123">
        <v>2.0031370616575388</v>
      </c>
      <c r="Y230" s="123">
        <v>2.2448202138826514</v>
      </c>
      <c r="Z230" s="123">
        <v>1.1816029002023762</v>
      </c>
      <c r="AA230" s="125">
        <v>0.103202815170331</v>
      </c>
      <c r="AB230" s="125">
        <v>0.139332090347492</v>
      </c>
      <c r="AC230" s="125">
        <v>0.110905069421894</v>
      </c>
      <c r="AD230" s="126">
        <v>1.6896454387417301E-2</v>
      </c>
      <c r="AE230" s="125">
        <v>5.15144583093054E-2</v>
      </c>
      <c r="AF230" s="125">
        <v>5.5533595036931699E-2</v>
      </c>
    </row>
    <row r="231" spans="1:32">
      <c r="A231" s="123" t="s">
        <v>265</v>
      </c>
      <c r="B231" s="123">
        <v>0.64937373873873871</v>
      </c>
      <c r="C231" s="136" t="s">
        <v>33</v>
      </c>
      <c r="D231" s="136" t="s">
        <v>33</v>
      </c>
      <c r="E231" s="127">
        <v>0.42184518018018019</v>
      </c>
      <c r="F231" s="136" t="s">
        <v>33</v>
      </c>
      <c r="G231" s="136" t="s">
        <v>33</v>
      </c>
      <c r="H231" s="127">
        <v>1.9988390390390389</v>
      </c>
      <c r="I231" s="136" t="s">
        <v>33</v>
      </c>
      <c r="J231" s="76" t="s">
        <v>33</v>
      </c>
      <c r="K231" s="123">
        <v>0</v>
      </c>
      <c r="L231" s="123">
        <v>0</v>
      </c>
      <c r="M231" s="124">
        <v>0</v>
      </c>
      <c r="N231" s="123">
        <v>0</v>
      </c>
      <c r="O231" s="124">
        <v>0</v>
      </c>
      <c r="P231" s="124">
        <v>0</v>
      </c>
      <c r="Q231" s="123" t="s">
        <v>298</v>
      </c>
      <c r="R231" s="123">
        <v>0.116587244225953</v>
      </c>
      <c r="S231" s="123" t="s">
        <v>33</v>
      </c>
      <c r="T231" s="123" t="s">
        <v>33</v>
      </c>
      <c r="U231" s="123">
        <v>0.19351029491988936</v>
      </c>
      <c r="V231" s="123" t="s">
        <v>33</v>
      </c>
      <c r="W231" s="123" t="s">
        <v>33</v>
      </c>
      <c r="X231" s="123">
        <v>1.3913677415359191</v>
      </c>
      <c r="Y231" s="123" t="s">
        <v>33</v>
      </c>
      <c r="Z231" s="123" t="s">
        <v>33</v>
      </c>
      <c r="AA231" s="123" t="s">
        <v>33</v>
      </c>
      <c r="AB231" s="123" t="s">
        <v>33</v>
      </c>
      <c r="AC231" s="123" t="s">
        <v>33</v>
      </c>
      <c r="AD231" s="123" t="s">
        <v>33</v>
      </c>
      <c r="AE231" s="123" t="s">
        <v>33</v>
      </c>
      <c r="AF231" s="123" t="s">
        <v>33</v>
      </c>
    </row>
    <row r="232" spans="1:32">
      <c r="A232" s="127" t="s">
        <v>266</v>
      </c>
      <c r="B232" s="127">
        <v>0.82857636363636356</v>
      </c>
      <c r="C232" s="127">
        <v>0.80220000000000002</v>
      </c>
      <c r="D232" s="127" t="s">
        <v>33</v>
      </c>
      <c r="E232" s="127">
        <v>0.92008490259740272</v>
      </c>
      <c r="F232" s="127">
        <v>0.99997000000000003</v>
      </c>
      <c r="G232" s="127" t="s">
        <v>33</v>
      </c>
      <c r="H232" s="127">
        <v>4.7921097402597406</v>
      </c>
      <c r="I232" s="127">
        <v>4.5</v>
      </c>
      <c r="J232" s="127" t="s">
        <v>33</v>
      </c>
      <c r="K232" s="123">
        <v>1</v>
      </c>
      <c r="L232" s="123">
        <v>0</v>
      </c>
      <c r="M232" s="124">
        <v>0</v>
      </c>
      <c r="N232" s="123">
        <v>1</v>
      </c>
      <c r="O232" s="124">
        <v>1</v>
      </c>
      <c r="P232" s="124">
        <v>3.7313432835820895E-3</v>
      </c>
      <c r="Q232" s="123" t="s">
        <v>296</v>
      </c>
      <c r="R232" s="123">
        <v>3.4283244711457675E-2</v>
      </c>
      <c r="S232" s="123">
        <v>0</v>
      </c>
      <c r="T232" s="123" t="s">
        <v>33</v>
      </c>
      <c r="U232" s="123">
        <v>0.13405170408650913</v>
      </c>
      <c r="V232" s="123">
        <v>0</v>
      </c>
      <c r="W232" s="123" t="s">
        <v>33</v>
      </c>
      <c r="X232" s="123">
        <v>1.4316278253594539</v>
      </c>
      <c r="Y232" s="123">
        <v>0</v>
      </c>
      <c r="Z232" s="123" t="s">
        <v>33</v>
      </c>
      <c r="AA232" s="123" t="s">
        <v>33</v>
      </c>
      <c r="AB232" s="123" t="s">
        <v>33</v>
      </c>
      <c r="AC232" s="123" t="s">
        <v>33</v>
      </c>
      <c r="AD232" s="123" t="s">
        <v>33</v>
      </c>
      <c r="AE232" s="123" t="s">
        <v>33</v>
      </c>
      <c r="AF232" s="123" t="s">
        <v>33</v>
      </c>
    </row>
    <row r="233" spans="1:32">
      <c r="A233" s="127" t="s">
        <v>267</v>
      </c>
      <c r="B233" s="127">
        <v>0.75413189054726371</v>
      </c>
      <c r="C233" s="127">
        <v>0.77491666666666659</v>
      </c>
      <c r="D233" s="127" t="s">
        <v>33</v>
      </c>
      <c r="E233" s="127">
        <v>0.65388746268656717</v>
      </c>
      <c r="F233" s="127">
        <v>0.70163666666666658</v>
      </c>
      <c r="G233" s="127" t="s">
        <v>33</v>
      </c>
      <c r="H233" s="127">
        <v>2.8994252238805971</v>
      </c>
      <c r="I233" s="127">
        <v>3.5087466666666671</v>
      </c>
      <c r="J233" s="127" t="s">
        <v>33</v>
      </c>
      <c r="K233" s="130">
        <v>3</v>
      </c>
      <c r="L233" s="127">
        <v>0</v>
      </c>
      <c r="M233" s="128">
        <v>0</v>
      </c>
      <c r="N233" s="127">
        <v>1</v>
      </c>
      <c r="O233" s="128">
        <v>0.16666666666666666</v>
      </c>
      <c r="P233" s="128">
        <v>1.2195121951219513E-2</v>
      </c>
      <c r="Q233" s="127" t="s">
        <v>298</v>
      </c>
      <c r="R233" s="127">
        <v>7.2679407072060165E-2</v>
      </c>
      <c r="S233" s="127">
        <v>3.3900808577705374E-2</v>
      </c>
      <c r="T233" s="127" t="s">
        <v>33</v>
      </c>
      <c r="U233" s="127">
        <v>0.21496795820483589</v>
      </c>
      <c r="V233" s="127">
        <v>0.12867958924743619</v>
      </c>
      <c r="W233" s="127" t="s">
        <v>33</v>
      </c>
      <c r="X233" s="127">
        <v>2.0344104750712617</v>
      </c>
      <c r="Y233" s="127">
        <v>0.48716449175019144</v>
      </c>
      <c r="Z233" s="127" t="s">
        <v>33</v>
      </c>
      <c r="AA233" s="129">
        <v>0.20614627133527</v>
      </c>
      <c r="AB233" s="127" t="s">
        <v>33</v>
      </c>
      <c r="AC233" s="129">
        <v>0.296609289783279</v>
      </c>
      <c r="AD233" s="127" t="s">
        <v>33</v>
      </c>
      <c r="AE233" s="129">
        <v>9.6705548979405406E-2</v>
      </c>
      <c r="AF233" s="127" t="s">
        <v>33</v>
      </c>
    </row>
    <row r="234" spans="1:32">
      <c r="A234" s="77" t="s">
        <v>268</v>
      </c>
      <c r="B234" s="77">
        <v>0.67576491900000002</v>
      </c>
      <c r="C234" s="136">
        <v>0.790254444</v>
      </c>
      <c r="D234" s="136">
        <v>0.57847000000000004</v>
      </c>
      <c r="E234" s="136">
        <v>0.533287175</v>
      </c>
      <c r="F234" s="136">
        <v>0.82043500000000003</v>
      </c>
      <c r="G234" s="136">
        <v>0.28138000000000002</v>
      </c>
      <c r="H234" s="136">
        <v>2.1637551949999998</v>
      </c>
      <c r="I234" s="136">
        <v>3.8738999999999999</v>
      </c>
      <c r="J234" s="77">
        <v>1.63798</v>
      </c>
      <c r="K234" s="77">
        <v>19</v>
      </c>
      <c r="L234" s="77">
        <v>1</v>
      </c>
      <c r="M234" s="80">
        <v>5.2600000000000001E-2</v>
      </c>
      <c r="N234" s="77">
        <v>11</v>
      </c>
      <c r="O234" s="80">
        <v>0.57889999999999997</v>
      </c>
      <c r="P234" s="80">
        <v>7.8600000000000003E-2</v>
      </c>
      <c r="Q234" s="77" t="s">
        <v>38</v>
      </c>
      <c r="R234" s="77">
        <v>0.10689589200000001</v>
      </c>
      <c r="S234" s="77">
        <v>3.8745610999999999E-2</v>
      </c>
      <c r="T234" s="77">
        <v>0</v>
      </c>
      <c r="U234" s="77">
        <v>0.25979766199999998</v>
      </c>
      <c r="V234" s="77">
        <v>0.12777497400000001</v>
      </c>
      <c r="W234" s="77">
        <v>0</v>
      </c>
      <c r="X234" s="77">
        <v>1.8446007019999999</v>
      </c>
      <c r="Y234" s="77">
        <v>1.4459584379999999</v>
      </c>
      <c r="Z234" s="77">
        <v>0</v>
      </c>
      <c r="AA234" s="131">
        <v>1.1912399999999999E-9</v>
      </c>
      <c r="AB234" s="77" t="s">
        <v>33</v>
      </c>
      <c r="AC234" s="131">
        <v>3.5097300000000003E-8</v>
      </c>
      <c r="AD234" s="77" t="s">
        <v>33</v>
      </c>
      <c r="AE234" s="131">
        <v>6.7209100000000007E-5</v>
      </c>
      <c r="AF234" s="77" t="s">
        <v>33</v>
      </c>
    </row>
    <row r="235" spans="1:32">
      <c r="A235" s="77" t="s">
        <v>269</v>
      </c>
      <c r="B235" s="77">
        <v>0.76287428599999996</v>
      </c>
      <c r="C235" s="136">
        <v>0.80632999999999999</v>
      </c>
      <c r="D235" s="136">
        <v>0.50180000000000002</v>
      </c>
      <c r="E235" s="136">
        <v>0.71188343499999995</v>
      </c>
      <c r="F235" s="136">
        <v>0.92479999999999996</v>
      </c>
      <c r="G235" s="136">
        <v>0.24984000000000001</v>
      </c>
      <c r="H235" s="136">
        <v>3.5434506080000001</v>
      </c>
      <c r="I235" s="136">
        <v>4.9591000000000003</v>
      </c>
      <c r="J235" s="77">
        <v>2.7682199999999999</v>
      </c>
      <c r="K235" s="77">
        <v>3</v>
      </c>
      <c r="L235" s="77">
        <v>1</v>
      </c>
      <c r="M235" s="80">
        <v>0.33329999999999999</v>
      </c>
      <c r="N235" s="77">
        <v>2</v>
      </c>
      <c r="O235" s="80">
        <v>0.66669999999999996</v>
      </c>
      <c r="P235" s="80">
        <v>1.0999999999999999E-2</v>
      </c>
      <c r="Q235" s="77" t="s">
        <v>296</v>
      </c>
      <c r="R235" s="77">
        <v>0.10065711300000001</v>
      </c>
      <c r="S235" s="77">
        <v>2.9260000000000001E-2</v>
      </c>
      <c r="T235" s="77">
        <v>0</v>
      </c>
      <c r="U235" s="77">
        <v>0.23393319600000001</v>
      </c>
      <c r="V235" s="77">
        <v>7.5170000000000001E-2</v>
      </c>
      <c r="W235" s="77">
        <v>0</v>
      </c>
      <c r="X235" s="77">
        <v>1.526156485</v>
      </c>
      <c r="Y235" s="77">
        <v>4.0899999999999999E-2</v>
      </c>
      <c r="Z235" s="77">
        <v>0</v>
      </c>
      <c r="AA235" s="77">
        <v>0.14578181900000001</v>
      </c>
      <c r="AB235" s="77" t="s">
        <v>33</v>
      </c>
      <c r="AC235" s="77">
        <v>8.0039056999999997E-2</v>
      </c>
      <c r="AD235" s="77" t="s">
        <v>33</v>
      </c>
      <c r="AE235" s="77">
        <v>1.9978999000000001E-2</v>
      </c>
      <c r="AF235" s="77" t="s">
        <v>33</v>
      </c>
    </row>
    <row r="236" spans="1:32">
      <c r="A236" s="127" t="s">
        <v>270</v>
      </c>
      <c r="B236" s="127">
        <v>0.68997285534591191</v>
      </c>
      <c r="C236" s="127" t="s">
        <v>33</v>
      </c>
      <c r="D236" s="127" t="s">
        <v>33</v>
      </c>
      <c r="E236" s="127">
        <v>0.58578598742138355</v>
      </c>
      <c r="F236" s="127" t="s">
        <v>33</v>
      </c>
      <c r="G236" s="127" t="s">
        <v>33</v>
      </c>
      <c r="H236" s="127">
        <v>2.5583545534591194</v>
      </c>
      <c r="I236" s="127" t="s">
        <v>33</v>
      </c>
      <c r="J236" s="127" t="s">
        <v>33</v>
      </c>
      <c r="K236" s="127">
        <v>0</v>
      </c>
      <c r="L236" s="127">
        <v>0</v>
      </c>
      <c r="M236" s="128">
        <v>0</v>
      </c>
      <c r="N236" s="127">
        <v>0</v>
      </c>
      <c r="O236" s="128">
        <v>0</v>
      </c>
      <c r="P236" s="128">
        <v>0</v>
      </c>
      <c r="Q236" s="127" t="s">
        <v>38</v>
      </c>
      <c r="R236" s="127">
        <v>0.12974794090206204</v>
      </c>
      <c r="S236" s="127" t="s">
        <v>33</v>
      </c>
      <c r="T236" s="127" t="s">
        <v>33</v>
      </c>
      <c r="U236" s="127">
        <v>0.26229278410650086</v>
      </c>
      <c r="V236" s="127" t="s">
        <v>33</v>
      </c>
      <c r="W236" s="127" t="s">
        <v>33</v>
      </c>
      <c r="X236" s="127">
        <v>1.8452251675026146</v>
      </c>
      <c r="Y236" s="127" t="s">
        <v>33</v>
      </c>
      <c r="Z236" s="127" t="s">
        <v>33</v>
      </c>
      <c r="AA236" s="127" t="s">
        <v>33</v>
      </c>
      <c r="AB236" s="127" t="s">
        <v>33</v>
      </c>
      <c r="AC236" s="127" t="s">
        <v>33</v>
      </c>
      <c r="AD236" s="127" t="s">
        <v>33</v>
      </c>
      <c r="AE236" s="127" t="s">
        <v>33</v>
      </c>
      <c r="AF236" s="127" t="s">
        <v>33</v>
      </c>
    </row>
    <row r="237" spans="1:32">
      <c r="A237" s="77" t="s">
        <v>271</v>
      </c>
      <c r="B237" s="77">
        <v>0.68566180300000001</v>
      </c>
      <c r="C237" s="136">
        <v>0.75168800000000002</v>
      </c>
      <c r="D237" s="136">
        <v>0.56484999999999996</v>
      </c>
      <c r="E237" s="136">
        <v>0.49889302800000002</v>
      </c>
      <c r="F237" s="136">
        <v>0.72781399999999996</v>
      </c>
      <c r="G237" s="136">
        <v>0.26007000000000002</v>
      </c>
      <c r="H237" s="136">
        <v>1.927401148</v>
      </c>
      <c r="I237" s="136">
        <v>3.1761659999999998</v>
      </c>
      <c r="J237" s="77">
        <v>-4.5240000000000002E-2</v>
      </c>
      <c r="K237" s="77">
        <v>6</v>
      </c>
      <c r="L237" s="77">
        <v>1</v>
      </c>
      <c r="M237" s="80">
        <v>0.16669999999999999</v>
      </c>
      <c r="N237" s="77">
        <v>3</v>
      </c>
      <c r="O237" s="80">
        <v>0.5</v>
      </c>
      <c r="P237" s="80">
        <v>2.3400000000000001E-2</v>
      </c>
      <c r="Q237" s="77" t="s">
        <v>38</v>
      </c>
      <c r="R237" s="77">
        <v>7.3414726E-2</v>
      </c>
      <c r="S237" s="77">
        <v>2.5240014000000002E-2</v>
      </c>
      <c r="T237" s="77">
        <v>0</v>
      </c>
      <c r="U237" s="77">
        <v>0.16042857299999999</v>
      </c>
      <c r="V237" s="77">
        <v>0.11591375499999999</v>
      </c>
      <c r="W237" s="77">
        <v>0</v>
      </c>
      <c r="X237" s="77">
        <v>1.4000268360000001</v>
      </c>
      <c r="Y237" s="77">
        <v>0.716455379</v>
      </c>
      <c r="Z237" s="77">
        <v>0</v>
      </c>
      <c r="AA237" s="77">
        <v>2.2741860000000001E-3</v>
      </c>
      <c r="AB237" s="77" t="s">
        <v>33</v>
      </c>
      <c r="AC237" s="77">
        <v>5.8550110000000002E-3</v>
      </c>
      <c r="AD237" s="77" t="s">
        <v>33</v>
      </c>
      <c r="AE237" s="77">
        <v>9.02968E-3</v>
      </c>
      <c r="AF237" s="77" t="s">
        <v>33</v>
      </c>
    </row>
    <row r="238" spans="1:32">
      <c r="A238" s="3" t="s">
        <v>45</v>
      </c>
      <c r="B238" s="3">
        <v>0.69411894291754594</v>
      </c>
      <c r="C238" s="137">
        <v>0.75390666666666695</v>
      </c>
      <c r="D238" s="138" t="s">
        <v>33</v>
      </c>
      <c r="E238" s="137">
        <v>0.57381651162790703</v>
      </c>
      <c r="F238" s="137">
        <v>0.73768999999999996</v>
      </c>
      <c r="G238" s="138" t="s">
        <v>33</v>
      </c>
      <c r="H238" s="137">
        <v>2.1319954122621598</v>
      </c>
      <c r="I238" s="137">
        <v>3.82934333333333</v>
      </c>
      <c r="J238" s="4" t="s">
        <v>33</v>
      </c>
      <c r="K238" s="3">
        <v>6</v>
      </c>
      <c r="L238" s="3">
        <v>0</v>
      </c>
      <c r="M238" s="5">
        <f>L238/K238</f>
        <v>0</v>
      </c>
      <c r="N238" s="3">
        <v>3</v>
      </c>
      <c r="O238" s="5">
        <v>0.5</v>
      </c>
      <c r="P238" s="5">
        <v>3.1899999999999998E-2</v>
      </c>
      <c r="Q238" s="5" t="s">
        <v>34</v>
      </c>
      <c r="R238" s="3">
        <v>7.4683706132417399E-2</v>
      </c>
      <c r="S238" s="3">
        <v>7.5943769037068204E-2</v>
      </c>
      <c r="T238" s="4" t="s">
        <v>33</v>
      </c>
      <c r="U238" s="3">
        <v>0.18745113285085799</v>
      </c>
      <c r="V238" s="3">
        <v>0.16308281546502701</v>
      </c>
      <c r="W238" s="4" t="s">
        <v>33</v>
      </c>
      <c r="X238" s="3">
        <v>1.78278828808513</v>
      </c>
      <c r="Y238" s="3">
        <v>2.1253611925714901</v>
      </c>
      <c r="Z238" s="4" t="s">
        <v>33</v>
      </c>
      <c r="AA238" s="16">
        <v>5.6705789999999999E-2</v>
      </c>
      <c r="AB238" s="4" t="s">
        <v>33</v>
      </c>
      <c r="AC238" s="112">
        <v>2.929091E-2</v>
      </c>
      <c r="AD238" s="4" t="s">
        <v>33</v>
      </c>
      <c r="AE238" s="16">
        <v>5.4507170000000001E-2</v>
      </c>
      <c r="AF238" s="3" t="s">
        <v>33</v>
      </c>
    </row>
    <row r="239" spans="1:32">
      <c r="A239" s="127" t="s">
        <v>272</v>
      </c>
      <c r="B239" s="127">
        <v>0.60949050314465403</v>
      </c>
      <c r="C239" s="127">
        <v>0.669655</v>
      </c>
      <c r="D239" s="127" t="s">
        <v>33</v>
      </c>
      <c r="E239" s="127">
        <v>0.38798861635220128</v>
      </c>
      <c r="F239" s="127">
        <v>0.45938999999999997</v>
      </c>
      <c r="G239" s="127" t="s">
        <v>33</v>
      </c>
      <c r="H239" s="127">
        <v>1.3191093081761005</v>
      </c>
      <c r="I239" s="127">
        <v>2.6485499999999997</v>
      </c>
      <c r="J239" s="127" t="s">
        <v>33</v>
      </c>
      <c r="K239" s="127">
        <v>6</v>
      </c>
      <c r="L239" s="127">
        <v>0</v>
      </c>
      <c r="M239" s="128">
        <v>0</v>
      </c>
      <c r="N239" s="127">
        <v>2</v>
      </c>
      <c r="O239" s="128">
        <v>0.33333333333333331</v>
      </c>
      <c r="P239" s="128">
        <v>7.407407407407407E-2</v>
      </c>
      <c r="Q239" s="127" t="s">
        <v>34</v>
      </c>
      <c r="R239" s="127">
        <v>0.10949746226805018</v>
      </c>
      <c r="S239" s="127">
        <v>8.9488707248456784E-2</v>
      </c>
      <c r="T239" s="127" t="s">
        <v>33</v>
      </c>
      <c r="U239" s="127">
        <v>0.18951610788637463</v>
      </c>
      <c r="V239" s="127">
        <v>0.24201662422238682</v>
      </c>
      <c r="W239" s="127" t="s">
        <v>33</v>
      </c>
      <c r="X239" s="127">
        <v>1.6090461248586978</v>
      </c>
      <c r="Y239" s="127">
        <v>1.4432173092319349</v>
      </c>
      <c r="Z239" s="127" t="s">
        <v>33</v>
      </c>
      <c r="AA239" s="129">
        <v>8.2646752386984296E-2</v>
      </c>
      <c r="AB239" s="127" t="s">
        <v>33</v>
      </c>
      <c r="AC239" s="129">
        <v>0.25230116896514798</v>
      </c>
      <c r="AD239" s="127" t="s">
        <v>33</v>
      </c>
      <c r="AE239" s="132">
        <v>3.8064326556879503E-2</v>
      </c>
      <c r="AF239" s="127" t="s">
        <v>33</v>
      </c>
    </row>
    <row r="240" spans="1:32">
      <c r="A240" s="123" t="s">
        <v>273</v>
      </c>
      <c r="B240" s="123">
        <v>0.77076987179487189</v>
      </c>
      <c r="C240" s="127">
        <v>0.71914</v>
      </c>
      <c r="D240" s="127" t="s">
        <v>33</v>
      </c>
      <c r="E240" s="127">
        <v>0.74930664102564093</v>
      </c>
      <c r="F240" s="127">
        <v>0.55906999999999996</v>
      </c>
      <c r="G240" s="127" t="s">
        <v>33</v>
      </c>
      <c r="H240" s="127">
        <v>3.9357141025641025</v>
      </c>
      <c r="I240" s="127">
        <v>2.66039</v>
      </c>
      <c r="J240" s="127" t="s">
        <v>33</v>
      </c>
      <c r="K240" s="123">
        <v>1</v>
      </c>
      <c r="L240" s="123">
        <v>0</v>
      </c>
      <c r="M240" s="124">
        <v>0</v>
      </c>
      <c r="N240" s="123">
        <v>0</v>
      </c>
      <c r="O240" s="124">
        <v>0</v>
      </c>
      <c r="P240" s="124">
        <v>0</v>
      </c>
      <c r="Q240" s="123" t="s">
        <v>296</v>
      </c>
      <c r="R240" s="123">
        <v>0.11958975636276981</v>
      </c>
      <c r="S240" s="123">
        <v>0</v>
      </c>
      <c r="T240" s="123" t="s">
        <v>33</v>
      </c>
      <c r="U240" s="123">
        <v>0.24633981879790356</v>
      </c>
      <c r="V240" s="123">
        <v>0</v>
      </c>
      <c r="W240" s="123" t="s">
        <v>33</v>
      </c>
      <c r="X240" s="123">
        <v>1.6671240532013976</v>
      </c>
      <c r="Y240" s="123">
        <v>0</v>
      </c>
      <c r="Z240" s="123" t="s">
        <v>33</v>
      </c>
      <c r="AA240" s="123" t="s">
        <v>33</v>
      </c>
      <c r="AB240" s="123" t="s">
        <v>33</v>
      </c>
      <c r="AC240" s="123" t="s">
        <v>33</v>
      </c>
      <c r="AD240" s="123" t="s">
        <v>33</v>
      </c>
      <c r="AE240" s="123" t="s">
        <v>33</v>
      </c>
      <c r="AF240" s="123" t="s">
        <v>33</v>
      </c>
    </row>
    <row r="241" spans="1:32">
      <c r="A241" s="127" t="s">
        <v>274</v>
      </c>
      <c r="B241" s="127">
        <v>0.69672764309764312</v>
      </c>
      <c r="C241" s="127">
        <v>0.74781451612903238</v>
      </c>
      <c r="D241" s="127">
        <v>0.64298999999999995</v>
      </c>
      <c r="E241" s="127">
        <v>0.57359875420875417</v>
      </c>
      <c r="F241" s="127">
        <v>0.6718696774193551</v>
      </c>
      <c r="G241" s="127">
        <v>0.37406</v>
      </c>
      <c r="H241" s="127">
        <v>1.8927027609427611</v>
      </c>
      <c r="I241" s="127">
        <v>2.9145083870967743</v>
      </c>
      <c r="J241" s="127">
        <v>1.5107600000000001</v>
      </c>
      <c r="K241" s="127">
        <v>32</v>
      </c>
      <c r="L241" s="127">
        <v>1</v>
      </c>
      <c r="M241" s="128">
        <v>3.125E-2</v>
      </c>
      <c r="N241" s="127">
        <v>12</v>
      </c>
      <c r="O241" s="128">
        <v>0.375</v>
      </c>
      <c r="P241" s="128">
        <v>0.12371134020618557</v>
      </c>
      <c r="Q241" s="127" t="s">
        <v>34</v>
      </c>
      <c r="R241" s="127">
        <v>7.9822492940859066E-2</v>
      </c>
      <c r="S241" s="127">
        <v>5.0441401059991411E-2</v>
      </c>
      <c r="T241" s="127">
        <v>0</v>
      </c>
      <c r="U241" s="127">
        <v>0.15542912616062043</v>
      </c>
      <c r="V241" s="127">
        <v>0.14996282828633861</v>
      </c>
      <c r="W241" s="127">
        <v>0</v>
      </c>
      <c r="X241" s="127">
        <v>1.608102179969821</v>
      </c>
      <c r="Y241" s="127">
        <v>1.9205407993786656</v>
      </c>
      <c r="Z241" s="127">
        <v>0</v>
      </c>
      <c r="AA241" s="132">
        <v>4.9485988754162004E-6</v>
      </c>
      <c r="AB241" s="127" t="s">
        <v>33</v>
      </c>
      <c r="AC241" s="132">
        <v>6.4573327098627498E-4</v>
      </c>
      <c r="AD241" s="127" t="s">
        <v>33</v>
      </c>
      <c r="AE241" s="132">
        <v>3.3790733195702199E-3</v>
      </c>
      <c r="AF241" s="127" t="s">
        <v>33</v>
      </c>
    </row>
    <row r="242" spans="1:32">
      <c r="A242" s="77" t="s">
        <v>275</v>
      </c>
      <c r="B242" s="77">
        <v>0.71665084400000001</v>
      </c>
      <c r="C242" s="127" t="s">
        <v>33</v>
      </c>
      <c r="D242" s="127" t="s">
        <v>33</v>
      </c>
      <c r="E242" s="136">
        <v>0.53298812900000003</v>
      </c>
      <c r="F242" s="127" t="s">
        <v>33</v>
      </c>
      <c r="G242" s="127" t="s">
        <v>33</v>
      </c>
      <c r="H242" s="136">
        <v>1.817085579</v>
      </c>
      <c r="I242" s="127" t="s">
        <v>33</v>
      </c>
      <c r="J242" s="127" t="s">
        <v>33</v>
      </c>
      <c r="K242" s="133">
        <v>0</v>
      </c>
      <c r="L242" s="77">
        <v>0</v>
      </c>
      <c r="M242" s="80">
        <v>0</v>
      </c>
      <c r="N242" s="77">
        <v>0</v>
      </c>
      <c r="O242" s="80">
        <v>0</v>
      </c>
      <c r="P242" s="80">
        <v>0</v>
      </c>
      <c r="Q242" s="77" t="s">
        <v>295</v>
      </c>
      <c r="R242" s="77">
        <v>9.1344056000000007E-2</v>
      </c>
      <c r="S242" s="127" t="s">
        <v>33</v>
      </c>
      <c r="T242" s="77" t="s">
        <v>33</v>
      </c>
      <c r="U242" s="77">
        <v>0.176906598</v>
      </c>
      <c r="V242" s="127" t="s">
        <v>33</v>
      </c>
      <c r="W242" s="77" t="s">
        <v>33</v>
      </c>
      <c r="X242" s="77">
        <v>1.7803407170000001</v>
      </c>
      <c r="Y242" s="127" t="s">
        <v>33</v>
      </c>
      <c r="Z242" s="77" t="s">
        <v>33</v>
      </c>
      <c r="AA242" s="77" t="s">
        <v>33</v>
      </c>
      <c r="AB242" s="77" t="s">
        <v>33</v>
      </c>
      <c r="AC242" s="77" t="s">
        <v>33</v>
      </c>
      <c r="AD242" s="77" t="s">
        <v>33</v>
      </c>
      <c r="AE242" s="77" t="s">
        <v>33</v>
      </c>
      <c r="AF242" s="77" t="s">
        <v>33</v>
      </c>
    </row>
    <row r="243" spans="1:32">
      <c r="A243" s="77" t="s">
        <v>276</v>
      </c>
      <c r="B243" s="77">
        <v>0.71354082900000004</v>
      </c>
      <c r="C243" s="136">
        <v>0.74019461499999994</v>
      </c>
      <c r="D243" s="127" t="s">
        <v>33</v>
      </c>
      <c r="E243" s="136">
        <v>0.569768155</v>
      </c>
      <c r="F243" s="136">
        <v>0.73864923100000002</v>
      </c>
      <c r="G243" s="127" t="s">
        <v>33</v>
      </c>
      <c r="H243" s="136">
        <v>3.0743737430000002</v>
      </c>
      <c r="I243" s="136">
        <v>4.4292400000000001</v>
      </c>
      <c r="J243" s="127" t="s">
        <v>33</v>
      </c>
      <c r="K243" s="77">
        <v>13</v>
      </c>
      <c r="L243" s="77">
        <v>0</v>
      </c>
      <c r="M243" s="80">
        <v>0</v>
      </c>
      <c r="N243" s="77">
        <v>8</v>
      </c>
      <c r="O243" s="80">
        <v>0.61539999999999995</v>
      </c>
      <c r="P243" s="80">
        <v>6.3500000000000001E-2</v>
      </c>
      <c r="Q243" s="77" t="s">
        <v>300</v>
      </c>
      <c r="R243" s="77">
        <v>0.11454914200000001</v>
      </c>
      <c r="S243" s="77">
        <v>0.155128086</v>
      </c>
      <c r="T243" s="77" t="s">
        <v>33</v>
      </c>
      <c r="U243" s="77">
        <v>0.27525153200000002</v>
      </c>
      <c r="V243" s="77">
        <v>0.29770998900000001</v>
      </c>
      <c r="W243" s="77" t="s">
        <v>33</v>
      </c>
      <c r="X243" s="77">
        <v>2.1770996970000001</v>
      </c>
      <c r="Y243" s="77">
        <v>1.4752597460000001</v>
      </c>
      <c r="Z243" s="77" t="s">
        <v>33</v>
      </c>
      <c r="AA243" s="77">
        <v>0.27543189099999998</v>
      </c>
      <c r="AB243" s="77" t="s">
        <v>33</v>
      </c>
      <c r="AC243" s="77">
        <v>3.3400695000000001E-2</v>
      </c>
      <c r="AD243" s="77" t="s">
        <v>33</v>
      </c>
      <c r="AE243" s="77">
        <v>3.868532E-3</v>
      </c>
      <c r="AF243" s="77" t="s">
        <v>33</v>
      </c>
    </row>
    <row r="244" spans="1:32">
      <c r="A244" s="77" t="s">
        <v>277</v>
      </c>
      <c r="B244" s="77">
        <v>0.64111626700000002</v>
      </c>
      <c r="C244" s="136">
        <v>0.72748714299999995</v>
      </c>
      <c r="D244" s="136">
        <v>0.54598833300000005</v>
      </c>
      <c r="E244" s="136">
        <v>0.47552866700000002</v>
      </c>
      <c r="F244" s="136">
        <v>0.644945714</v>
      </c>
      <c r="G244" s="136">
        <v>0.31970166700000002</v>
      </c>
      <c r="H244" s="136">
        <v>1.5966822329999999</v>
      </c>
      <c r="I244" s="136">
        <v>3.4678242859999999</v>
      </c>
      <c r="J244" s="77">
        <v>6.7491667000000005E-2</v>
      </c>
      <c r="K244" s="77">
        <v>13</v>
      </c>
      <c r="L244" s="77">
        <v>6</v>
      </c>
      <c r="M244" s="80">
        <v>0.46150000000000002</v>
      </c>
      <c r="N244" s="77">
        <v>4</v>
      </c>
      <c r="O244" s="80">
        <v>0.30769999999999997</v>
      </c>
      <c r="P244" s="80">
        <v>8.5099999999999995E-2</v>
      </c>
      <c r="Q244" s="77" t="s">
        <v>34</v>
      </c>
      <c r="R244" s="77">
        <v>0.11227456700000001</v>
      </c>
      <c r="S244" s="77">
        <v>7.2869976000000003E-2</v>
      </c>
      <c r="T244" s="77">
        <v>8.0691009999999994E-2</v>
      </c>
      <c r="U244" s="77">
        <v>0.196323261</v>
      </c>
      <c r="V244" s="77">
        <v>0.17662050100000001</v>
      </c>
      <c r="W244" s="77">
        <v>6.9916929000000003E-2</v>
      </c>
      <c r="X244" s="77">
        <v>1.858680503</v>
      </c>
      <c r="Y244" s="77">
        <v>1.9132274</v>
      </c>
      <c r="Z244" s="77">
        <v>0.90616671800000004</v>
      </c>
      <c r="AA244" s="77">
        <v>1.1219375E-2</v>
      </c>
      <c r="AB244" s="77">
        <v>4.1363809999999997E-3</v>
      </c>
      <c r="AC244" s="77">
        <v>2.3200175E-2</v>
      </c>
      <c r="AD244" s="77">
        <v>3.2599920000000002E-3</v>
      </c>
      <c r="AE244" s="77">
        <v>2.1468115999999999E-2</v>
      </c>
      <c r="AF244" s="77">
        <v>4.3015190000000002E-3</v>
      </c>
    </row>
    <row r="245" spans="1:32">
      <c r="A245" s="123" t="s">
        <v>278</v>
      </c>
      <c r="B245" s="123">
        <v>0.78040699290780136</v>
      </c>
      <c r="C245" s="127">
        <v>0.77231799999999995</v>
      </c>
      <c r="D245" s="127">
        <v>0.49834000000000001</v>
      </c>
      <c r="E245" s="127">
        <v>0.72918173049645396</v>
      </c>
      <c r="F245" s="127">
        <v>0.61694399999999994</v>
      </c>
      <c r="G245" s="127">
        <v>0.20766999999999999</v>
      </c>
      <c r="H245" s="127">
        <v>3.7651840425531913</v>
      </c>
      <c r="I245" s="127">
        <v>3.147278</v>
      </c>
      <c r="J245" s="123">
        <v>2.3446199999999999</v>
      </c>
      <c r="K245" s="123">
        <v>6</v>
      </c>
      <c r="L245" s="123">
        <v>1</v>
      </c>
      <c r="M245" s="124">
        <v>0.16666666666666666</v>
      </c>
      <c r="N245" s="123">
        <v>2</v>
      </c>
      <c r="O245" s="124">
        <v>0.33333333333333331</v>
      </c>
      <c r="P245" s="124">
        <v>4.807692307692308E-3</v>
      </c>
      <c r="Q245" s="123" t="s">
        <v>296</v>
      </c>
      <c r="R245" s="123">
        <v>8.5440172449033111E-2</v>
      </c>
      <c r="S245" s="123">
        <v>8.9501359408670447E-2</v>
      </c>
      <c r="T245" s="123">
        <v>0</v>
      </c>
      <c r="U245" s="123">
        <v>0.25107861893850936</v>
      </c>
      <c r="V245" s="123">
        <v>0.21984870685087055</v>
      </c>
      <c r="W245" s="123">
        <v>0</v>
      </c>
      <c r="X245" s="123">
        <v>1.6837026535147031</v>
      </c>
      <c r="Y245" s="123">
        <v>2.9151984169342571</v>
      </c>
      <c r="Z245" s="123">
        <v>0</v>
      </c>
      <c r="AA245" s="134">
        <v>0.42509099191002397</v>
      </c>
      <c r="AB245" s="123" t="s">
        <v>33</v>
      </c>
      <c r="AC245" s="134">
        <v>0.15964129941192801</v>
      </c>
      <c r="AD245" s="123" t="s">
        <v>33</v>
      </c>
      <c r="AE245" s="134">
        <v>0.33030422594359699</v>
      </c>
      <c r="AF245" s="123" t="s">
        <v>33</v>
      </c>
    </row>
    <row r="246" spans="1:32">
      <c r="A246" s="77" t="s">
        <v>279</v>
      </c>
      <c r="B246" s="77">
        <v>0.753709038</v>
      </c>
      <c r="C246" s="127" t="s">
        <v>33</v>
      </c>
      <c r="D246" s="127" t="s">
        <v>33</v>
      </c>
      <c r="E246" s="77">
        <v>0.67391207900000005</v>
      </c>
      <c r="F246" s="127" t="s">
        <v>33</v>
      </c>
      <c r="G246" s="127" t="s">
        <v>33</v>
      </c>
      <c r="H246" s="77">
        <v>3.9007957389999999</v>
      </c>
      <c r="I246" s="127" t="s">
        <v>33</v>
      </c>
      <c r="J246" s="127" t="s">
        <v>33</v>
      </c>
      <c r="K246" s="77">
        <v>0</v>
      </c>
      <c r="L246" s="77">
        <v>0</v>
      </c>
      <c r="M246" s="80">
        <v>0</v>
      </c>
      <c r="N246" s="77">
        <v>0</v>
      </c>
      <c r="O246" s="80">
        <v>0</v>
      </c>
      <c r="P246" s="80">
        <v>0</v>
      </c>
      <c r="Q246" s="77" t="s">
        <v>296</v>
      </c>
      <c r="R246" s="77">
        <v>0.10053424</v>
      </c>
      <c r="S246" s="127" t="s">
        <v>33</v>
      </c>
      <c r="T246" s="77" t="s">
        <v>33</v>
      </c>
      <c r="U246" s="77">
        <v>0.26775137199999999</v>
      </c>
      <c r="V246" s="127" t="s">
        <v>33</v>
      </c>
      <c r="W246" s="77" t="s">
        <v>33</v>
      </c>
      <c r="X246" s="77">
        <v>1.4511905629999999</v>
      </c>
      <c r="Y246" s="127" t="s">
        <v>33</v>
      </c>
      <c r="Z246" s="77" t="s">
        <v>33</v>
      </c>
      <c r="AA246" s="77" t="s">
        <v>33</v>
      </c>
      <c r="AB246" s="77" t="s">
        <v>33</v>
      </c>
      <c r="AC246" s="77" t="s">
        <v>33</v>
      </c>
      <c r="AD246" s="77" t="s">
        <v>33</v>
      </c>
      <c r="AE246" s="77" t="s">
        <v>33</v>
      </c>
      <c r="AF246" s="77" t="s">
        <v>33</v>
      </c>
    </row>
    <row r="247" spans="1:32">
      <c r="A247" s="123" t="s">
        <v>280</v>
      </c>
      <c r="B247" s="123">
        <v>0.7092486037735849</v>
      </c>
      <c r="C247" s="123">
        <v>0.76768520000000007</v>
      </c>
      <c r="D247" s="123">
        <v>0.59840500000000008</v>
      </c>
      <c r="E247" s="123">
        <v>0.55969422641509425</v>
      </c>
      <c r="F247" s="123">
        <v>0.64770480000000008</v>
      </c>
      <c r="G247" s="123">
        <v>0.20768</v>
      </c>
      <c r="H247" s="123">
        <v>2.7467772830188681</v>
      </c>
      <c r="I247" s="123">
        <v>3.4173419999999997</v>
      </c>
      <c r="J247" s="123">
        <v>-0.85911499999999996</v>
      </c>
      <c r="K247" s="123">
        <v>27</v>
      </c>
      <c r="L247" s="123">
        <v>2</v>
      </c>
      <c r="M247" s="124">
        <v>7.407407407407407E-2</v>
      </c>
      <c r="N247" s="123">
        <v>10</v>
      </c>
      <c r="O247" s="124">
        <v>0.37037037037037035</v>
      </c>
      <c r="P247" s="124">
        <v>0.12195121951219512</v>
      </c>
      <c r="Q247" s="123" t="s">
        <v>300</v>
      </c>
      <c r="R247" s="123">
        <v>0.13225493340419731</v>
      </c>
      <c r="S247" s="123">
        <v>6.377914380861506E-2</v>
      </c>
      <c r="T247" s="123">
        <v>4.4155E-2</v>
      </c>
      <c r="U247" s="123">
        <v>0.24782701917711247</v>
      </c>
      <c r="V247" s="123">
        <v>0.21515919273170736</v>
      </c>
      <c r="W247" s="123">
        <v>8.567000000000001E-2</v>
      </c>
      <c r="X247" s="123">
        <v>1.7843311170241198</v>
      </c>
      <c r="Y247" s="123">
        <v>1.2231171934365079</v>
      </c>
      <c r="Z247" s="123">
        <v>8.4635000000000016E-2</v>
      </c>
      <c r="AA247" s="126">
        <v>3.7124262868840199E-4</v>
      </c>
      <c r="AB247" s="125">
        <v>6.2600488581566999E-2</v>
      </c>
      <c r="AC247" s="126">
        <v>3.2875326442370803E-2</v>
      </c>
      <c r="AD247" s="125">
        <v>5.32500558084456E-2</v>
      </c>
      <c r="AE247" s="126">
        <v>9.7928970272254407E-3</v>
      </c>
      <c r="AF247" s="126">
        <v>1.87234241858029E-2</v>
      </c>
    </row>
    <row r="248" spans="1:32">
      <c r="A248" s="123" t="s">
        <v>281</v>
      </c>
      <c r="B248" s="123">
        <v>0.76024164215686274</v>
      </c>
      <c r="C248" s="123">
        <v>0.7685249999999999</v>
      </c>
      <c r="D248" s="123">
        <v>0.74570000000000003</v>
      </c>
      <c r="E248" s="123">
        <v>0.61035568627450976</v>
      </c>
      <c r="F248" s="127">
        <v>0.65274999999999994</v>
      </c>
      <c r="G248" s="123">
        <v>0.69452999999999998</v>
      </c>
      <c r="H248" s="123">
        <v>2.8801743382352942</v>
      </c>
      <c r="I248" s="123">
        <v>3.2285349999999999</v>
      </c>
      <c r="J248" s="123">
        <v>2.9147699999999999</v>
      </c>
      <c r="K248" s="123">
        <v>3</v>
      </c>
      <c r="L248" s="123">
        <v>1</v>
      </c>
      <c r="M248" s="124">
        <v>0.33333333333333331</v>
      </c>
      <c r="N248" s="123">
        <v>1</v>
      </c>
      <c r="O248" s="124">
        <v>0.33333333333333331</v>
      </c>
      <c r="P248" s="124">
        <v>5.3475935828877002E-3</v>
      </c>
      <c r="Q248" s="123" t="s">
        <v>296</v>
      </c>
      <c r="R248" s="123">
        <v>7.0684156387517877E-2</v>
      </c>
      <c r="S248" s="123">
        <v>6.9695000000000007E-2</v>
      </c>
      <c r="T248" s="123">
        <v>0</v>
      </c>
      <c r="U248" s="123">
        <v>0.27548630909723848</v>
      </c>
      <c r="V248" s="123">
        <v>0.29631000000000002</v>
      </c>
      <c r="W248" s="123">
        <v>0</v>
      </c>
      <c r="X248" s="123">
        <v>2.013919716487456</v>
      </c>
      <c r="Y248" s="123">
        <v>1.6224749999999999</v>
      </c>
      <c r="Z248" s="123">
        <v>0</v>
      </c>
      <c r="AA248" s="125">
        <v>0.44712416447882503</v>
      </c>
      <c r="AB248" s="123" t="s">
        <v>33</v>
      </c>
      <c r="AC248" s="125">
        <v>0.43658262311469898</v>
      </c>
      <c r="AD248" s="123" t="s">
        <v>33</v>
      </c>
      <c r="AE248" s="125">
        <v>0.40649546586788099</v>
      </c>
      <c r="AF248" s="123" t="s">
        <v>33</v>
      </c>
    </row>
    <row r="249" spans="1:32">
      <c r="A249" s="77" t="s">
        <v>282</v>
      </c>
      <c r="B249" s="77">
        <v>0.64771163799999998</v>
      </c>
      <c r="C249" s="77">
        <v>0.69576208299999998</v>
      </c>
      <c r="D249" s="77">
        <v>0.49815999999999999</v>
      </c>
      <c r="E249" s="77">
        <v>0.41826904500000001</v>
      </c>
      <c r="F249" s="77">
        <v>0.498605417</v>
      </c>
      <c r="G249" s="77">
        <v>0.2399375</v>
      </c>
      <c r="H249" s="77">
        <v>1.523587789</v>
      </c>
      <c r="I249" s="77">
        <v>2.4243143749999998</v>
      </c>
      <c r="J249" s="77">
        <v>0.55205249999999995</v>
      </c>
      <c r="K249" s="77">
        <v>52</v>
      </c>
      <c r="L249" s="77">
        <v>4</v>
      </c>
      <c r="M249" s="80">
        <v>6.6699999999999995E-2</v>
      </c>
      <c r="N249" s="77">
        <v>10</v>
      </c>
      <c r="O249" s="80">
        <v>0.16669999999999999</v>
      </c>
      <c r="P249" s="80">
        <v>9.0899999999999995E-2</v>
      </c>
      <c r="Q249" s="77" t="s">
        <v>38</v>
      </c>
      <c r="R249" s="77">
        <v>9.6440284000000001E-2</v>
      </c>
      <c r="S249" s="77">
        <v>8.8119690000000001E-2</v>
      </c>
      <c r="T249" s="77">
        <v>0.140307821</v>
      </c>
      <c r="U249" s="77">
        <v>0.19021864399999999</v>
      </c>
      <c r="V249" s="77">
        <v>0.19931633300000001</v>
      </c>
      <c r="W249" s="77">
        <v>8.8995537999999999E-2</v>
      </c>
      <c r="X249" s="77">
        <v>1.743898919</v>
      </c>
      <c r="Y249" s="77">
        <v>1.8854003319999999</v>
      </c>
      <c r="Z249" s="77">
        <v>0.84249389500000005</v>
      </c>
      <c r="AA249" s="140">
        <v>3.0607600000000002E-4</v>
      </c>
      <c r="AB249" s="140">
        <v>3.4740367000000001E-2</v>
      </c>
      <c r="AC249" s="140">
        <v>4.4074689999999998E-3</v>
      </c>
      <c r="AD249" s="140">
        <v>8.2173939999999994E-3</v>
      </c>
      <c r="AE249" s="140">
        <v>1.0876900000000001E-3</v>
      </c>
      <c r="AF249" s="140">
        <v>1.6749351999999999E-2</v>
      </c>
    </row>
    <row r="250" spans="1:32">
      <c r="A250" s="77" t="s">
        <v>283</v>
      </c>
      <c r="B250" s="77">
        <v>0.78736872099999999</v>
      </c>
      <c r="C250" s="77">
        <v>0.80705695700000002</v>
      </c>
      <c r="D250" s="77">
        <v>0.76486125000000005</v>
      </c>
      <c r="E250" s="77">
        <v>0.71903929</v>
      </c>
      <c r="F250" s="77">
        <v>0.77092347800000005</v>
      </c>
      <c r="G250" s="77">
        <v>0.56913124999999998</v>
      </c>
      <c r="H250" s="77">
        <v>3.7520932330000001</v>
      </c>
      <c r="I250" s="77">
        <v>4.0352882609999998</v>
      </c>
      <c r="J250" s="77">
        <v>2.0951</v>
      </c>
      <c r="K250" s="77">
        <v>31</v>
      </c>
      <c r="L250" s="77">
        <v>8</v>
      </c>
      <c r="M250" s="80">
        <v>0.2581</v>
      </c>
      <c r="N250" s="77">
        <v>16</v>
      </c>
      <c r="O250" s="80">
        <v>0.5161</v>
      </c>
      <c r="P250" s="80">
        <v>4.9200000000000001E-2</v>
      </c>
      <c r="Q250" s="77" t="s">
        <v>296</v>
      </c>
      <c r="R250" s="77">
        <v>5.4710899E-2</v>
      </c>
      <c r="S250" s="77">
        <v>4.8870588999999999E-2</v>
      </c>
      <c r="T250" s="77">
        <v>5.9275776000000002E-2</v>
      </c>
      <c r="U250" s="77">
        <v>0.22307961000000001</v>
      </c>
      <c r="V250" s="77">
        <v>0.20838216800000001</v>
      </c>
      <c r="W250" s="77">
        <v>0.194225075</v>
      </c>
      <c r="X250" s="77">
        <v>1.792036223</v>
      </c>
      <c r="Y250" s="77">
        <v>2.1000127239999999</v>
      </c>
      <c r="Z250" s="77">
        <v>1.6421448329999999</v>
      </c>
      <c r="AA250" s="140">
        <v>3.6394013000000003E-2</v>
      </c>
      <c r="AB250" s="141">
        <v>5.6547782999999997E-2</v>
      </c>
      <c r="AC250" s="141">
        <v>0.12783530400000001</v>
      </c>
      <c r="AD250" s="140">
        <v>2.1004726000000001E-2</v>
      </c>
      <c r="AE250" s="141">
        <v>0.265244759</v>
      </c>
      <c r="AF250" s="140">
        <v>1.6045802000000001E-2</v>
      </c>
    </row>
    <row r="251" spans="1:32">
      <c r="A251" s="77" t="s">
        <v>284</v>
      </c>
      <c r="B251" s="77">
        <v>0.62624827599999999</v>
      </c>
      <c r="C251" s="77">
        <v>0.21597</v>
      </c>
      <c r="D251" s="127" t="s">
        <v>33</v>
      </c>
      <c r="E251" s="77">
        <v>0.54641793100000002</v>
      </c>
      <c r="F251" s="77">
        <v>0.16538</v>
      </c>
      <c r="G251" s="127" t="s">
        <v>33</v>
      </c>
      <c r="H251" s="77">
        <v>2.1816778160000001</v>
      </c>
      <c r="I251" s="77">
        <v>0</v>
      </c>
      <c r="J251" s="127" t="s">
        <v>33</v>
      </c>
      <c r="K251" s="139">
        <v>1</v>
      </c>
      <c r="L251" s="77">
        <v>0</v>
      </c>
      <c r="M251" s="80">
        <v>0</v>
      </c>
      <c r="N251" s="77">
        <v>0</v>
      </c>
      <c r="O251" s="80">
        <v>0</v>
      </c>
      <c r="P251" s="80">
        <v>0</v>
      </c>
      <c r="Q251" s="77" t="s">
        <v>34</v>
      </c>
      <c r="R251" s="77">
        <v>0.21686567500000001</v>
      </c>
      <c r="S251" s="77">
        <v>0</v>
      </c>
      <c r="T251" s="77" t="s">
        <v>33</v>
      </c>
      <c r="U251" s="77">
        <v>0.236087406</v>
      </c>
      <c r="V251" s="77">
        <v>0</v>
      </c>
      <c r="W251" s="77" t="s">
        <v>33</v>
      </c>
      <c r="X251" s="77">
        <v>1.80825463</v>
      </c>
      <c r="Y251" s="77">
        <v>0</v>
      </c>
      <c r="Z251" s="77" t="s">
        <v>33</v>
      </c>
      <c r="AA251" s="77" t="s">
        <v>33</v>
      </c>
      <c r="AB251" s="77" t="s">
        <v>33</v>
      </c>
      <c r="AC251" s="77" t="s">
        <v>33</v>
      </c>
      <c r="AD251" s="77" t="s">
        <v>33</v>
      </c>
      <c r="AE251" s="77" t="s">
        <v>33</v>
      </c>
      <c r="AF251" s="77" t="s">
        <v>33</v>
      </c>
    </row>
    <row r="252" spans="1:32">
      <c r="A252" s="136" t="s">
        <v>285</v>
      </c>
      <c r="B252" s="77">
        <v>0.77140902499999997</v>
      </c>
      <c r="C252" s="77">
        <v>0.82308999999999999</v>
      </c>
      <c r="D252" s="77">
        <v>0.75851000000000002</v>
      </c>
      <c r="E252" s="77">
        <v>0.64886325899999997</v>
      </c>
      <c r="F252" s="77">
        <v>0.75604000000000005</v>
      </c>
      <c r="G252" s="77">
        <v>0.66242999999999996</v>
      </c>
      <c r="H252" s="77">
        <v>3.0573211470000001</v>
      </c>
      <c r="I252" s="77">
        <v>4.869636667</v>
      </c>
      <c r="J252" s="77">
        <v>3.7260450000000001</v>
      </c>
      <c r="K252" s="77">
        <v>5</v>
      </c>
      <c r="L252" s="77">
        <v>2</v>
      </c>
      <c r="M252" s="80">
        <v>0.4</v>
      </c>
      <c r="N252" s="77">
        <v>2</v>
      </c>
      <c r="O252" s="80">
        <v>0.4</v>
      </c>
      <c r="P252" s="80">
        <v>2.0999999999999999E-3</v>
      </c>
      <c r="Q252" s="77" t="s">
        <v>296</v>
      </c>
      <c r="R252" s="77">
        <v>6.0837658000000003E-2</v>
      </c>
      <c r="S252" s="77">
        <v>8.3012438999999993E-2</v>
      </c>
      <c r="T252" s="77">
        <v>2.051E-2</v>
      </c>
      <c r="U252" s="77">
        <v>0.24583495999999999</v>
      </c>
      <c r="V252" s="77">
        <v>0.34496911400000002</v>
      </c>
      <c r="W252" s="77">
        <v>6.4089999999999994E-2</v>
      </c>
      <c r="X252" s="77">
        <v>1.7029371600000001</v>
      </c>
      <c r="Y252" s="77">
        <v>2.6474865080000001</v>
      </c>
      <c r="Z252" s="77">
        <v>0.34010499999999999</v>
      </c>
      <c r="AA252" s="141">
        <v>0.196909641</v>
      </c>
      <c r="AB252" s="141">
        <v>0.20993869100000001</v>
      </c>
      <c r="AC252" s="141">
        <v>0.32224267899999998</v>
      </c>
      <c r="AD252" s="141">
        <v>0.36321352000000001</v>
      </c>
      <c r="AE252" s="141">
        <v>0.17882509799999999</v>
      </c>
      <c r="AF252" s="141">
        <v>0.29740473699999997</v>
      </c>
    </row>
    <row r="253" spans="1:32">
      <c r="A253" s="77" t="s">
        <v>286</v>
      </c>
      <c r="B253" s="77">
        <v>0.72301246600000002</v>
      </c>
      <c r="C253" s="77">
        <v>0.77798428600000002</v>
      </c>
      <c r="D253" s="127" t="s">
        <v>33</v>
      </c>
      <c r="E253" s="77">
        <v>0.54063415500000001</v>
      </c>
      <c r="F253" s="77">
        <v>0.71426642900000004</v>
      </c>
      <c r="G253" s="127" t="s">
        <v>33</v>
      </c>
      <c r="H253" s="77">
        <v>2.1229266720000002</v>
      </c>
      <c r="I253" s="77">
        <v>3.7620757139999998</v>
      </c>
      <c r="J253" s="127" t="s">
        <v>33</v>
      </c>
      <c r="K253" s="77">
        <v>14</v>
      </c>
      <c r="L253" s="77">
        <v>0</v>
      </c>
      <c r="M253" s="80">
        <v>0</v>
      </c>
      <c r="N253" s="77">
        <v>7</v>
      </c>
      <c r="O253" s="80">
        <v>0.5</v>
      </c>
      <c r="P253" s="80">
        <v>4.7600000000000003E-2</v>
      </c>
      <c r="Q253" s="77" t="s">
        <v>298</v>
      </c>
      <c r="R253" s="77">
        <v>7.3946177000000002E-2</v>
      </c>
      <c r="S253" s="77">
        <v>4.1267508000000001E-2</v>
      </c>
      <c r="T253" s="77" t="s">
        <v>33</v>
      </c>
      <c r="U253" s="77">
        <v>0.20898214300000001</v>
      </c>
      <c r="V253" s="77">
        <v>0.17212814200000001</v>
      </c>
      <c r="W253" s="77" t="s">
        <v>33</v>
      </c>
      <c r="X253" s="77">
        <v>1.9389168750000001</v>
      </c>
      <c r="Y253" s="77">
        <v>1.6446787</v>
      </c>
      <c r="Z253" s="77" t="s">
        <v>33</v>
      </c>
      <c r="AA253" s="140">
        <v>1.7292100000000001E-4</v>
      </c>
      <c r="AB253" s="77" t="s">
        <v>33</v>
      </c>
      <c r="AC253" s="140">
        <v>1.312447E-3</v>
      </c>
      <c r="AD253" s="77" t="s">
        <v>33</v>
      </c>
      <c r="AE253" s="140">
        <v>1.4188950000000001E-3</v>
      </c>
      <c r="AF253" s="77" t="s">
        <v>33</v>
      </c>
    </row>
    <row r="254" spans="1:32">
      <c r="A254" s="77" t="s">
        <v>287</v>
      </c>
      <c r="B254" s="77">
        <v>0.64866530300000003</v>
      </c>
      <c r="C254" s="77">
        <v>0.71162999999999998</v>
      </c>
      <c r="D254" s="127" t="s">
        <v>33</v>
      </c>
      <c r="E254" s="77">
        <v>0.50129884700000005</v>
      </c>
      <c r="F254" s="77">
        <v>0.58031999999999995</v>
      </c>
      <c r="G254" s="127" t="s">
        <v>33</v>
      </c>
      <c r="H254" s="77">
        <v>1.760374611</v>
      </c>
      <c r="I254" s="77">
        <v>2.0418249999999998</v>
      </c>
      <c r="J254" s="127" t="s">
        <v>33</v>
      </c>
      <c r="K254" s="77">
        <v>2</v>
      </c>
      <c r="L254" s="77">
        <v>0</v>
      </c>
      <c r="M254" s="80">
        <v>0</v>
      </c>
      <c r="N254" s="77">
        <v>0</v>
      </c>
      <c r="O254" s="80">
        <v>0</v>
      </c>
      <c r="P254" s="80">
        <v>0</v>
      </c>
      <c r="Q254" s="77" t="s">
        <v>34</v>
      </c>
      <c r="R254" s="77">
        <v>0.13873951500000001</v>
      </c>
      <c r="S254" s="77">
        <v>3.5580000000000001E-2</v>
      </c>
      <c r="T254" s="77" t="s">
        <v>33</v>
      </c>
      <c r="U254" s="77">
        <v>0.17302194200000001</v>
      </c>
      <c r="V254" s="77">
        <v>0.12717000000000001</v>
      </c>
      <c r="W254" s="77" t="s">
        <v>33</v>
      </c>
      <c r="X254" s="77">
        <v>1.376934369</v>
      </c>
      <c r="Y254" s="77">
        <v>0.640845</v>
      </c>
      <c r="Z254" s="77" t="s">
        <v>33</v>
      </c>
      <c r="AA254" s="141">
        <v>0.125678176</v>
      </c>
      <c r="AB254" s="77" t="s">
        <v>33</v>
      </c>
      <c r="AC254" s="141">
        <v>0.27134870999999999</v>
      </c>
      <c r="AD254" s="77" t="s">
        <v>33</v>
      </c>
      <c r="AE254" s="141">
        <v>0.32495359699999998</v>
      </c>
      <c r="AF254" s="77" t="s">
        <v>33</v>
      </c>
    </row>
    <row r="255" spans="1:32">
      <c r="A255" s="127" t="s">
        <v>288</v>
      </c>
      <c r="B255" s="127">
        <v>0.71987863945578234</v>
      </c>
      <c r="C255" s="127">
        <v>0.67291000000000001</v>
      </c>
      <c r="D255" s="127">
        <v>0.77287400000000006</v>
      </c>
      <c r="E255" s="127">
        <v>0.45661112244897961</v>
      </c>
      <c r="F255" s="127">
        <v>0.15337000000000001</v>
      </c>
      <c r="G255" s="127">
        <v>0.57905600000000013</v>
      </c>
      <c r="H255" s="127">
        <v>2.2394494217687075</v>
      </c>
      <c r="I255" s="127">
        <v>-1.3627</v>
      </c>
      <c r="J255" s="127">
        <v>2.6336839999999997</v>
      </c>
      <c r="K255" s="127">
        <v>6</v>
      </c>
      <c r="L255" s="127">
        <v>5</v>
      </c>
      <c r="M255" s="128">
        <v>0.83333333333333337</v>
      </c>
      <c r="N255" s="127">
        <v>0</v>
      </c>
      <c r="O255" s="128">
        <v>0</v>
      </c>
      <c r="P255" s="128">
        <v>0</v>
      </c>
      <c r="Q255" s="127" t="s">
        <v>296</v>
      </c>
      <c r="R255" s="127">
        <v>8.7792543904113646E-2</v>
      </c>
      <c r="S255" s="127">
        <v>0</v>
      </c>
      <c r="T255" s="127">
        <v>2.251470683797591E-2</v>
      </c>
      <c r="U255" s="127">
        <v>0.24393436665659693</v>
      </c>
      <c r="V255" s="127">
        <v>0</v>
      </c>
      <c r="W255" s="127">
        <v>9.5014357567685531E-2</v>
      </c>
      <c r="X255" s="127">
        <v>1.9569789200393133</v>
      </c>
      <c r="Y255" s="127">
        <v>0</v>
      </c>
      <c r="Z255" s="127">
        <v>0.88899941720115883</v>
      </c>
      <c r="AA255" s="127" t="s">
        <v>33</v>
      </c>
      <c r="AB255" s="127" t="s">
        <v>33</v>
      </c>
      <c r="AC255" s="127" t="s">
        <v>33</v>
      </c>
      <c r="AD255" s="127" t="s">
        <v>33</v>
      </c>
      <c r="AE255" s="127" t="s">
        <v>33</v>
      </c>
      <c r="AF255" s="127" t="s">
        <v>33</v>
      </c>
    </row>
    <row r="256" spans="1:32">
      <c r="A256" s="123" t="s">
        <v>289</v>
      </c>
      <c r="B256" s="123">
        <v>0.79619742911153124</v>
      </c>
      <c r="C256" s="123">
        <v>0.819581</v>
      </c>
      <c r="D256" s="127" t="s">
        <v>33</v>
      </c>
      <c r="E256" s="123">
        <v>0.71907848771266536</v>
      </c>
      <c r="F256" s="123">
        <v>0.80606450000000007</v>
      </c>
      <c r="G256" s="127" t="s">
        <v>33</v>
      </c>
      <c r="H256" s="123">
        <v>3.8889060680529304</v>
      </c>
      <c r="I256" s="123">
        <v>4.6842420000000002</v>
      </c>
      <c r="J256" s="127" t="s">
        <v>33</v>
      </c>
      <c r="K256" s="123">
        <v>40</v>
      </c>
      <c r="L256" s="123">
        <v>0</v>
      </c>
      <c r="M256" s="124">
        <v>0</v>
      </c>
      <c r="N256" s="123">
        <v>31</v>
      </c>
      <c r="O256" s="124">
        <v>0.77500000000000002</v>
      </c>
      <c r="P256" s="124">
        <v>0.10064935064935066</v>
      </c>
      <c r="Q256" s="123" t="s">
        <v>296</v>
      </c>
      <c r="R256" s="123">
        <v>5.1205979423698644E-2</v>
      </c>
      <c r="S256" s="123">
        <v>4.4417765691218636E-2</v>
      </c>
      <c r="T256" s="123" t="s">
        <v>33</v>
      </c>
      <c r="U256" s="123">
        <v>0.21672505593039848</v>
      </c>
      <c r="V256" s="123">
        <v>0.16747213436792999</v>
      </c>
      <c r="W256" s="123" t="s">
        <v>33</v>
      </c>
      <c r="X256" s="123">
        <v>1.983584323376935</v>
      </c>
      <c r="Y256" s="123">
        <v>2.019214799372766</v>
      </c>
      <c r="Z256" s="123" t="s">
        <v>33</v>
      </c>
      <c r="AA256" s="126">
        <v>1.46654978564403E-3</v>
      </c>
      <c r="AB256" s="123" t="s">
        <v>33</v>
      </c>
      <c r="AC256" s="126">
        <v>1.8172297561323701E-3</v>
      </c>
      <c r="AD256" s="123" t="s">
        <v>33</v>
      </c>
      <c r="AE256" s="126">
        <v>1.0509840262619899E-2</v>
      </c>
      <c r="AF256" s="123" t="s">
        <v>33</v>
      </c>
    </row>
    <row r="257" spans="1:32">
      <c r="A257" s="77" t="s">
        <v>290</v>
      </c>
      <c r="B257" s="77">
        <v>0.79323983200000003</v>
      </c>
      <c r="C257" s="77">
        <v>0.79738500000000001</v>
      </c>
      <c r="D257" s="77">
        <v>0.85350999999999999</v>
      </c>
      <c r="E257" s="77">
        <v>0.73326657399999995</v>
      </c>
      <c r="F257" s="77">
        <v>0.78954250000000004</v>
      </c>
      <c r="G257" s="77">
        <v>0.87688500000000003</v>
      </c>
      <c r="H257" s="77">
        <v>3.9319952329999999</v>
      </c>
      <c r="I257" s="77">
        <v>3.0966</v>
      </c>
      <c r="J257" s="77">
        <v>5.8177500000000002</v>
      </c>
      <c r="K257" s="77">
        <v>6</v>
      </c>
      <c r="L257" s="77">
        <v>2</v>
      </c>
      <c r="M257" s="80">
        <v>0.33329999999999999</v>
      </c>
      <c r="N257" s="77">
        <v>3</v>
      </c>
      <c r="O257" s="80">
        <v>0.5</v>
      </c>
      <c r="P257" s="80">
        <v>9.1999999999999998E-3</v>
      </c>
      <c r="Q257" s="77" t="s">
        <v>296</v>
      </c>
      <c r="R257" s="77">
        <v>6.3205911000000004E-2</v>
      </c>
      <c r="S257" s="77">
        <v>4.3532581000000001E-2</v>
      </c>
      <c r="T257" s="77">
        <v>8.4200000000000004E-3</v>
      </c>
      <c r="U257" s="77">
        <v>0.22820193499999999</v>
      </c>
      <c r="V257" s="77">
        <v>0.25437464399999998</v>
      </c>
      <c r="W257" s="77">
        <v>1.9785000000000001E-2</v>
      </c>
      <c r="X257" s="77">
        <v>1.9672635119999999</v>
      </c>
      <c r="Y257" s="77">
        <v>2.729567898</v>
      </c>
      <c r="Z257" s="77">
        <v>0.16470000000000001</v>
      </c>
      <c r="AA257" s="141">
        <v>0.431091803</v>
      </c>
      <c r="AB257" s="141">
        <v>0.121685168</v>
      </c>
      <c r="AC257" s="141">
        <v>0.34448269599999998</v>
      </c>
      <c r="AD257" s="141">
        <v>0.30934616700000001</v>
      </c>
      <c r="AE257" s="141">
        <v>0.292211316</v>
      </c>
      <c r="AF257" s="141">
        <v>0.14844049300000001</v>
      </c>
    </row>
    <row r="258" spans="1:32">
      <c r="A258" s="123" t="s">
        <v>291</v>
      </c>
      <c r="B258" s="123">
        <v>0.77375819819819824</v>
      </c>
      <c r="C258" s="123">
        <v>0.83098000000000005</v>
      </c>
      <c r="D258" s="127" t="s">
        <v>33</v>
      </c>
      <c r="E258" s="123">
        <v>0.69708576576576564</v>
      </c>
      <c r="F258" s="123">
        <v>0.83123999999999998</v>
      </c>
      <c r="G258" s="127" t="s">
        <v>33</v>
      </c>
      <c r="H258" s="123">
        <v>3.4619285585585584</v>
      </c>
      <c r="I258" s="123">
        <v>5.9494100000000003</v>
      </c>
      <c r="J258" s="127" t="s">
        <v>33</v>
      </c>
      <c r="K258" s="123">
        <v>2</v>
      </c>
      <c r="L258" s="123">
        <v>0</v>
      </c>
      <c r="M258" s="124">
        <v>0</v>
      </c>
      <c r="N258" s="123">
        <v>2</v>
      </c>
      <c r="O258" s="124">
        <v>1</v>
      </c>
      <c r="P258" s="124">
        <v>3.8461538461538464E-2</v>
      </c>
      <c r="Q258" s="123" t="s">
        <v>300</v>
      </c>
      <c r="R258" s="123">
        <v>6.0803573748072527E-2</v>
      </c>
      <c r="S258" s="123">
        <v>3.014E-2</v>
      </c>
      <c r="T258" s="123" t="s">
        <v>33</v>
      </c>
      <c r="U258" s="123">
        <v>0.20657011437364681</v>
      </c>
      <c r="V258" s="123">
        <v>3.3420000000000005E-2</v>
      </c>
      <c r="W258" s="123" t="s">
        <v>33</v>
      </c>
      <c r="X258" s="123">
        <v>1.8630769688852671</v>
      </c>
      <c r="Y258" s="123">
        <v>1.2457699999999998</v>
      </c>
      <c r="Z258" s="123" t="s">
        <v>33</v>
      </c>
      <c r="AA258" s="125">
        <v>0.117220897622846</v>
      </c>
      <c r="AB258" s="123" t="s">
        <v>33</v>
      </c>
      <c r="AC258" s="125">
        <v>7.1623435093714799E-2</v>
      </c>
      <c r="AD258" s="123" t="s">
        <v>33</v>
      </c>
      <c r="AE258" s="125">
        <v>0.110330451248231</v>
      </c>
      <c r="AF258" s="123" t="s">
        <v>33</v>
      </c>
    </row>
    <row r="259" spans="1:32">
      <c r="A259" s="123" t="s">
        <v>292</v>
      </c>
      <c r="B259" s="123">
        <v>0.68999636079249216</v>
      </c>
      <c r="C259" s="123">
        <v>0.7348433333333334</v>
      </c>
      <c r="D259" s="127" t="s">
        <v>33</v>
      </c>
      <c r="E259" s="123">
        <v>0.53780417101147027</v>
      </c>
      <c r="F259" s="123">
        <v>0.73664333333333332</v>
      </c>
      <c r="G259" s="127" t="s">
        <v>33</v>
      </c>
      <c r="H259" s="123">
        <v>2.6296687799791449</v>
      </c>
      <c r="I259" s="123">
        <v>4.3210266666666666</v>
      </c>
      <c r="J259" s="127" t="s">
        <v>33</v>
      </c>
      <c r="K259" s="123">
        <v>3</v>
      </c>
      <c r="L259" s="123">
        <v>0</v>
      </c>
      <c r="M259" s="124">
        <v>0</v>
      </c>
      <c r="N259" s="123">
        <v>2</v>
      </c>
      <c r="O259" s="124">
        <v>0.66666666666666663</v>
      </c>
      <c r="P259" s="124">
        <v>7.575757575757576E-3</v>
      </c>
      <c r="Q259" s="123" t="s">
        <v>300</v>
      </c>
      <c r="R259" s="123">
        <v>0.14040718229655466</v>
      </c>
      <c r="S259" s="123">
        <v>0.13747583698801605</v>
      </c>
      <c r="T259" s="123" t="s">
        <v>33</v>
      </c>
      <c r="U259" s="123">
        <v>0.25361473497033438</v>
      </c>
      <c r="V259" s="123">
        <v>0.29251618420563025</v>
      </c>
      <c r="W259" s="123" t="s">
        <v>33</v>
      </c>
      <c r="X259" s="123">
        <v>1.8654525380271629</v>
      </c>
      <c r="Y259" s="123">
        <v>0.94558119469221447</v>
      </c>
      <c r="Z259" s="123" t="s">
        <v>33</v>
      </c>
      <c r="AA259" s="125">
        <v>0.31475215426963898</v>
      </c>
      <c r="AB259" s="123" t="s">
        <v>33</v>
      </c>
      <c r="AC259" s="125">
        <v>0.180312916610746</v>
      </c>
      <c r="AD259" s="123" t="s">
        <v>33</v>
      </c>
      <c r="AE259" s="126">
        <v>4.5624813453455301E-2</v>
      </c>
      <c r="AF259" s="123" t="s">
        <v>33</v>
      </c>
    </row>
    <row r="260" spans="1:32">
      <c r="A260" s="77" t="s">
        <v>293</v>
      </c>
      <c r="B260" s="77">
        <v>0.70865364200000003</v>
      </c>
      <c r="C260" s="127" t="s">
        <v>33</v>
      </c>
      <c r="D260" s="127" t="s">
        <v>33</v>
      </c>
      <c r="E260" s="77">
        <v>0.54949085499999994</v>
      </c>
      <c r="F260" s="127" t="s">
        <v>33</v>
      </c>
      <c r="G260" s="127" t="s">
        <v>33</v>
      </c>
      <c r="H260" s="77">
        <v>2.492049723</v>
      </c>
      <c r="I260" s="127" t="s">
        <v>33</v>
      </c>
      <c r="J260" s="127" t="s">
        <v>33</v>
      </c>
      <c r="K260" s="77">
        <v>0</v>
      </c>
      <c r="L260" s="77">
        <v>0</v>
      </c>
      <c r="M260" s="80">
        <v>0</v>
      </c>
      <c r="N260" s="77">
        <v>0</v>
      </c>
      <c r="O260" s="80">
        <v>0</v>
      </c>
      <c r="P260" s="80">
        <v>0</v>
      </c>
      <c r="Q260" s="77" t="s">
        <v>300</v>
      </c>
      <c r="R260" s="77">
        <v>0.110718541</v>
      </c>
      <c r="S260" s="127" t="s">
        <v>33</v>
      </c>
      <c r="T260" s="77" t="s">
        <v>33</v>
      </c>
      <c r="U260" s="77">
        <v>0.239751249</v>
      </c>
      <c r="V260" s="127" t="s">
        <v>33</v>
      </c>
      <c r="W260" s="77" t="s">
        <v>33</v>
      </c>
      <c r="X260" s="77">
        <v>2.0153830899999998</v>
      </c>
      <c r="Y260" s="127" t="s">
        <v>33</v>
      </c>
      <c r="Z260" s="77" t="s">
        <v>33</v>
      </c>
      <c r="AA260" s="77" t="s">
        <v>33</v>
      </c>
      <c r="AB260" s="77" t="s">
        <v>33</v>
      </c>
      <c r="AC260" s="77" t="s">
        <v>33</v>
      </c>
      <c r="AD260" s="77" t="s">
        <v>33</v>
      </c>
      <c r="AE260" s="77" t="s">
        <v>33</v>
      </c>
      <c r="AF260" s="77" t="s">
        <v>33</v>
      </c>
    </row>
    <row r="261" spans="1:32">
      <c r="A261" s="123" t="s">
        <v>294</v>
      </c>
      <c r="B261" s="123">
        <v>0.66720381052631594</v>
      </c>
      <c r="C261" s="123">
        <v>0.78712599999999999</v>
      </c>
      <c r="D261" s="127" t="s">
        <v>33</v>
      </c>
      <c r="E261" s="123">
        <v>0.53801955789473688</v>
      </c>
      <c r="F261" s="123">
        <v>0.75298399999999999</v>
      </c>
      <c r="G261" s="127" t="s">
        <v>33</v>
      </c>
      <c r="H261" s="123">
        <v>2.2182053473684209</v>
      </c>
      <c r="I261" s="123">
        <v>4.3897599999999999</v>
      </c>
      <c r="J261" s="127" t="s">
        <v>33</v>
      </c>
      <c r="K261" s="123">
        <v>5</v>
      </c>
      <c r="L261" s="123">
        <v>0</v>
      </c>
      <c r="M261" s="124">
        <v>0</v>
      </c>
      <c r="N261" s="123">
        <v>4</v>
      </c>
      <c r="O261" s="124">
        <v>0.8</v>
      </c>
      <c r="P261" s="124">
        <v>4.2553191489361701E-2</v>
      </c>
      <c r="Q261" s="123" t="s">
        <v>34</v>
      </c>
      <c r="R261" s="123">
        <v>0.11917524481025896</v>
      </c>
      <c r="S261" s="123">
        <v>3.1242760825509631E-2</v>
      </c>
      <c r="T261" s="123" t="s">
        <v>33</v>
      </c>
      <c r="U261" s="123">
        <v>0.21496740908140696</v>
      </c>
      <c r="V261" s="123">
        <v>9.7747814829795526E-2</v>
      </c>
      <c r="W261" s="123" t="s">
        <v>33</v>
      </c>
      <c r="X261" s="123">
        <v>1.6960750644674449</v>
      </c>
      <c r="Y261" s="123">
        <v>1.6246410944328595</v>
      </c>
      <c r="Z261" s="123" t="s">
        <v>33</v>
      </c>
      <c r="AA261" s="126">
        <v>6.6427076803390395E-4</v>
      </c>
      <c r="AB261" s="123" t="s">
        <v>33</v>
      </c>
      <c r="AC261" s="126">
        <v>4.3338396908630498E-3</v>
      </c>
      <c r="AD261" s="123" t="s">
        <v>33</v>
      </c>
      <c r="AE261" s="126">
        <v>2.0535242208296101E-2</v>
      </c>
      <c r="AF261" s="123" t="s">
        <v>33</v>
      </c>
    </row>
    <row r="262" spans="1:32">
      <c r="A262" s="1" t="s">
        <v>311</v>
      </c>
      <c r="B262" s="1">
        <f>AVERAGE(B2:B261)</f>
        <v>0.72557881651433609</v>
      </c>
      <c r="C262" s="1">
        <f t="shared" ref="C262:AF262" si="1">AVERAGE(C2:C261)</f>
        <v>0.76646218719017056</v>
      </c>
      <c r="D262" s="1">
        <f t="shared" si="1"/>
        <v>0.67422784967307492</v>
      </c>
      <c r="E262" s="1">
        <f t="shared" si="1"/>
        <v>0.58443663797369305</v>
      </c>
      <c r="F262" s="1">
        <f t="shared" si="1"/>
        <v>0.68580681532260013</v>
      </c>
      <c r="G262" s="1">
        <f t="shared" si="1"/>
        <v>0.45041343123829225</v>
      </c>
      <c r="H262" s="1">
        <f t="shared" si="1"/>
        <v>2.598308001595437</v>
      </c>
      <c r="I262" s="1">
        <f t="shared" si="1"/>
        <v>3.5019988309849031</v>
      </c>
      <c r="J262" s="1">
        <f t="shared" si="1"/>
        <v>1.586315496487529</v>
      </c>
      <c r="K262" s="1">
        <f t="shared" si="1"/>
        <v>11.594594594594595</v>
      </c>
      <c r="L262" s="1">
        <f t="shared" si="1"/>
        <v>2.0386100386100385</v>
      </c>
      <c r="M262" s="1">
        <f t="shared" si="1"/>
        <v>0.19056938173384649</v>
      </c>
      <c r="N262" s="1">
        <f t="shared" si="1"/>
        <v>5.24609375</v>
      </c>
      <c r="O262" s="1">
        <f t="shared" si="1"/>
        <v>0.37899423635829493</v>
      </c>
      <c r="P262" s="1">
        <f t="shared" si="1"/>
        <v>3.3657966545198675E-2</v>
      </c>
      <c r="Q262" s="1" t="e">
        <f t="shared" si="1"/>
        <v>#DIV/0!</v>
      </c>
      <c r="R262" s="1">
        <f t="shared" si="1"/>
        <v>0.11283593767434612</v>
      </c>
      <c r="S262" s="1">
        <f t="shared" si="1"/>
        <v>5.94069127016396E-2</v>
      </c>
      <c r="T262" s="1">
        <f t="shared" si="1"/>
        <v>6.6561098343756717E-2</v>
      </c>
      <c r="U262" s="1">
        <f t="shared" si="1"/>
        <v>0.22574983660441691</v>
      </c>
      <c r="V262" s="1">
        <f t="shared" si="1"/>
        <v>0.14848493104811569</v>
      </c>
      <c r="W262" s="1">
        <f t="shared" si="1"/>
        <v>0.10466684174292902</v>
      </c>
      <c r="X262" s="1">
        <f t="shared" si="1"/>
        <v>1.7966777962846503</v>
      </c>
      <c r="Y262" s="1">
        <f t="shared" si="1"/>
        <v>1.250642888386744</v>
      </c>
      <c r="Z262" s="1">
        <f t="shared" si="1"/>
        <v>0.84146243938981147</v>
      </c>
      <c r="AA262" s="1">
        <f t="shared" si="1"/>
        <v>0.11929791255377606</v>
      </c>
      <c r="AB262" s="1">
        <f t="shared" si="1"/>
        <v>0.15174987162499823</v>
      </c>
      <c r="AC262" s="1">
        <f t="shared" si="1"/>
        <v>0.13149233008052322</v>
      </c>
      <c r="AD262" s="1">
        <f t="shared" si="1"/>
        <v>0.13633531528276352</v>
      </c>
      <c r="AE262" s="1">
        <f t="shared" si="1"/>
        <v>0.12462687396115429</v>
      </c>
      <c r="AF262" s="1">
        <f t="shared" si="1"/>
        <v>0.12101555956435316</v>
      </c>
    </row>
    <row r="263" spans="1:32">
      <c r="A263" s="1" t="s">
        <v>312</v>
      </c>
      <c r="B263" s="1">
        <f>STDEV(B2:B261)</f>
        <v>0.12375695767753941</v>
      </c>
      <c r="C263" s="1">
        <f t="shared" ref="C263:AF263" si="2">STDEV(C2:C261)</f>
        <v>0.22867425328076113</v>
      </c>
      <c r="D263" s="1">
        <f t="shared" si="2"/>
        <v>0.19905797425063318</v>
      </c>
      <c r="E263" s="1">
        <f t="shared" si="2"/>
        <v>0.12778919047588613</v>
      </c>
      <c r="F263" s="1">
        <f t="shared" si="2"/>
        <v>0.16049106815573827</v>
      </c>
      <c r="G263" s="1">
        <f t="shared" si="2"/>
        <v>0.19083822761026387</v>
      </c>
      <c r="H263" s="1">
        <f t="shared" si="2"/>
        <v>0.88025416078482421</v>
      </c>
      <c r="I263" s="1">
        <f t="shared" si="2"/>
        <v>1.2637220561955194</v>
      </c>
      <c r="J263" s="1">
        <f t="shared" si="2"/>
        <v>1.5422927196379068</v>
      </c>
      <c r="K263" s="1">
        <f t="shared" si="2"/>
        <v>14.250857778131421</v>
      </c>
      <c r="L263" s="1">
        <f t="shared" si="2"/>
        <v>3.4504318905119149</v>
      </c>
      <c r="M263" s="1">
        <f t="shared" si="2"/>
        <v>0.23431334596738801</v>
      </c>
      <c r="N263" s="1">
        <f t="shared" si="2"/>
        <v>7.739254687161103</v>
      </c>
      <c r="O263" s="1">
        <f t="shared" si="2"/>
        <v>0.29543388988801739</v>
      </c>
      <c r="P263" s="1">
        <f t="shared" si="2"/>
        <v>4.9938145714456095E-2</v>
      </c>
      <c r="Q263" s="1" t="e">
        <f t="shared" si="2"/>
        <v>#DIV/0!</v>
      </c>
      <c r="R263" s="1">
        <f t="shared" si="2"/>
        <v>0.18510862495664354</v>
      </c>
      <c r="S263" s="1">
        <f t="shared" si="2"/>
        <v>0.11423600030743716</v>
      </c>
      <c r="T263" s="1">
        <f t="shared" si="2"/>
        <v>0.25908590748415944</v>
      </c>
      <c r="U263" s="1">
        <f t="shared" si="2"/>
        <v>9.3810024500728589E-2</v>
      </c>
      <c r="V263" s="1">
        <f t="shared" si="2"/>
        <v>8.5366996763570124E-2</v>
      </c>
      <c r="W263" s="1">
        <f t="shared" si="2"/>
        <v>0.10853152834318112</v>
      </c>
      <c r="X263" s="1">
        <f t="shared" si="2"/>
        <v>0.25090046441287772</v>
      </c>
      <c r="Y263" s="1">
        <f t="shared" si="2"/>
        <v>0.73370740526566891</v>
      </c>
      <c r="Z263" s="1">
        <f t="shared" si="2"/>
        <v>0.84791261171239973</v>
      </c>
      <c r="AA263" s="1">
        <f t="shared" si="2"/>
        <v>0.14589556787145413</v>
      </c>
      <c r="AB263" s="1">
        <f t="shared" si="2"/>
        <v>0.12835707819651607</v>
      </c>
      <c r="AC263" s="1">
        <f t="shared" si="2"/>
        <v>0.14939215511569179</v>
      </c>
      <c r="AD263" s="1">
        <f t="shared" si="2"/>
        <v>0.12587018044824161</v>
      </c>
      <c r="AE263" s="1">
        <f t="shared" si="2"/>
        <v>0.14022799455519522</v>
      </c>
      <c r="AF263" s="1">
        <f t="shared" si="2"/>
        <v>0.10545895000018869</v>
      </c>
    </row>
    <row r="264" spans="1:32">
      <c r="Z264" s="1" t="s">
        <v>313</v>
      </c>
      <c r="AA264" s="142">
        <v>7.776982E-3</v>
      </c>
      <c r="AB264" s="143">
        <v>1.7342689999999998E-5</v>
      </c>
      <c r="AC264" s="143">
        <v>1.6822650000000001E-13</v>
      </c>
      <c r="AD264" s="143">
        <v>1.050539E-26</v>
      </c>
      <c r="AE264" s="143">
        <v>1.5451570000000001E-17</v>
      </c>
      <c r="AF264" s="143">
        <v>2.9771060000000001E-27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Jamie</cp:lastModifiedBy>
  <dcterms:created xsi:type="dcterms:W3CDTF">2015-07-13T17:56:59Z</dcterms:created>
  <dcterms:modified xsi:type="dcterms:W3CDTF">2016-03-28T00:21:59Z</dcterms:modified>
</cp:coreProperties>
</file>