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Губернаторова и Карпаева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J11" i="1"/>
  <c r="F10" i="1"/>
  <c r="F13" i="1"/>
  <c r="F16" i="1"/>
  <c r="M31" i="1" l="1"/>
  <c r="F15" i="1"/>
  <c r="M50" i="1"/>
  <c r="B28" i="1"/>
  <c r="B27" i="1"/>
  <c r="B14" i="1"/>
  <c r="B10" i="1"/>
  <c r="F14" i="1"/>
  <c r="J10" i="1"/>
  <c r="J12" i="1"/>
  <c r="B11" i="1"/>
  <c r="B13" i="1"/>
  <c r="F11" i="1"/>
  <c r="B25" i="1"/>
  <c r="B16" i="1"/>
  <c r="B6" i="1"/>
  <c r="C6" i="1"/>
  <c r="D6" i="1"/>
  <c r="E6" i="1"/>
  <c r="F6" i="1"/>
  <c r="G6" i="1"/>
  <c r="H6" i="1"/>
  <c r="I6" i="1"/>
  <c r="J6" i="1"/>
  <c r="A6" i="1"/>
  <c r="B15" i="1" l="1"/>
  <c r="A20" i="1"/>
  <c r="B12" i="1"/>
  <c r="G7" i="1" l="1"/>
  <c r="C27" i="1"/>
  <c r="C7" i="1"/>
  <c r="B7" i="1"/>
  <c r="E27" i="1"/>
  <c r="F7" i="1"/>
  <c r="E7" i="1"/>
  <c r="A7" i="1"/>
  <c r="A8" i="1" s="1"/>
  <c r="D7" i="1"/>
  <c r="J7" i="1"/>
  <c r="D27" i="1"/>
  <c r="I7" i="1"/>
  <c r="H7" i="1"/>
  <c r="F27" i="1"/>
  <c r="C28" i="1" l="1"/>
  <c r="D28" i="1" s="1"/>
  <c r="E28" i="1" s="1"/>
  <c r="F28" i="1" s="1"/>
  <c r="B8" i="1"/>
  <c r="C20" i="1" l="1"/>
  <c r="C8" i="1"/>
  <c r="E20" i="1" l="1"/>
  <c r="G20" i="1" s="1"/>
  <c r="I20" i="1" s="1"/>
  <c r="K20" i="1" s="1"/>
  <c r="D8" i="1"/>
  <c r="C25" i="1" l="1"/>
  <c r="E8" i="1"/>
  <c r="D25" i="1"/>
  <c r="F8" i="1" l="1"/>
  <c r="M20" i="1"/>
  <c r="F25" i="1" s="1"/>
  <c r="E25" i="1"/>
  <c r="G8" i="1" l="1"/>
  <c r="H8" i="1" l="1"/>
  <c r="I8" i="1" l="1"/>
  <c r="J8" i="1" l="1"/>
</calcChain>
</file>

<file path=xl/sharedStrings.xml><?xml version="1.0" encoding="utf-8"?>
<sst xmlns="http://schemas.openxmlformats.org/spreadsheetml/2006/main" count="40" uniqueCount="39">
  <si>
    <t>эмпирическая функция</t>
  </si>
  <si>
    <t xml:space="preserve">Вариационный ряд </t>
  </si>
  <si>
    <t>варианты</t>
  </si>
  <si>
    <t>частоты</t>
  </si>
  <si>
    <t>отн.частота (Wi)</t>
  </si>
  <si>
    <t>отн.накоп.число (Wn)</t>
  </si>
  <si>
    <t>х</t>
  </si>
  <si>
    <t>Станд.отклонение</t>
  </si>
  <si>
    <t>М(х)</t>
  </si>
  <si>
    <t>n</t>
  </si>
  <si>
    <t>Мода (Мо)</t>
  </si>
  <si>
    <t>D(x)</t>
  </si>
  <si>
    <t>Xmin</t>
  </si>
  <si>
    <t>Медиана(Ме)</t>
  </si>
  <si>
    <t>q(x)</t>
  </si>
  <si>
    <t>Xmax</t>
  </si>
  <si>
    <t>Ср. абсолтное откл.</t>
  </si>
  <si>
    <t xml:space="preserve">Размах </t>
  </si>
  <si>
    <t>Коэффициент вариации (V)</t>
  </si>
  <si>
    <t>k</t>
  </si>
  <si>
    <t>Выборочная диспрерсия (Dx)</t>
  </si>
  <si>
    <t>h</t>
  </si>
  <si>
    <t>Выборочное среднее (Мх)</t>
  </si>
  <si>
    <t>Частотный ряд</t>
  </si>
  <si>
    <t>Дискретный ряд</t>
  </si>
  <si>
    <t>Вариант</t>
  </si>
  <si>
    <t>Частоты</t>
  </si>
  <si>
    <t>Отн. Частота (Wi)</t>
  </si>
  <si>
    <t>Отн. накоп. число (Wn)</t>
  </si>
  <si>
    <t>Вариант 11</t>
  </si>
  <si>
    <t>Точный метод мат. ожидания</t>
  </si>
  <si>
    <t>Точный метод дисперсии</t>
  </si>
  <si>
    <t>Грубый метод</t>
  </si>
  <si>
    <t>0,9165 &lt; a &lt; 0,9175</t>
  </si>
  <si>
    <t>0,9164 &lt; a &lt; 0,9176</t>
  </si>
  <si>
    <t>0,9163 &lt; a &lt; 0,9177</t>
  </si>
  <si>
    <t>0,00195 &lt; q &lt; 0,00405</t>
  </si>
  <si>
    <t>0,00132 &lt; q &lt; 0,00468</t>
  </si>
  <si>
    <t>0,00042 &lt; q &lt; 0,00558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</si>
</sst>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00"/>
    <numFmt numFmtId="167" formatCode="0.0000000"/>
    <numFmt numFmtId="168" formatCode="0.0000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FFA7A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5" borderId="1" xfId="0" applyFill="1" applyBorder="1"/>
    <xf numFmtId="0" fontId="0" fillId="0" borderId="2" xfId="0" applyBorder="1"/>
    <xf numFmtId="0" fontId="0" fillId="5" borderId="5" xfId="0" applyFill="1" applyBorder="1"/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0" fillId="8" borderId="4" xfId="0" applyFill="1" applyBorder="1"/>
    <xf numFmtId="0" fontId="0" fillId="7" borderId="10" xfId="0" applyFill="1" applyBorder="1"/>
    <xf numFmtId="0" fontId="0" fillId="5" borderId="12" xfId="0" applyFill="1" applyBorder="1"/>
    <xf numFmtId="2" fontId="0" fillId="0" borderId="15" xfId="0" applyNumberFormat="1" applyBorder="1"/>
    <xf numFmtId="0" fontId="0" fillId="11" borderId="1" xfId="0" applyFill="1" applyBorder="1"/>
    <xf numFmtId="2" fontId="0" fillId="0" borderId="16" xfId="0" applyNumberFormat="1" applyBorder="1"/>
    <xf numFmtId="2" fontId="0" fillId="0" borderId="0" xfId="0" applyNumberFormat="1"/>
    <xf numFmtId="2" fontId="0" fillId="11" borderId="16" xfId="0" applyNumberFormat="1" applyFill="1" applyBorder="1"/>
    <xf numFmtId="2" fontId="0" fillId="11" borderId="15" xfId="0" applyNumberFormat="1" applyFill="1" applyBorder="1"/>
    <xf numFmtId="165" fontId="0" fillId="0" borderId="18" xfId="0" applyNumberFormat="1" applyBorder="1"/>
    <xf numFmtId="0" fontId="0" fillId="0" borderId="16" xfId="0" applyBorder="1"/>
    <xf numFmtId="0" fontId="0" fillId="0" borderId="21" xfId="0" applyBorder="1"/>
    <xf numFmtId="164" fontId="0" fillId="0" borderId="21" xfId="0" applyNumberFormat="1" applyBorder="1"/>
    <xf numFmtId="164" fontId="0" fillId="0" borderId="14" xfId="0" applyNumberFormat="1" applyBorder="1"/>
    <xf numFmtId="0" fontId="0" fillId="0" borderId="13" xfId="0" applyBorder="1"/>
    <xf numFmtId="0" fontId="0" fillId="0" borderId="10" xfId="0" applyBorder="1"/>
    <xf numFmtId="0" fontId="0" fillId="0" borderId="22" xfId="0" applyBorder="1"/>
    <xf numFmtId="164" fontId="0" fillId="0" borderId="16" xfId="0" applyNumberFormat="1" applyBorder="1"/>
    <xf numFmtId="164" fontId="0" fillId="0" borderId="24" xfId="0" applyNumberFormat="1" applyBorder="1"/>
    <xf numFmtId="2" fontId="0" fillId="0" borderId="14" xfId="0" applyNumberFormat="1" applyBorder="1"/>
    <xf numFmtId="2" fontId="0" fillId="0" borderId="25" xfId="0" applyNumberFormat="1" applyBorder="1"/>
    <xf numFmtId="0" fontId="0" fillId="5" borderId="30" xfId="0" applyFill="1" applyBorder="1"/>
    <xf numFmtId="0" fontId="0" fillId="0" borderId="29" xfId="0" applyBorder="1"/>
    <xf numFmtId="0" fontId="0" fillId="0" borderId="33" xfId="0" applyBorder="1"/>
    <xf numFmtId="0" fontId="2" fillId="11" borderId="2" xfId="0" applyFont="1" applyFill="1" applyBorder="1"/>
    <xf numFmtId="0" fontId="2" fillId="0" borderId="0" xfId="0" applyFont="1"/>
    <xf numFmtId="166" fontId="0" fillId="0" borderId="18" xfId="0" applyNumberFormat="1" applyBorder="1"/>
    <xf numFmtId="164" fontId="0" fillId="7" borderId="10" xfId="0" applyNumberFormat="1" applyFill="1" applyBorder="1"/>
    <xf numFmtId="164" fontId="0" fillId="7" borderId="34" xfId="0" applyNumberFormat="1" applyFill="1" applyBorder="1"/>
    <xf numFmtId="164" fontId="0" fillId="0" borderId="10" xfId="0" applyNumberFormat="1" applyBorder="1"/>
    <xf numFmtId="1" fontId="0" fillId="0" borderId="0" xfId="0" applyNumberFormat="1"/>
    <xf numFmtId="168" fontId="0" fillId="0" borderId="21" xfId="0" applyNumberFormat="1" applyBorder="1"/>
    <xf numFmtId="167" fontId="0" fillId="0" borderId="24" xfId="0" applyNumberFormat="1" applyBorder="1"/>
    <xf numFmtId="167" fontId="0" fillId="0" borderId="14" xfId="0" applyNumberFormat="1" applyBorder="1"/>
    <xf numFmtId="166" fontId="0" fillId="0" borderId="21" xfId="0" applyNumberFormat="1" applyBorder="1"/>
    <xf numFmtId="164" fontId="2" fillId="0" borderId="0" xfId="0" applyNumberFormat="1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FA7A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Гистрограмма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943569553805771E-2"/>
          <c:y val="0.17171296296296298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1-4FC2-801C-E856D97B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0432"/>
        <c:axId val="529654608"/>
      </c:barChart>
      <c:catAx>
        <c:axId val="529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54608"/>
        <c:crosses val="autoZero"/>
        <c:auto val="1"/>
        <c:lblAlgn val="ctr"/>
        <c:lblOffset val="100"/>
        <c:noMultiLvlLbl val="0"/>
      </c:catAx>
      <c:valAx>
        <c:axId val="5296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F-4CE9-8255-9E0356F4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75088"/>
        <c:axId val="619777168"/>
      </c:lineChart>
      <c:catAx>
        <c:axId val="619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7168"/>
        <c:crosses val="autoZero"/>
        <c:auto val="1"/>
        <c:lblAlgn val="ctr"/>
        <c:lblOffset val="100"/>
        <c:noMultiLvlLbl val="0"/>
      </c:catAx>
      <c:valAx>
        <c:axId val="619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Частотный</a:t>
            </a:r>
            <a:r>
              <a:rPr lang="ru-RU" baseline="0"/>
              <a:t> 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Лист1!$A$7:$J$7</c:f>
              <c:numCache>
                <c:formatCode>0.00</c:formatCode>
                <c:ptCount val="10"/>
                <c:pt idx="0">
                  <c:v>8.6956521739130432E-2</c:v>
                </c:pt>
                <c:pt idx="1">
                  <c:v>4.3478260869565216E-2</c:v>
                </c:pt>
                <c:pt idx="2">
                  <c:v>0.17391304347826086</c:v>
                </c:pt>
                <c:pt idx="3">
                  <c:v>0.2608695652173913</c:v>
                </c:pt>
                <c:pt idx="4">
                  <c:v>0.13043478260869565</c:v>
                </c:pt>
                <c:pt idx="5">
                  <c:v>0.13043478260869565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4.3478260869565216E-2</c:v>
                </c:pt>
                <c:pt idx="9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6-4F6A-8197-D21C6B8D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74528"/>
        <c:axId val="633376192"/>
      </c:lineChart>
      <c:catAx>
        <c:axId val="633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6192"/>
        <c:crosses val="autoZero"/>
        <c:auto val="1"/>
        <c:lblAlgn val="ctr"/>
        <c:lblOffset val="100"/>
        <c:noMultiLvlLbl val="0"/>
      </c:catAx>
      <c:valAx>
        <c:axId val="6333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точный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Лист1!$K$33:$P$33</c:f>
              <c:numCache>
                <c:formatCode>General</c:formatCode>
                <c:ptCount val="6"/>
                <c:pt idx="0">
                  <c:v>0.91649999999999998</c:v>
                </c:pt>
                <c:pt idx="1">
                  <c:v>0.91749999999999998</c:v>
                </c:pt>
                <c:pt idx="2">
                  <c:v>0.91639999999999999</c:v>
                </c:pt>
                <c:pt idx="3">
                  <c:v>0.91759999999999997</c:v>
                </c:pt>
                <c:pt idx="4">
                  <c:v>0.9163</c:v>
                </c:pt>
                <c:pt idx="5">
                  <c:v>0.91769999999999996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4630-94C8-7A33AE2B7710}"/>
            </c:ext>
          </c:extLst>
        </c:ser>
        <c:ser>
          <c:idx val="1"/>
          <c:order val="1"/>
          <c:tx>
            <c:v>грубый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Лист1!$K$34:$P$34</c:f>
              <c:numCache>
                <c:formatCode>General</c:formatCode>
                <c:ptCount val="6"/>
                <c:pt idx="2" formatCode="0.000">
                  <c:v>0.39913043478260868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3-4630-94C8-7A33AE2B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9639"/>
        <c:axId val="1856862103"/>
      </c:lineChart>
      <c:catAx>
        <c:axId val="11162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862103"/>
        <c:crosses val="autoZero"/>
        <c:auto val="1"/>
        <c:lblAlgn val="ctr"/>
        <c:lblOffset val="100"/>
        <c:noMultiLvlLbl val="0"/>
      </c:catAx>
      <c:valAx>
        <c:axId val="1856862103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2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7-4FF4-8B73-C4817E1D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75088"/>
        <c:axId val="619777168"/>
      </c:lineChart>
      <c:catAx>
        <c:axId val="61977508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7168"/>
        <c:crosses val="autoZero"/>
        <c:auto val="1"/>
        <c:lblAlgn val="ctr"/>
        <c:lblOffset val="100"/>
        <c:noMultiLvlLbl val="0"/>
      </c:catAx>
      <c:valAx>
        <c:axId val="619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17</xdr:row>
      <xdr:rowOff>114300</xdr:rowOff>
    </xdr:from>
    <xdr:to>
      <xdr:col>34</xdr:col>
      <xdr:colOff>28575</xdr:colOff>
      <xdr:row>32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14</xdr:row>
      <xdr:rowOff>0</xdr:rowOff>
    </xdr:from>
    <xdr:to>
      <xdr:col>25</xdr:col>
      <xdr:colOff>590550</xdr:colOff>
      <xdr:row>28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190500</xdr:colOff>
      <xdr:row>2</xdr:row>
      <xdr:rowOff>28575</xdr:rowOff>
    </xdr:from>
    <xdr:to>
      <xdr:col>33</xdr:col>
      <xdr:colOff>495300</xdr:colOff>
      <xdr:row>16</xdr:row>
      <xdr:rowOff>104775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0</xdr:colOff>
      <xdr:row>48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28AFF13-465D-E808-C49E-58A6DF2A63F1}"/>
            </a:ext>
            <a:ext uri="{147F2762-F138-4A5C-976F-8EAC2B608ADB}">
              <a16:predDERef xmlns:a16="http://schemas.microsoft.com/office/drawing/2014/main" pred="{E071EC88-40A6-BF52-CDAC-058D4CC4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323850</xdr:colOff>
      <xdr:row>3</xdr:row>
      <xdr:rowOff>0</xdr:rowOff>
    </xdr:from>
    <xdr:to>
      <xdr:col>24</xdr:col>
      <xdr:colOff>200025</xdr:colOff>
      <xdr:row>13</xdr:row>
      <xdr:rowOff>2434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0800" y="581025"/>
          <a:ext cx="2924175" cy="1916959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30</xdr:row>
      <xdr:rowOff>28577</xdr:rowOff>
    </xdr:from>
    <xdr:to>
      <xdr:col>9</xdr:col>
      <xdr:colOff>76199</xdr:colOff>
      <xdr:row>49</xdr:row>
      <xdr:rowOff>5699</xdr:rowOff>
    </xdr:to>
    <xdr:pic>
      <xdr:nvPicPr>
        <xdr:cNvPr id="11" name="Рисунок 10" descr="https://sun9-west.userapi.com/sun9-5/s/v1/ig2/_umG4o19320Z88xPrgFUV1gjTwYTwcwxHlTxc-PlPrl2AtSIgxgYjJno2ApHfZVnmhbgmI3llXw0Z-Rc3miCy00b.jpg?size=2560x1687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49" y="5791202"/>
          <a:ext cx="5457825" cy="3596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49</xdr:row>
      <xdr:rowOff>19050</xdr:rowOff>
    </xdr:from>
    <xdr:to>
      <xdr:col>9</xdr:col>
      <xdr:colOff>184628</xdr:colOff>
      <xdr:row>64</xdr:row>
      <xdr:rowOff>171450</xdr:rowOff>
    </xdr:to>
    <xdr:pic>
      <xdr:nvPicPr>
        <xdr:cNvPr id="12" name="Рисунок 11" descr="https://sun9-west.userapi.com/sun9-16/s/v1/ig2/W9IYCDhJ2x39lh9ZqECFMVCNXOzq6QPKBHw5r9lybt_qPKsQN-pTm1KI2kFNpJNIvqT3o7xQ811Pl6fMvgTmmiPo.jpg?size=1080x584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401175"/>
          <a:ext cx="5566253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62</xdr:row>
      <xdr:rowOff>0</xdr:rowOff>
    </xdr:from>
    <xdr:to>
      <xdr:col>31</xdr:col>
      <xdr:colOff>0</xdr:colOff>
      <xdr:row>82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304800</xdr:colOff>
      <xdr:row>69</xdr:row>
      <xdr:rowOff>19050</xdr:rowOff>
    </xdr:from>
    <xdr:to>
      <xdr:col>23</xdr:col>
      <xdr:colOff>304800</xdr:colOff>
      <xdr:row>80</xdr:row>
      <xdr:rowOff>85725</xdr:rowOff>
    </xdr:to>
    <xdr:cxnSp macro="">
      <xdr:nvCxnSpPr>
        <xdr:cNvPr id="8" name="Прямая соединительная линия 7"/>
        <xdr:cNvCxnSpPr/>
      </xdr:nvCxnSpPr>
      <xdr:spPr>
        <a:xfrm flipV="1">
          <a:off x="16725900" y="13211175"/>
          <a:ext cx="0" cy="21621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70</xdr:row>
      <xdr:rowOff>66675</xdr:rowOff>
    </xdr:from>
    <xdr:to>
      <xdr:col>24</xdr:col>
      <xdr:colOff>333375</xdr:colOff>
      <xdr:row>80</xdr:row>
      <xdr:rowOff>85725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17364075" y="13449300"/>
          <a:ext cx="0" cy="1924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69</xdr:row>
      <xdr:rowOff>104775</xdr:rowOff>
    </xdr:from>
    <xdr:to>
      <xdr:col>23</xdr:col>
      <xdr:colOff>228600</xdr:colOff>
      <xdr:row>80</xdr:row>
      <xdr:rowOff>85725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16649700" y="13296900"/>
          <a:ext cx="0" cy="20764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70</xdr:row>
      <xdr:rowOff>180975</xdr:rowOff>
    </xdr:from>
    <xdr:to>
      <xdr:col>24</xdr:col>
      <xdr:colOff>409575</xdr:colOff>
      <xdr:row>80</xdr:row>
      <xdr:rowOff>85725</xdr:rowOff>
    </xdr:to>
    <xdr:cxnSp macro="">
      <xdr:nvCxnSpPr>
        <xdr:cNvPr id="24" name="Прямая соединительная линия 23"/>
        <xdr:cNvCxnSpPr/>
      </xdr:nvCxnSpPr>
      <xdr:spPr>
        <a:xfrm flipV="1">
          <a:off x="17440275" y="13563600"/>
          <a:ext cx="0" cy="18097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70</xdr:row>
      <xdr:rowOff>28575</xdr:rowOff>
    </xdr:from>
    <xdr:to>
      <xdr:col>23</xdr:col>
      <xdr:colOff>152400</xdr:colOff>
      <xdr:row>80</xdr:row>
      <xdr:rowOff>85725</xdr:rowOff>
    </xdr:to>
    <xdr:cxnSp macro="">
      <xdr:nvCxnSpPr>
        <xdr:cNvPr id="26" name="Прямая соединительная линия 25"/>
        <xdr:cNvCxnSpPr/>
      </xdr:nvCxnSpPr>
      <xdr:spPr>
        <a:xfrm flipV="1">
          <a:off x="16573500" y="13411200"/>
          <a:ext cx="0" cy="19621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71</xdr:row>
      <xdr:rowOff>171450</xdr:rowOff>
    </xdr:from>
    <xdr:to>
      <xdr:col>24</xdr:col>
      <xdr:colOff>495300</xdr:colOff>
      <xdr:row>80</xdr:row>
      <xdr:rowOff>85725</xdr:rowOff>
    </xdr:to>
    <xdr:cxnSp macro="">
      <xdr:nvCxnSpPr>
        <xdr:cNvPr id="28" name="Прямая соединительная линия 27"/>
        <xdr:cNvCxnSpPr/>
      </xdr:nvCxnSpPr>
      <xdr:spPr>
        <a:xfrm flipV="1">
          <a:off x="17526000" y="13744575"/>
          <a:ext cx="0" cy="162877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35</xdr:row>
      <xdr:rowOff>0</xdr:rowOff>
    </xdr:from>
    <xdr:to>
      <xdr:col>27</xdr:col>
      <xdr:colOff>493737</xdr:colOff>
      <xdr:row>52</xdr:row>
      <xdr:rowOff>171450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73100" y="6715125"/>
          <a:ext cx="5980137" cy="34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zoomScaleNormal="100" workbookViewId="0">
      <selection activeCell="M23" sqref="M23"/>
    </sheetView>
  </sheetViews>
  <sheetFormatPr defaultRowHeight="15" x14ac:dyDescent="0.25"/>
  <cols>
    <col min="1" max="1" width="19" customWidth="1"/>
    <col min="2" max="2" width="15.42578125" customWidth="1"/>
    <col min="3" max="3" width="12" customWidth="1"/>
    <col min="4" max="4" width="13.42578125" customWidth="1"/>
    <col min="5" max="5" width="13" customWidth="1"/>
    <col min="6" max="6" width="11.5703125" customWidth="1"/>
    <col min="7" max="7" width="10.5703125" customWidth="1"/>
    <col min="8" max="8" width="11.28515625" customWidth="1"/>
    <col min="10" max="10" width="10.5703125" bestFit="1" customWidth="1"/>
    <col min="13" max="13" width="10.5703125" bestFit="1" customWidth="1"/>
  </cols>
  <sheetData>
    <row r="1" spans="1:26" x14ac:dyDescent="0.25">
      <c r="A1">
        <v>0.91700000000000004</v>
      </c>
      <c r="B1">
        <v>0.91800000000000004</v>
      </c>
      <c r="C1">
        <v>0.92100000000000004</v>
      </c>
      <c r="D1">
        <v>0.90900000000000003</v>
      </c>
      <c r="E1">
        <v>0.91900000000000004</v>
      </c>
      <c r="F1">
        <v>0.91700000000000004</v>
      </c>
      <c r="G1">
        <v>0.91800000000000004</v>
      </c>
      <c r="H1">
        <v>0.90900000000000003</v>
      </c>
      <c r="I1">
        <v>0.91600000000000004</v>
      </c>
      <c r="J1">
        <v>0.91700000000000004</v>
      </c>
      <c r="K1" s="11">
        <v>0.91800000000000004</v>
      </c>
      <c r="L1" s="11"/>
      <c r="M1" s="11"/>
      <c r="N1" s="11"/>
      <c r="O1" s="11"/>
      <c r="Q1" s="47" t="s">
        <v>29</v>
      </c>
      <c r="R1" s="48"/>
    </row>
    <row r="2" spans="1:26" x14ac:dyDescent="0.25">
      <c r="A2">
        <v>0.91900000000000004</v>
      </c>
      <c r="B2">
        <v>0.91900000000000004</v>
      </c>
      <c r="C2">
        <v>0.91600000000000004</v>
      </c>
      <c r="D2">
        <v>0.91700000000000004</v>
      </c>
      <c r="E2">
        <v>0.92300000000000004</v>
      </c>
      <c r="F2">
        <v>0.92</v>
      </c>
      <c r="G2">
        <v>0.91600000000000004</v>
      </c>
      <c r="H2">
        <v>0.91700000000000004</v>
      </c>
      <c r="I2">
        <v>0.92200000000000004</v>
      </c>
      <c r="J2">
        <v>0.91500000000000004</v>
      </c>
      <c r="K2">
        <v>0.91700000000000004</v>
      </c>
      <c r="L2">
        <v>0.91600000000000004</v>
      </c>
      <c r="N2" s="1"/>
      <c r="O2" s="11"/>
      <c r="S2" s="70" t="s">
        <v>0</v>
      </c>
      <c r="T2" s="70"/>
      <c r="U2" s="70"/>
      <c r="V2" s="70"/>
      <c r="W2" s="70"/>
      <c r="X2" s="70"/>
      <c r="Y2" s="70"/>
      <c r="Z2" s="70"/>
    </row>
    <row r="3" spans="1:26" ht="15.75" thickBot="1" x14ac:dyDescent="0.3"/>
    <row r="4" spans="1:26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5"/>
      <c r="Q4" s="3"/>
    </row>
    <row r="5" spans="1:26" x14ac:dyDescent="0.25">
      <c r="A5" s="92">
        <v>0.90900000000000003</v>
      </c>
      <c r="B5" s="92">
        <v>0.91500000000000004</v>
      </c>
      <c r="C5" s="92">
        <v>0.91600000000000004</v>
      </c>
      <c r="D5" s="43">
        <v>0.91700000000000004</v>
      </c>
      <c r="E5" s="2">
        <v>0.91800000000000004</v>
      </c>
      <c r="F5" s="2">
        <v>0.91900000000000004</v>
      </c>
      <c r="G5" s="2">
        <v>0.92</v>
      </c>
      <c r="H5" s="2">
        <v>0.92100000000000004</v>
      </c>
      <c r="I5" s="2">
        <v>0.92200000000000004</v>
      </c>
      <c r="J5" s="2">
        <v>0.92300000000000004</v>
      </c>
      <c r="K5" s="31"/>
      <c r="L5" s="2"/>
      <c r="M5" s="2"/>
      <c r="N5" s="71" t="s">
        <v>2</v>
      </c>
      <c r="O5" s="72"/>
      <c r="P5" s="73"/>
      <c r="Q5" s="9"/>
    </row>
    <row r="6" spans="1:26" x14ac:dyDescent="0.25">
      <c r="A6" s="6">
        <f>COUNTIF($A$1:$M$2,A5)</f>
        <v>2</v>
      </c>
      <c r="B6" s="6">
        <f t="shared" ref="B6:J6" si="0">COUNTIF($A$1:$M$2,B5)</f>
        <v>1</v>
      </c>
      <c r="C6" s="6">
        <f t="shared" si="0"/>
        <v>4</v>
      </c>
      <c r="D6" s="6">
        <f t="shared" si="0"/>
        <v>6</v>
      </c>
      <c r="E6" s="6">
        <f t="shared" si="0"/>
        <v>3</v>
      </c>
      <c r="F6" s="6">
        <f t="shared" si="0"/>
        <v>3</v>
      </c>
      <c r="G6" s="6">
        <f t="shared" si="0"/>
        <v>1</v>
      </c>
      <c r="H6" s="6">
        <f t="shared" si="0"/>
        <v>1</v>
      </c>
      <c r="I6" s="6">
        <f t="shared" si="0"/>
        <v>1</v>
      </c>
      <c r="J6" s="6">
        <f t="shared" si="0"/>
        <v>1</v>
      </c>
      <c r="K6" s="6"/>
      <c r="L6" s="6"/>
      <c r="M6" s="6"/>
      <c r="N6" s="74" t="s">
        <v>3</v>
      </c>
      <c r="O6" s="75"/>
      <c r="P6" s="76"/>
      <c r="Q6" s="28"/>
    </row>
    <row r="7" spans="1:26" x14ac:dyDescent="0.25">
      <c r="A7" s="15">
        <f>A6/$B$11</f>
        <v>8.6956521739130432E-2</v>
      </c>
      <c r="B7" s="15">
        <f t="shared" ref="B7:J7" si="1">B6/$B$11</f>
        <v>4.3478260869565216E-2</v>
      </c>
      <c r="C7" s="15">
        <f t="shared" si="1"/>
        <v>0.17391304347826086</v>
      </c>
      <c r="D7" s="15">
        <f t="shared" si="1"/>
        <v>0.2608695652173913</v>
      </c>
      <c r="E7" s="15">
        <f t="shared" si="1"/>
        <v>0.13043478260869565</v>
      </c>
      <c r="F7" s="15">
        <f t="shared" si="1"/>
        <v>0.13043478260869565</v>
      </c>
      <c r="G7" s="15">
        <f t="shared" si="1"/>
        <v>4.3478260869565216E-2</v>
      </c>
      <c r="H7" s="15">
        <f t="shared" si="1"/>
        <v>4.3478260869565216E-2</v>
      </c>
      <c r="I7" s="15">
        <f t="shared" si="1"/>
        <v>4.3478260869565216E-2</v>
      </c>
      <c r="J7" s="15">
        <f t="shared" si="1"/>
        <v>4.3478260869565216E-2</v>
      </c>
      <c r="K7" s="10"/>
      <c r="L7" s="10"/>
      <c r="M7" s="27"/>
      <c r="N7" s="77" t="s">
        <v>4</v>
      </c>
      <c r="O7" s="78"/>
      <c r="P7" s="79"/>
      <c r="Q7" s="30"/>
    </row>
    <row r="8" spans="1:26" x14ac:dyDescent="0.25">
      <c r="A8" s="12">
        <f>A7</f>
        <v>8.6956521739130432E-2</v>
      </c>
      <c r="B8" s="14">
        <f>A8+B7</f>
        <v>0.13043478260869565</v>
      </c>
      <c r="C8" s="14">
        <f>B8+C7</f>
        <v>0.30434782608695654</v>
      </c>
      <c r="D8" s="14">
        <f>C8+D7</f>
        <v>0.56521739130434789</v>
      </c>
      <c r="E8" s="14">
        <f t="shared" ref="E8:J8" si="2">D8+E7</f>
        <v>0.69565217391304357</v>
      </c>
      <c r="F8" s="12">
        <f t="shared" si="2"/>
        <v>0.82608695652173925</v>
      </c>
      <c r="G8" s="12">
        <f t="shared" si="2"/>
        <v>0.86956521739130443</v>
      </c>
      <c r="H8" s="12">
        <f t="shared" si="2"/>
        <v>0.91304347826086962</v>
      </c>
      <c r="I8" s="12">
        <f t="shared" si="2"/>
        <v>0.95652173913043481</v>
      </c>
      <c r="J8" s="12">
        <f t="shared" si="2"/>
        <v>1</v>
      </c>
      <c r="K8" s="12"/>
      <c r="L8" s="12"/>
      <c r="M8" s="12"/>
      <c r="N8" s="80" t="s">
        <v>5</v>
      </c>
      <c r="O8" s="81"/>
      <c r="P8" s="82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6" x14ac:dyDescent="0.25">
      <c r="A10" s="21" t="s">
        <v>6</v>
      </c>
      <c r="B10" s="17">
        <f>SUM(A5:J5)</f>
        <v>9.18</v>
      </c>
      <c r="D10" s="89" t="s">
        <v>7</v>
      </c>
      <c r="E10" s="90"/>
      <c r="F10" s="20">
        <f>SQRT(F15)</f>
        <v>3.2746480968346486E-3</v>
      </c>
      <c r="H10" s="66" t="s">
        <v>8</v>
      </c>
      <c r="I10" s="67"/>
      <c r="J10" s="24">
        <f>(SUM(A5:J5))/B11</f>
        <v>0.39913043478260868</v>
      </c>
    </row>
    <row r="11" spans="1:26" x14ac:dyDescent="0.25">
      <c r="A11" s="22" t="s">
        <v>9</v>
      </c>
      <c r="B11" s="22">
        <f>SUM(A6:J6)</f>
        <v>23</v>
      </c>
      <c r="D11" s="91" t="s">
        <v>10</v>
      </c>
      <c r="E11" s="65"/>
      <c r="F11" s="23">
        <f>D5</f>
        <v>0.91700000000000004</v>
      </c>
      <c r="H11" s="66" t="s">
        <v>11</v>
      </c>
      <c r="I11" s="67"/>
      <c r="J11" s="39">
        <f>F15*(B11/(B11-1))</f>
        <v>1.1210743801652912E-5</v>
      </c>
    </row>
    <row r="12" spans="1:26" x14ac:dyDescent="0.25">
      <c r="A12" s="5" t="s">
        <v>12</v>
      </c>
      <c r="B12" s="5">
        <f>A5</f>
        <v>0.90900000000000003</v>
      </c>
      <c r="D12" s="66" t="s">
        <v>13</v>
      </c>
      <c r="E12" s="67"/>
      <c r="F12" s="18">
        <v>0.91700000000000004</v>
      </c>
      <c r="H12" s="68" t="s">
        <v>14</v>
      </c>
      <c r="I12" s="69"/>
      <c r="J12" s="25">
        <f>SQRT(J11)</f>
        <v>3.3482448837641658E-3</v>
      </c>
    </row>
    <row r="13" spans="1:26" x14ac:dyDescent="0.25">
      <c r="A13" s="5" t="s">
        <v>15</v>
      </c>
      <c r="B13" s="5">
        <f>J5</f>
        <v>0.92300000000000004</v>
      </c>
      <c r="D13" s="66" t="s">
        <v>16</v>
      </c>
      <c r="E13" s="67"/>
      <c r="F13" s="41">
        <f>(ABS(A5-F16)+ABS(B5-F16)+ABS(C5-F16)+ABS(D5-F16)+ABS(E5-F16)+ABS(F5-F16)+ABS(G5-F16)+ABS(H5-F16)+ABS(I5-F16)+ABS(J5-F16))/B11</f>
        <v>1.3724007561436581E-3</v>
      </c>
      <c r="O13" s="29"/>
    </row>
    <row r="14" spans="1:26" x14ac:dyDescent="0.25">
      <c r="A14" s="5" t="s">
        <v>17</v>
      </c>
      <c r="B14" s="5">
        <f>B13-B12</f>
        <v>1.4000000000000012E-2</v>
      </c>
      <c r="D14" s="66" t="s">
        <v>18</v>
      </c>
      <c r="E14" s="67"/>
      <c r="F14" s="19">
        <f>(F10/F16)*100</f>
        <v>0.35701984370116091</v>
      </c>
    </row>
    <row r="15" spans="1:26" x14ac:dyDescent="0.25">
      <c r="A15" s="5" t="s">
        <v>19</v>
      </c>
      <c r="B15" s="16">
        <f>1+3.322*LOG(30,10)</f>
        <v>5.9069968081787181</v>
      </c>
      <c r="D15" s="66" t="s">
        <v>20</v>
      </c>
      <c r="E15" s="67"/>
      <c r="F15" s="38">
        <f>((A6*(A5-F16)^2+B6*(B5-F16)^2+C6*(C5-F16)^2+D6*(D5-F16)^2+E6*(E5-F16)^2+F6*(F5-F16)^2+G6*(G5-F16)^2+H6*(H5-F16)^2+I6*(I5-F16)^2+J6*(J5-F16)^2))/(23-1)</f>
        <v>1.0723320158102785E-5</v>
      </c>
      <c r="Q15" s="29"/>
    </row>
    <row r="16" spans="1:26" x14ac:dyDescent="0.25">
      <c r="A16" s="5" t="s">
        <v>21</v>
      </c>
      <c r="B16" s="33">
        <f>(J5-A5)/B15</f>
        <v>2.3700706898327545E-3</v>
      </c>
      <c r="D16" s="63" t="s">
        <v>22</v>
      </c>
      <c r="E16" s="64"/>
      <c r="F16" s="20">
        <f>(A5*A6+B5*B6+C5*C6+D5*D6+E5*E6+F5*F6+G5*G6+H5*H6+I5*I6+J5*J6)/B11</f>
        <v>0.91721739130434798</v>
      </c>
    </row>
    <row r="17" spans="1:13" x14ac:dyDescent="0.25">
      <c r="D17" s="65"/>
      <c r="E17" s="65"/>
      <c r="F17" s="4"/>
    </row>
    <row r="18" spans="1:13" ht="15.75" thickBot="1" x14ac:dyDescent="0.3"/>
    <row r="19" spans="1:13" ht="15.75" thickBot="1" x14ac:dyDescent="0.3">
      <c r="A19" s="60" t="s">
        <v>23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1:13" x14ac:dyDescent="0.25">
      <c r="A20" s="8">
        <f>A5</f>
        <v>0.90900000000000003</v>
      </c>
      <c r="B20" s="4"/>
      <c r="C20" s="34">
        <f>A20+B16</f>
        <v>0.91137007068983278</v>
      </c>
      <c r="E20" s="35">
        <f>C20+B16</f>
        <v>0.91374014137966553</v>
      </c>
      <c r="G20" s="34">
        <f>E20+B16</f>
        <v>0.91611021206949828</v>
      </c>
      <c r="I20" s="34">
        <f>G20+B16</f>
        <v>0.91848028275933102</v>
      </c>
      <c r="K20" s="34">
        <f>I20+B16</f>
        <v>0.92085035344916377</v>
      </c>
      <c r="M20" s="34">
        <f>K20+B16</f>
        <v>0.92322042413899652</v>
      </c>
    </row>
    <row r="21" spans="1:13" x14ac:dyDescent="0.25">
      <c r="B21" s="7">
        <v>2</v>
      </c>
      <c r="D21" s="86">
        <v>5</v>
      </c>
      <c r="E21" s="87"/>
      <c r="F21" s="88"/>
      <c r="H21" s="7">
        <v>9</v>
      </c>
      <c r="J21" s="7">
        <v>5</v>
      </c>
      <c r="L21" s="7">
        <v>2</v>
      </c>
    </row>
    <row r="23" spans="1:13" ht="15.75" thickBot="1" x14ac:dyDescent="0.3"/>
    <row r="24" spans="1:13" x14ac:dyDescent="0.25">
      <c r="A24" s="60" t="s">
        <v>24</v>
      </c>
      <c r="B24" s="61"/>
      <c r="C24" s="61"/>
      <c r="D24" s="61"/>
      <c r="E24" s="61"/>
      <c r="F24" s="61"/>
      <c r="G24" s="61"/>
      <c r="H24" s="62"/>
    </row>
    <row r="25" spans="1:13" x14ac:dyDescent="0.25">
      <c r="A25" s="36"/>
      <c r="B25" s="36">
        <f>AVERAGE(A20,C20)</f>
        <v>0.91018503534491635</v>
      </c>
      <c r="C25" s="36">
        <f>AVERAGE(E20,G20)</f>
        <v>0.91492517672458185</v>
      </c>
      <c r="D25" s="36">
        <f>AVERAGE(G20,I20)</f>
        <v>0.91729524741441471</v>
      </c>
      <c r="E25" s="36">
        <f>AVERAGE(I20,K20)</f>
        <v>0.91966531810424734</v>
      </c>
      <c r="F25" s="36">
        <f>AVERAGE(K20,M20)</f>
        <v>0.9220353887940802</v>
      </c>
      <c r="G25" s="56" t="s">
        <v>25</v>
      </c>
      <c r="H25" s="56"/>
    </row>
    <row r="26" spans="1:13" x14ac:dyDescent="0.25">
      <c r="A26" s="5"/>
      <c r="B26" s="37">
        <v>2</v>
      </c>
      <c r="C26" s="37">
        <v>5</v>
      </c>
      <c r="D26" s="37">
        <v>9</v>
      </c>
      <c r="E26" s="37">
        <v>5</v>
      </c>
      <c r="F26" s="37">
        <v>2</v>
      </c>
      <c r="G26" s="57" t="s">
        <v>26</v>
      </c>
      <c r="H26" s="57"/>
    </row>
    <row r="27" spans="1:13" x14ac:dyDescent="0.25">
      <c r="A27" s="10"/>
      <c r="B27" s="10">
        <f>B26/$B$11</f>
        <v>8.6956521739130432E-2</v>
      </c>
      <c r="C27" s="10">
        <f t="shared" ref="C27:E27" si="3">C26/$B$11</f>
        <v>0.21739130434782608</v>
      </c>
      <c r="D27" s="10">
        <f t="shared" si="3"/>
        <v>0.39130434782608697</v>
      </c>
      <c r="E27" s="10">
        <f t="shared" si="3"/>
        <v>0.21739130434782608</v>
      </c>
      <c r="F27" s="27">
        <f t="shared" ref="F27" si="4">F26/$B$11</f>
        <v>8.6956521739130432E-2</v>
      </c>
      <c r="G27" s="58" t="s">
        <v>27</v>
      </c>
      <c r="H27" s="59"/>
      <c r="I27" s="13"/>
    </row>
    <row r="28" spans="1:13" x14ac:dyDescent="0.25">
      <c r="A28" s="12"/>
      <c r="B28" s="26">
        <f>A28+B27</f>
        <v>8.6956521739130432E-2</v>
      </c>
      <c r="C28" s="26">
        <f>B28+C27</f>
        <v>0.30434782608695654</v>
      </c>
      <c r="D28" s="26">
        <f t="shared" ref="D28:F28" si="5">C28+D27</f>
        <v>0.69565217391304346</v>
      </c>
      <c r="E28" s="26">
        <f t="shared" si="5"/>
        <v>0.91304347826086951</v>
      </c>
      <c r="F28" s="26">
        <f t="shared" si="5"/>
        <v>1</v>
      </c>
      <c r="G28" s="49" t="s">
        <v>28</v>
      </c>
      <c r="H28" s="50"/>
    </row>
    <row r="31" spans="1:13" x14ac:dyDescent="0.25">
      <c r="A31" s="51" t="s">
        <v>30</v>
      </c>
      <c r="B31" s="52"/>
      <c r="K31" s="53" t="s">
        <v>32</v>
      </c>
      <c r="L31" s="54"/>
      <c r="M31" s="24">
        <f>J10</f>
        <v>0.39913043478260868</v>
      </c>
    </row>
    <row r="33" spans="1:16" x14ac:dyDescent="0.25">
      <c r="A33" t="s">
        <v>33</v>
      </c>
      <c r="B33" s="44">
        <v>0.9</v>
      </c>
      <c r="K33" s="32">
        <v>0.91649999999999998</v>
      </c>
      <c r="L33" s="32">
        <v>0.91749999999999998</v>
      </c>
      <c r="M33" s="32">
        <v>0.91639999999999999</v>
      </c>
      <c r="N33" s="32">
        <v>0.91759999999999997</v>
      </c>
      <c r="O33" s="32">
        <v>0.9163</v>
      </c>
      <c r="P33" s="32">
        <v>0.91769999999999996</v>
      </c>
    </row>
    <row r="34" spans="1:16" x14ac:dyDescent="0.25">
      <c r="A34" t="s">
        <v>34</v>
      </c>
      <c r="B34" s="45">
        <v>0.95</v>
      </c>
      <c r="K34" s="32"/>
      <c r="L34" s="32"/>
      <c r="M34" s="42">
        <f>M31</f>
        <v>0.39913043478260868</v>
      </c>
      <c r="N34" s="32"/>
      <c r="O34" s="32"/>
      <c r="P34" s="32"/>
    </row>
    <row r="35" spans="1:16" x14ac:dyDescent="0.25">
      <c r="A35" t="s">
        <v>35</v>
      </c>
      <c r="B35" s="46">
        <v>0.99</v>
      </c>
    </row>
    <row r="50" spans="1:13" x14ac:dyDescent="0.25">
      <c r="A50" s="51" t="s">
        <v>31</v>
      </c>
      <c r="B50" s="52"/>
      <c r="K50" s="53" t="s">
        <v>32</v>
      </c>
      <c r="L50" s="55"/>
      <c r="M50" s="40">
        <f>J11</f>
        <v>1.1210743801652912E-5</v>
      </c>
    </row>
    <row r="52" spans="1:13" x14ac:dyDescent="0.25">
      <c r="A52" t="s">
        <v>36</v>
      </c>
      <c r="B52">
        <v>0.95</v>
      </c>
    </row>
    <row r="53" spans="1:13" x14ac:dyDescent="0.25">
      <c r="A53" t="s">
        <v>37</v>
      </c>
      <c r="B53">
        <v>0.99</v>
      </c>
    </row>
    <row r="54" spans="1:13" x14ac:dyDescent="0.25">
      <c r="A54" t="s">
        <v>38</v>
      </c>
      <c r="B54">
        <v>0.999</v>
      </c>
    </row>
  </sheetData>
  <mergeCells count="29">
    <mergeCell ref="D15:E15"/>
    <mergeCell ref="D21:F21"/>
    <mergeCell ref="D10:E10"/>
    <mergeCell ref="D11:E11"/>
    <mergeCell ref="D12:E12"/>
    <mergeCell ref="D13:E13"/>
    <mergeCell ref="D14:E14"/>
    <mergeCell ref="S2:Z2"/>
    <mergeCell ref="N5:P5"/>
    <mergeCell ref="N6:P6"/>
    <mergeCell ref="N7:P7"/>
    <mergeCell ref="N8:P8"/>
    <mergeCell ref="A4:P4"/>
    <mergeCell ref="Q1:R1"/>
    <mergeCell ref="G28:H28"/>
    <mergeCell ref="A31:B31"/>
    <mergeCell ref="A50:B50"/>
    <mergeCell ref="K31:L31"/>
    <mergeCell ref="K50:L50"/>
    <mergeCell ref="G25:H25"/>
    <mergeCell ref="G26:H26"/>
    <mergeCell ref="G27:H27"/>
    <mergeCell ref="A19:M19"/>
    <mergeCell ref="A24:H24"/>
    <mergeCell ref="D16:E16"/>
    <mergeCell ref="D17:E17"/>
    <mergeCell ref="H11:I11"/>
    <mergeCell ref="H12:I12"/>
    <mergeCell ref="H10:I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>Новосибирский химико-технологический колледж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Орёлкина Алина</dc:creator>
  <cp:keywords/>
  <dc:description/>
  <cp:lastModifiedBy>Карпаева Анна</cp:lastModifiedBy>
  <cp:revision/>
  <dcterms:created xsi:type="dcterms:W3CDTF">2022-09-22T02:21:01Z</dcterms:created>
  <dcterms:modified xsi:type="dcterms:W3CDTF">2022-10-06T04:29:20Z</dcterms:modified>
  <cp:category/>
  <cp:contentStatus/>
</cp:coreProperties>
</file>