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GitHub\Togohogo1-Archive\phy180-pendulum-report\plotting\"/>
    </mc:Choice>
  </mc:AlternateContent>
  <xr:revisionPtr revIDLastSave="0" documentId="13_ncr:1_{0B42204D-8AB6-4FC2-8A46-5C969DFECF85}" xr6:coauthVersionLast="47" xr6:coauthVersionMax="47" xr10:uidLastSave="{00000000-0000-0000-0000-000000000000}"/>
  <bookViews>
    <workbookView xWindow="-110" yWindow="-110" windowWidth="19420" windowHeight="10300" activeTab="6" xr2:uid="{5FE36F96-03E8-4DB2-A0DF-43DC23BC7682}"/>
  </bookViews>
  <sheets>
    <sheet name="len01" sheetId="1" r:id="rId1"/>
    <sheet name="len10" sheetId="4" r:id="rId2"/>
    <sheet name="len8" sheetId="5" r:id="rId3"/>
    <sheet name="len5" sheetId="6" r:id="rId4"/>
    <sheet name="len3" sheetId="7" r:id="rId5"/>
    <sheet name="per vs len" sheetId="2" r:id="rId6"/>
    <sheet name="qfac vs len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4" l="1"/>
  <c r="Q4" i="4"/>
  <c r="N3" i="7"/>
  <c r="M3" i="7"/>
  <c r="N3" i="6"/>
  <c r="M3" i="6"/>
  <c r="R3" i="1"/>
  <c r="Q3" i="1"/>
  <c r="P27" i="1"/>
  <c r="P28" i="1"/>
  <c r="P2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3" i="1"/>
  <c r="I22" i="7"/>
  <c r="H22" i="7"/>
  <c r="F22" i="7"/>
  <c r="E22" i="7"/>
  <c r="G22" i="7" s="1"/>
  <c r="I21" i="7"/>
  <c r="H21" i="7"/>
  <c r="F21" i="7"/>
  <c r="E21" i="7"/>
  <c r="G21" i="7" s="1"/>
  <c r="I20" i="7"/>
  <c r="H20" i="7"/>
  <c r="F20" i="7"/>
  <c r="K20" i="7" s="1"/>
  <c r="E20" i="7"/>
  <c r="G20" i="7" s="1"/>
  <c r="I19" i="7"/>
  <c r="H19" i="7"/>
  <c r="F19" i="7"/>
  <c r="E19" i="7"/>
  <c r="G19" i="7" s="1"/>
  <c r="I18" i="7"/>
  <c r="H18" i="7"/>
  <c r="G18" i="7"/>
  <c r="F18" i="7"/>
  <c r="E18" i="7"/>
  <c r="I17" i="7"/>
  <c r="H17" i="7"/>
  <c r="F17" i="7"/>
  <c r="E17" i="7"/>
  <c r="G17" i="7" s="1"/>
  <c r="I16" i="7"/>
  <c r="H16" i="7"/>
  <c r="F16" i="7"/>
  <c r="E16" i="7"/>
  <c r="G16" i="7" s="1"/>
  <c r="I15" i="7"/>
  <c r="H15" i="7"/>
  <c r="F15" i="7"/>
  <c r="E15" i="7"/>
  <c r="G15" i="7" s="1"/>
  <c r="I14" i="7"/>
  <c r="H14" i="7"/>
  <c r="F14" i="7"/>
  <c r="E14" i="7"/>
  <c r="G14" i="7" s="1"/>
  <c r="I13" i="7"/>
  <c r="H13" i="7"/>
  <c r="F13" i="7"/>
  <c r="E13" i="7"/>
  <c r="G13" i="7" s="1"/>
  <c r="I12" i="7"/>
  <c r="H12" i="7"/>
  <c r="F12" i="7"/>
  <c r="E12" i="7"/>
  <c r="G12" i="7" s="1"/>
  <c r="I11" i="7"/>
  <c r="H11" i="7"/>
  <c r="F11" i="7"/>
  <c r="E11" i="7"/>
  <c r="G11" i="7" s="1"/>
  <c r="I10" i="7"/>
  <c r="H10" i="7"/>
  <c r="F10" i="7"/>
  <c r="E10" i="7"/>
  <c r="G10" i="7" s="1"/>
  <c r="I9" i="7"/>
  <c r="H9" i="7"/>
  <c r="F9" i="7"/>
  <c r="E9" i="7"/>
  <c r="G9" i="7" s="1"/>
  <c r="I8" i="7"/>
  <c r="H8" i="7"/>
  <c r="F8" i="7"/>
  <c r="E8" i="7"/>
  <c r="G8" i="7" s="1"/>
  <c r="I7" i="7"/>
  <c r="H7" i="7"/>
  <c r="F7" i="7"/>
  <c r="E7" i="7"/>
  <c r="G7" i="7" s="1"/>
  <c r="I6" i="7"/>
  <c r="H6" i="7"/>
  <c r="F6" i="7"/>
  <c r="E6" i="7"/>
  <c r="G6" i="7" s="1"/>
  <c r="I5" i="7"/>
  <c r="H5" i="7"/>
  <c r="F5" i="7"/>
  <c r="E5" i="7"/>
  <c r="G5" i="7" s="1"/>
  <c r="I4" i="7"/>
  <c r="H4" i="7"/>
  <c r="F4" i="7"/>
  <c r="E4" i="7"/>
  <c r="G4" i="7" s="1"/>
  <c r="I3" i="7"/>
  <c r="H3" i="7"/>
  <c r="F3" i="7"/>
  <c r="E3" i="7"/>
  <c r="G3" i="7" s="1"/>
  <c r="L3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4" i="6"/>
  <c r="F4" i="6"/>
  <c r="G4" i="6"/>
  <c r="H4" i="6"/>
  <c r="I4" i="6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3" i="6"/>
  <c r="I3" i="6"/>
  <c r="H3" i="6"/>
  <c r="G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3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  <c r="J3" i="5"/>
  <c r="I4" i="5"/>
  <c r="I5" i="5"/>
  <c r="I6" i="5"/>
  <c r="K3" i="5" s="1"/>
  <c r="L3" i="5" s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D3" i="5"/>
  <c r="D4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  <c r="P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4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3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4" i="4"/>
  <c r="M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3" i="4"/>
  <c r="I7" i="4"/>
  <c r="I20" i="4"/>
  <c r="H7" i="4"/>
  <c r="H8" i="4"/>
  <c r="L8" i="4" s="1"/>
  <c r="H9" i="4"/>
  <c r="H10" i="4"/>
  <c r="L10" i="4" s="1"/>
  <c r="H11" i="4"/>
  <c r="L11" i="4" s="1"/>
  <c r="H12" i="4"/>
  <c r="L12" i="4" s="1"/>
  <c r="H13" i="4"/>
  <c r="L13" i="4" s="1"/>
  <c r="H14" i="4"/>
  <c r="L14" i="4" s="1"/>
  <c r="H15" i="4"/>
  <c r="H16" i="4"/>
  <c r="H17" i="4"/>
  <c r="H18" i="4"/>
  <c r="L18" i="4" s="1"/>
  <c r="H19" i="4"/>
  <c r="L19" i="4" s="1"/>
  <c r="H20" i="4"/>
  <c r="L20" i="4" s="1"/>
  <c r="H21" i="4"/>
  <c r="L21" i="4" s="1"/>
  <c r="H22" i="4"/>
  <c r="L22" i="4" s="1"/>
  <c r="D9" i="4"/>
  <c r="I9" i="4" s="1"/>
  <c r="D10" i="4"/>
  <c r="I10" i="4" s="1"/>
  <c r="D11" i="4"/>
  <c r="I11" i="4" s="1"/>
  <c r="D12" i="4"/>
  <c r="D13" i="4"/>
  <c r="D14" i="4"/>
  <c r="D15" i="4"/>
  <c r="I15" i="4" s="1"/>
  <c r="D16" i="4"/>
  <c r="I16" i="4" s="1"/>
  <c r="D17" i="4"/>
  <c r="I17" i="4" s="1"/>
  <c r="D18" i="4"/>
  <c r="I18" i="4" s="1"/>
  <c r="D19" i="4"/>
  <c r="I19" i="4" s="1"/>
  <c r="D20" i="4"/>
  <c r="D21" i="4"/>
  <c r="D22" i="4"/>
  <c r="D4" i="4"/>
  <c r="I4" i="4" s="1"/>
  <c r="D5" i="4"/>
  <c r="I5" i="4" s="1"/>
  <c r="D6" i="4"/>
  <c r="D7" i="4"/>
  <c r="D8" i="4"/>
  <c r="I8" i="4" s="1"/>
  <c r="H4" i="4"/>
  <c r="H5" i="4"/>
  <c r="H6" i="4"/>
  <c r="L6" i="4" s="1"/>
  <c r="H3" i="4"/>
  <c r="D3" i="4"/>
  <c r="I3" i="4" s="1"/>
  <c r="O26" i="1"/>
  <c r="O27" i="1"/>
  <c r="O28" i="1"/>
  <c r="O29" i="1"/>
  <c r="K29" i="1"/>
  <c r="M29" i="1" s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K28" i="1"/>
  <c r="K27" i="1"/>
  <c r="K2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D8" i="1"/>
  <c r="D9" i="1"/>
  <c r="D10" i="1"/>
  <c r="D11" i="1"/>
  <c r="D5" i="1"/>
  <c r="D6" i="1"/>
  <c r="D7" i="1"/>
  <c r="D4" i="1"/>
  <c r="D3" i="1"/>
  <c r="D2" i="1"/>
  <c r="K8" i="7" l="1"/>
  <c r="K9" i="7"/>
  <c r="K12" i="7"/>
  <c r="K13" i="7"/>
  <c r="K16" i="7"/>
  <c r="K4" i="7"/>
  <c r="K14" i="7"/>
  <c r="K5" i="7"/>
  <c r="K21" i="7"/>
  <c r="K18" i="7"/>
  <c r="K6" i="7"/>
  <c r="K22" i="7"/>
  <c r="K11" i="7"/>
  <c r="K17" i="7"/>
  <c r="K7" i="7"/>
  <c r="K19" i="7"/>
  <c r="K15" i="7"/>
  <c r="K10" i="7"/>
  <c r="L5" i="4"/>
  <c r="I21" i="4"/>
  <c r="I13" i="4"/>
  <c r="L4" i="4"/>
  <c r="I12" i="4"/>
  <c r="L17" i="4"/>
  <c r="L9" i="4"/>
  <c r="L3" i="4"/>
  <c r="I6" i="4"/>
  <c r="L15" i="4"/>
  <c r="L7" i="4"/>
  <c r="I22" i="4"/>
  <c r="I14" i="4"/>
  <c r="L16" i="4"/>
  <c r="L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Wang</author>
  </authors>
  <commentList>
    <comment ref="H2" authorId="0" shapeId="0" xr:uid="{07F4EC61-0198-411B-8378-C9F395DC2341}">
      <text>
        <r>
          <rPr>
            <b/>
            <sz val="9"/>
            <color indexed="81"/>
            <rFont val="Tahoma"/>
            <family val="2"/>
          </rPr>
          <t>Kevin Wang:</t>
        </r>
        <r>
          <rPr>
            <sz val="9"/>
            <color indexed="81"/>
            <rFont val="Tahoma"/>
            <family val="2"/>
          </rPr>
          <t xml:space="preserve">
pendulum behavour is more linear than exponential here</t>
        </r>
      </text>
    </comment>
  </commentList>
</comments>
</file>

<file path=xl/sharedStrings.xml><?xml version="1.0" encoding="utf-8"?>
<sst xmlns="http://schemas.openxmlformats.org/spreadsheetml/2006/main" count="71" uniqueCount="24">
  <si>
    <t>L</t>
  </si>
  <si>
    <t>T</t>
  </si>
  <si>
    <t>dL</t>
  </si>
  <si>
    <t>dT</t>
  </si>
  <si>
    <t>L1</t>
  </si>
  <si>
    <t>L2</t>
  </si>
  <si>
    <t>t</t>
  </si>
  <si>
    <t>th</t>
  </si>
  <si>
    <t>dt</t>
  </si>
  <si>
    <t>dth</t>
  </si>
  <si>
    <t>mass_A</t>
  </si>
  <si>
    <t>30 fps</t>
  </si>
  <si>
    <t>theta hi</t>
  </si>
  <si>
    <t>theta lo</t>
  </si>
  <si>
    <t>theta deg</t>
  </si>
  <si>
    <t>mass_B</t>
  </si>
  <si>
    <t>x</t>
  </si>
  <si>
    <t>y</t>
  </si>
  <si>
    <t>theta</t>
  </si>
  <si>
    <t>theta'</t>
  </si>
  <si>
    <t>θr</t>
  </si>
  <si>
    <t>th'</t>
  </si>
  <si>
    <t>dQ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</si>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</sst>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#,##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1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FFFB-A973-49C4-8EE2-8A9F6F5C785E}">
  <dimension ref="A1:U31"/>
  <sheetViews>
    <sheetView workbookViewId="0">
      <selection activeCell="G9" sqref="G9"/>
    </sheetView>
  </sheetViews>
  <sheetFormatPr defaultRowHeight="14.5" x14ac:dyDescent="0.35"/>
  <cols>
    <col min="9" max="11" width="9.36328125" customWidth="1"/>
    <col min="12" max="12" width="9.36328125" bestFit="1" customWidth="1"/>
  </cols>
  <sheetData>
    <row r="1" spans="1:21" x14ac:dyDescent="0.35">
      <c r="A1" t="s">
        <v>1</v>
      </c>
      <c r="B1" t="s">
        <v>4</v>
      </c>
      <c r="C1" t="s">
        <v>5</v>
      </c>
      <c r="D1" t="s">
        <v>0</v>
      </c>
      <c r="E1" t="s">
        <v>3</v>
      </c>
      <c r="F1" t="s">
        <v>2</v>
      </c>
      <c r="H1">
        <v>11.4</v>
      </c>
      <c r="I1" t="s">
        <v>12</v>
      </c>
      <c r="J1" t="s">
        <v>13</v>
      </c>
      <c r="K1" t="s">
        <v>14</v>
      </c>
      <c r="L1" t="s">
        <v>6</v>
      </c>
      <c r="M1" t="s">
        <v>7</v>
      </c>
      <c r="N1" t="s">
        <v>8</v>
      </c>
      <c r="O1" t="s">
        <v>9</v>
      </c>
      <c r="T1" s="3"/>
      <c r="U1" t="s">
        <v>10</v>
      </c>
    </row>
    <row r="2" spans="1:21" x14ac:dyDescent="0.35">
      <c r="B2">
        <v>8.5</v>
      </c>
      <c r="C2">
        <v>14.3</v>
      </c>
      <c r="D2">
        <f>B2+((C2-B2)/2)</f>
        <v>11.4</v>
      </c>
      <c r="F2">
        <v>0.5</v>
      </c>
      <c r="I2" s="2">
        <v>23.5</v>
      </c>
      <c r="J2" s="2">
        <v>21.5</v>
      </c>
      <c r="K2" s="2">
        <f>(I2+J2)/2</f>
        <v>22.5</v>
      </c>
      <c r="L2" s="4">
        <v>0</v>
      </c>
      <c r="M2">
        <f>RADIANS(K2)</f>
        <v>0.39269908169872414</v>
      </c>
      <c r="N2">
        <v>0.03</v>
      </c>
      <c r="O2">
        <f>RADIANS((I2-J2)/2)</f>
        <v>1.7453292519943295E-2</v>
      </c>
      <c r="T2" s="3" t="s">
        <v>6</v>
      </c>
    </row>
    <row r="3" spans="1:21" x14ac:dyDescent="0.35">
      <c r="B3">
        <v>12.5</v>
      </c>
      <c r="C3">
        <v>18</v>
      </c>
      <c r="D3">
        <f>B3+((C3-B3)/2)</f>
        <v>15.25</v>
      </c>
      <c r="F3">
        <v>0.5</v>
      </c>
      <c r="I3" s="2">
        <v>21</v>
      </c>
      <c r="J3" s="2">
        <v>19</v>
      </c>
      <c r="K3" s="2">
        <f t="shared" ref="K3:K29" si="0">(I3+J3)/2</f>
        <v>20</v>
      </c>
      <c r="L3" s="4">
        <v>0.66672220000000004</v>
      </c>
      <c r="M3">
        <f t="shared" ref="M3:M29" si="1">RADIANS(K3)</f>
        <v>0.3490658503988659</v>
      </c>
      <c r="N3">
        <v>0.03</v>
      </c>
      <c r="O3">
        <f t="shared" ref="O3:O25" si="2">RADIANS((I3-J3)/2)</f>
        <v>1.7453292519943295E-2</v>
      </c>
      <c r="P3" s="2">
        <f>L3-L2</f>
        <v>0.66672220000000004</v>
      </c>
      <c r="Q3" s="2">
        <f>AVERAGE(P3:P24)</f>
        <v>0.68933499999999992</v>
      </c>
      <c r="R3">
        <f>(MAX(P3:P29)-MIN(P3:P29))/2</f>
        <v>3.334390000000137E-2</v>
      </c>
      <c r="T3" s="3">
        <v>0</v>
      </c>
    </row>
    <row r="4" spans="1:21" x14ac:dyDescent="0.35">
      <c r="B4">
        <v>18.100000000000001</v>
      </c>
      <c r="C4">
        <v>23.8</v>
      </c>
      <c r="D4">
        <f>B4+((C4-B4)/2)</f>
        <v>20.950000000000003</v>
      </c>
      <c r="F4">
        <v>0.5</v>
      </c>
      <c r="I4" s="2">
        <v>20.5</v>
      </c>
      <c r="J4" s="2">
        <v>18.5</v>
      </c>
      <c r="K4" s="2">
        <f t="shared" si="0"/>
        <v>19.5</v>
      </c>
      <c r="L4" s="4">
        <v>1.3668</v>
      </c>
      <c r="M4">
        <f t="shared" si="1"/>
        <v>0.34033920413889424</v>
      </c>
      <c r="N4">
        <v>0.03</v>
      </c>
      <c r="O4">
        <f t="shared" si="2"/>
        <v>1.7453292519943295E-2</v>
      </c>
      <c r="P4" s="2">
        <f t="shared" ref="P4:P29" si="3">L4-L3</f>
        <v>0.70007779999999997</v>
      </c>
      <c r="T4" s="3">
        <v>0.66672220000000004</v>
      </c>
    </row>
    <row r="5" spans="1:21" x14ac:dyDescent="0.35">
      <c r="B5">
        <v>22.8</v>
      </c>
      <c r="C5">
        <v>27.6</v>
      </c>
      <c r="D5">
        <f t="shared" ref="D5:D11" si="4">B5+((C5-B5)/2)</f>
        <v>25.200000000000003</v>
      </c>
      <c r="F5">
        <v>0.5</v>
      </c>
      <c r="I5" s="2">
        <v>20</v>
      </c>
      <c r="J5" s="2">
        <v>17.5</v>
      </c>
      <c r="K5" s="2">
        <f t="shared" si="0"/>
        <v>18.75</v>
      </c>
      <c r="L5" s="4">
        <v>2.0640890000000001</v>
      </c>
      <c r="M5">
        <f t="shared" si="1"/>
        <v>0.3272492347489368</v>
      </c>
      <c r="N5">
        <v>0.03</v>
      </c>
      <c r="O5">
        <f t="shared" si="2"/>
        <v>2.1816615649929118E-2</v>
      </c>
      <c r="P5" s="2">
        <f t="shared" si="3"/>
        <v>0.69728900000000005</v>
      </c>
      <c r="T5" s="3">
        <v>1.3668</v>
      </c>
    </row>
    <row r="6" spans="1:21" x14ac:dyDescent="0.35">
      <c r="B6">
        <v>27.2</v>
      </c>
      <c r="C6">
        <v>32.9</v>
      </c>
      <c r="D6">
        <f t="shared" si="4"/>
        <v>30.049999999999997</v>
      </c>
      <c r="F6">
        <v>0.5</v>
      </c>
      <c r="I6" s="2">
        <v>19</v>
      </c>
      <c r="J6" s="2">
        <v>17</v>
      </c>
      <c r="K6" s="2">
        <f t="shared" si="0"/>
        <v>18</v>
      </c>
      <c r="L6" s="4">
        <v>2.7641559999999998</v>
      </c>
      <c r="M6">
        <f t="shared" si="1"/>
        <v>0.31415926535897931</v>
      </c>
      <c r="N6">
        <v>0.03</v>
      </c>
      <c r="O6">
        <f t="shared" si="2"/>
        <v>1.7453292519943295E-2</v>
      </c>
      <c r="P6" s="2">
        <f t="shared" si="3"/>
        <v>0.70006699999999977</v>
      </c>
      <c r="T6" s="3">
        <v>2.0640890000000001</v>
      </c>
    </row>
    <row r="7" spans="1:21" x14ac:dyDescent="0.35">
      <c r="B7">
        <v>31.3</v>
      </c>
      <c r="C7">
        <v>37.1</v>
      </c>
      <c r="D7">
        <f t="shared" si="4"/>
        <v>34.200000000000003</v>
      </c>
      <c r="F7">
        <v>0.5</v>
      </c>
      <c r="I7" s="2">
        <v>18</v>
      </c>
      <c r="J7" s="2">
        <v>16</v>
      </c>
      <c r="K7" s="2">
        <f t="shared" si="0"/>
        <v>17</v>
      </c>
      <c r="L7" s="4">
        <v>3.4642219999999999</v>
      </c>
      <c r="M7">
        <f t="shared" si="1"/>
        <v>0.29670597283903605</v>
      </c>
      <c r="N7">
        <v>0.03</v>
      </c>
      <c r="O7">
        <f t="shared" si="2"/>
        <v>1.7453292519943295E-2</v>
      </c>
      <c r="P7" s="2">
        <f t="shared" si="3"/>
        <v>0.70006600000000008</v>
      </c>
      <c r="T7" s="3">
        <v>2.7641559999999998</v>
      </c>
    </row>
    <row r="8" spans="1:21" x14ac:dyDescent="0.35">
      <c r="B8">
        <v>35.1</v>
      </c>
      <c r="C8">
        <v>40.799999999999997</v>
      </c>
      <c r="D8">
        <f t="shared" si="4"/>
        <v>37.950000000000003</v>
      </c>
      <c r="F8">
        <v>0.5</v>
      </c>
      <c r="I8" s="2">
        <v>17</v>
      </c>
      <c r="J8" s="2">
        <v>15</v>
      </c>
      <c r="K8" s="2">
        <f t="shared" si="0"/>
        <v>16</v>
      </c>
      <c r="L8" s="4">
        <v>4.1642890000000001</v>
      </c>
      <c r="M8">
        <f t="shared" si="1"/>
        <v>0.27925268031909273</v>
      </c>
      <c r="N8">
        <v>0.03</v>
      </c>
      <c r="O8">
        <f t="shared" si="2"/>
        <v>1.7453292519943295E-2</v>
      </c>
      <c r="P8" s="2">
        <f t="shared" si="3"/>
        <v>0.70006700000000022</v>
      </c>
      <c r="T8" s="3">
        <v>3.4642219999999999</v>
      </c>
    </row>
    <row r="9" spans="1:21" x14ac:dyDescent="0.35">
      <c r="B9">
        <v>41.8</v>
      </c>
      <c r="C9">
        <v>47.5</v>
      </c>
      <c r="D9">
        <f t="shared" si="4"/>
        <v>44.65</v>
      </c>
      <c r="F9">
        <v>0.5</v>
      </c>
      <c r="I9" s="2">
        <v>16</v>
      </c>
      <c r="J9" s="2">
        <v>14.5</v>
      </c>
      <c r="K9" s="2">
        <f t="shared" si="0"/>
        <v>15.25</v>
      </c>
      <c r="L9" s="4">
        <v>4.8310219999999999</v>
      </c>
      <c r="M9">
        <f t="shared" si="1"/>
        <v>0.26616271092913524</v>
      </c>
      <c r="N9">
        <v>0.03</v>
      </c>
      <c r="O9">
        <f t="shared" si="2"/>
        <v>1.3089969389957472E-2</v>
      </c>
      <c r="P9" s="2">
        <f t="shared" si="3"/>
        <v>0.6667329999999998</v>
      </c>
      <c r="T9" s="3">
        <v>4.1642890000000001</v>
      </c>
    </row>
    <row r="10" spans="1:21" x14ac:dyDescent="0.35">
      <c r="B10">
        <v>47.4</v>
      </c>
      <c r="C10">
        <v>53.2</v>
      </c>
      <c r="D10">
        <f t="shared" si="4"/>
        <v>50.3</v>
      </c>
      <c r="F10">
        <v>0.5</v>
      </c>
      <c r="I10" s="2">
        <v>15.5</v>
      </c>
      <c r="J10" s="2">
        <v>13.5</v>
      </c>
      <c r="K10" s="2">
        <f t="shared" si="0"/>
        <v>14.5</v>
      </c>
      <c r="L10" s="4">
        <v>5.5310889999999997</v>
      </c>
      <c r="M10">
        <f t="shared" si="1"/>
        <v>0.2530727415391778</v>
      </c>
      <c r="N10">
        <v>0.03</v>
      </c>
      <c r="O10">
        <f t="shared" si="2"/>
        <v>1.7453292519943295E-2</v>
      </c>
      <c r="P10" s="2">
        <f t="shared" si="3"/>
        <v>0.70006699999999977</v>
      </c>
      <c r="T10" s="3">
        <v>4.8310219999999999</v>
      </c>
    </row>
    <row r="11" spans="1:21" x14ac:dyDescent="0.35">
      <c r="B11">
        <v>53.7</v>
      </c>
      <c r="C11">
        <v>59.3</v>
      </c>
      <c r="D11">
        <f t="shared" si="4"/>
        <v>56.5</v>
      </c>
      <c r="F11">
        <v>0.5</v>
      </c>
      <c r="I11" s="2">
        <v>14.5</v>
      </c>
      <c r="J11" s="2">
        <v>13</v>
      </c>
      <c r="K11" s="2">
        <f t="shared" si="0"/>
        <v>13.75</v>
      </c>
      <c r="L11" s="4">
        <v>6.2311670000000001</v>
      </c>
      <c r="M11">
        <f t="shared" si="1"/>
        <v>0.23998277214922031</v>
      </c>
      <c r="N11">
        <v>0.03</v>
      </c>
      <c r="O11">
        <f t="shared" si="2"/>
        <v>1.3089969389957472E-2</v>
      </c>
      <c r="P11" s="2">
        <f t="shared" si="3"/>
        <v>0.70007800000000042</v>
      </c>
      <c r="T11" s="3">
        <v>5.5310889999999997</v>
      </c>
    </row>
    <row r="12" spans="1:21" x14ac:dyDescent="0.35">
      <c r="I12" s="2">
        <v>13.5</v>
      </c>
      <c r="J12" s="2">
        <v>12</v>
      </c>
      <c r="K12" s="2">
        <f t="shared" si="0"/>
        <v>12.75</v>
      </c>
      <c r="L12" s="4">
        <v>6.9312329999999998</v>
      </c>
      <c r="M12">
        <f t="shared" si="1"/>
        <v>0.22252947962927702</v>
      </c>
      <c r="N12">
        <v>0.03</v>
      </c>
      <c r="O12">
        <f t="shared" si="2"/>
        <v>1.3089969389957472E-2</v>
      </c>
      <c r="P12" s="2">
        <f t="shared" si="3"/>
        <v>0.70006599999999963</v>
      </c>
      <c r="T12" s="3">
        <v>6.2311670000000001</v>
      </c>
    </row>
    <row r="13" spans="1:21" x14ac:dyDescent="0.35">
      <c r="C13" t="s">
        <v>11</v>
      </c>
      <c r="I13" s="2">
        <v>12.5</v>
      </c>
      <c r="J13" s="2">
        <v>11</v>
      </c>
      <c r="K13" s="2">
        <f t="shared" si="0"/>
        <v>11.75</v>
      </c>
      <c r="L13" s="4">
        <v>7.5979669999999997</v>
      </c>
      <c r="M13">
        <f t="shared" si="1"/>
        <v>0.20507618710933373</v>
      </c>
      <c r="N13">
        <v>0.03</v>
      </c>
      <c r="O13">
        <f t="shared" si="2"/>
        <v>1.3089969389957472E-2</v>
      </c>
      <c r="P13" s="2">
        <f t="shared" si="3"/>
        <v>0.66673399999999994</v>
      </c>
      <c r="T13" s="3">
        <v>6.9312329999999998</v>
      </c>
    </row>
    <row r="14" spans="1:21" x14ac:dyDescent="0.35">
      <c r="I14" s="2">
        <v>12</v>
      </c>
      <c r="J14" s="2">
        <v>10.5</v>
      </c>
      <c r="K14" s="2">
        <f t="shared" si="0"/>
        <v>11.25</v>
      </c>
      <c r="L14" s="4">
        <v>8.2980330000000002</v>
      </c>
      <c r="M14">
        <f t="shared" si="1"/>
        <v>0.19634954084936207</v>
      </c>
      <c r="N14">
        <v>0.03</v>
      </c>
      <c r="O14">
        <f t="shared" si="2"/>
        <v>1.3089969389957472E-2</v>
      </c>
      <c r="P14" s="2">
        <f t="shared" si="3"/>
        <v>0.70006600000000052</v>
      </c>
      <c r="T14" s="3">
        <v>7.5979669999999997</v>
      </c>
    </row>
    <row r="15" spans="1:21" x14ac:dyDescent="0.35">
      <c r="I15" s="2">
        <v>11</v>
      </c>
      <c r="J15" s="2">
        <v>9.5</v>
      </c>
      <c r="K15" s="2">
        <f t="shared" si="0"/>
        <v>10.25</v>
      </c>
      <c r="L15" s="4">
        <v>8.9981000000000009</v>
      </c>
      <c r="M15">
        <f t="shared" si="1"/>
        <v>0.17889624832941878</v>
      </c>
      <c r="N15">
        <v>0.03</v>
      </c>
      <c r="O15">
        <f t="shared" si="2"/>
        <v>1.3089969389957472E-2</v>
      </c>
      <c r="P15" s="2">
        <f t="shared" si="3"/>
        <v>0.70006700000000066</v>
      </c>
      <c r="T15" s="3">
        <v>8.2980330000000002</v>
      </c>
    </row>
    <row r="16" spans="1:21" x14ac:dyDescent="0.35">
      <c r="I16" s="2">
        <v>10.5</v>
      </c>
      <c r="J16" s="2">
        <v>9</v>
      </c>
      <c r="K16" s="2">
        <f t="shared" si="0"/>
        <v>9.75</v>
      </c>
      <c r="L16" s="4">
        <v>9.6648329999999998</v>
      </c>
      <c r="M16">
        <f t="shared" si="1"/>
        <v>0.17016960206944712</v>
      </c>
      <c r="N16">
        <v>0.03</v>
      </c>
      <c r="O16">
        <f t="shared" si="2"/>
        <v>1.3089969389957472E-2</v>
      </c>
      <c r="P16" s="2">
        <f t="shared" si="3"/>
        <v>0.66673299999999891</v>
      </c>
      <c r="T16" s="3">
        <v>8.9981000000000009</v>
      </c>
    </row>
    <row r="17" spans="8:20" x14ac:dyDescent="0.35">
      <c r="I17" s="2">
        <v>10</v>
      </c>
      <c r="J17" s="2">
        <v>8</v>
      </c>
      <c r="K17" s="2">
        <f t="shared" si="0"/>
        <v>9</v>
      </c>
      <c r="L17" s="4">
        <v>10.3649</v>
      </c>
      <c r="M17">
        <f t="shared" si="1"/>
        <v>0.15707963267948966</v>
      </c>
      <c r="N17">
        <v>0.03</v>
      </c>
      <c r="O17">
        <f t="shared" si="2"/>
        <v>1.7453292519943295E-2</v>
      </c>
      <c r="P17" s="2">
        <f t="shared" si="3"/>
        <v>0.70006700000000066</v>
      </c>
      <c r="T17" s="3">
        <v>9.6648329999999998</v>
      </c>
    </row>
    <row r="18" spans="8:20" x14ac:dyDescent="0.35">
      <c r="I18" s="2">
        <v>9</v>
      </c>
      <c r="J18" s="2">
        <v>7.5</v>
      </c>
      <c r="K18" s="2">
        <f t="shared" si="0"/>
        <v>8.25</v>
      </c>
      <c r="L18" s="4">
        <v>11.064970000000001</v>
      </c>
      <c r="M18">
        <f t="shared" si="1"/>
        <v>0.14398966328953219</v>
      </c>
      <c r="N18">
        <v>0.03</v>
      </c>
      <c r="O18">
        <f t="shared" si="2"/>
        <v>1.3089969389957472E-2</v>
      </c>
      <c r="P18" s="2">
        <f t="shared" si="3"/>
        <v>0.70007000000000019</v>
      </c>
      <c r="T18" s="3">
        <v>10.3649</v>
      </c>
    </row>
    <row r="19" spans="8:20" x14ac:dyDescent="0.35">
      <c r="I19" s="2">
        <v>8.5</v>
      </c>
      <c r="J19" s="2">
        <v>6.5</v>
      </c>
      <c r="K19" s="2">
        <f t="shared" si="0"/>
        <v>7.5</v>
      </c>
      <c r="L19" s="4">
        <v>11.7317</v>
      </c>
      <c r="M19">
        <f t="shared" si="1"/>
        <v>0.1308996938995747</v>
      </c>
      <c r="N19">
        <v>0.03</v>
      </c>
      <c r="O19">
        <f t="shared" si="2"/>
        <v>1.7453292519943295E-2</v>
      </c>
      <c r="P19" s="2">
        <f t="shared" si="3"/>
        <v>0.66672999999999938</v>
      </c>
      <c r="T19" s="3">
        <v>11.064970000000001</v>
      </c>
    </row>
    <row r="20" spans="8:20" x14ac:dyDescent="0.35">
      <c r="I20" s="2">
        <v>7.5</v>
      </c>
      <c r="J20" s="2">
        <v>6</v>
      </c>
      <c r="K20" s="2">
        <f t="shared" si="0"/>
        <v>6.75</v>
      </c>
      <c r="L20" s="4">
        <v>12.43177</v>
      </c>
      <c r="M20">
        <f t="shared" si="1"/>
        <v>0.11780972450961724</v>
      </c>
      <c r="N20">
        <v>0.03</v>
      </c>
      <c r="O20">
        <f t="shared" si="2"/>
        <v>1.3089969389957472E-2</v>
      </c>
      <c r="P20" s="2">
        <f t="shared" si="3"/>
        <v>0.70007000000000019</v>
      </c>
      <c r="T20" s="3">
        <v>11.7317</v>
      </c>
    </row>
    <row r="21" spans="8:20" x14ac:dyDescent="0.35">
      <c r="I21" s="2">
        <v>7</v>
      </c>
      <c r="J21" s="2">
        <v>5</v>
      </c>
      <c r="K21" s="2">
        <f t="shared" si="0"/>
        <v>6</v>
      </c>
      <c r="L21" s="4">
        <v>13.131830000000001</v>
      </c>
      <c r="M21">
        <f t="shared" si="1"/>
        <v>0.10471975511965978</v>
      </c>
      <c r="N21">
        <v>0.03</v>
      </c>
      <c r="O21">
        <f t="shared" si="2"/>
        <v>1.7453292519943295E-2</v>
      </c>
      <c r="P21" s="2">
        <f t="shared" si="3"/>
        <v>0.70006000000000057</v>
      </c>
      <c r="T21" s="3">
        <v>12.43177</v>
      </c>
    </row>
    <row r="22" spans="8:20" x14ac:dyDescent="0.35">
      <c r="I22" s="2">
        <v>6</v>
      </c>
      <c r="J22" s="2">
        <v>4.5</v>
      </c>
      <c r="K22" s="2">
        <f t="shared" si="0"/>
        <v>5.25</v>
      </c>
      <c r="L22" s="4">
        <v>13.79857</v>
      </c>
      <c r="M22">
        <f t="shared" si="1"/>
        <v>9.1629785729702304E-2</v>
      </c>
      <c r="N22">
        <v>0.03</v>
      </c>
      <c r="O22">
        <f t="shared" si="2"/>
        <v>1.3089969389957472E-2</v>
      </c>
      <c r="P22" s="2">
        <f t="shared" si="3"/>
        <v>0.666739999999999</v>
      </c>
      <c r="T22" s="3">
        <v>13.131830000000001</v>
      </c>
    </row>
    <row r="23" spans="8:20" x14ac:dyDescent="0.35">
      <c r="I23" s="2">
        <v>5.5</v>
      </c>
      <c r="J23" s="2">
        <v>3.5</v>
      </c>
      <c r="K23" s="2">
        <f t="shared" si="0"/>
        <v>4.5</v>
      </c>
      <c r="L23" s="4">
        <v>14.49863</v>
      </c>
      <c r="M23">
        <f t="shared" si="1"/>
        <v>7.8539816339744828E-2</v>
      </c>
      <c r="N23">
        <v>0.03</v>
      </c>
      <c r="O23">
        <f t="shared" si="2"/>
        <v>1.7453292519943295E-2</v>
      </c>
      <c r="P23" s="2">
        <f t="shared" si="3"/>
        <v>0.70006000000000057</v>
      </c>
      <c r="T23" s="3">
        <v>13.79857</v>
      </c>
    </row>
    <row r="24" spans="8:20" x14ac:dyDescent="0.35">
      <c r="I24" s="2">
        <v>4.5</v>
      </c>
      <c r="J24" s="2">
        <v>3</v>
      </c>
      <c r="K24" s="2">
        <f t="shared" si="0"/>
        <v>3.75</v>
      </c>
      <c r="L24" s="4">
        <v>15.165369999999999</v>
      </c>
      <c r="M24">
        <f t="shared" si="1"/>
        <v>6.5449846949787352E-2</v>
      </c>
      <c r="N24">
        <v>0.03</v>
      </c>
      <c r="O24">
        <f t="shared" si="2"/>
        <v>1.3089969389957472E-2</v>
      </c>
      <c r="P24" s="2">
        <f t="shared" si="3"/>
        <v>0.666739999999999</v>
      </c>
      <c r="T24" s="3">
        <v>14.49863</v>
      </c>
    </row>
    <row r="25" spans="8:20" x14ac:dyDescent="0.35">
      <c r="I25" s="2">
        <v>4</v>
      </c>
      <c r="J25" s="2">
        <v>2</v>
      </c>
      <c r="K25" s="2">
        <f t="shared" si="0"/>
        <v>3</v>
      </c>
      <c r="L25" s="4">
        <v>15.86543</v>
      </c>
      <c r="M25">
        <f t="shared" si="1"/>
        <v>5.235987755982989E-2</v>
      </c>
      <c r="N25">
        <v>0.03</v>
      </c>
      <c r="O25">
        <f t="shared" si="2"/>
        <v>1.7453292519943295E-2</v>
      </c>
      <c r="P25" s="2">
        <f t="shared" si="3"/>
        <v>0.70006000000000057</v>
      </c>
      <c r="T25" s="3">
        <v>15.165369999999999</v>
      </c>
    </row>
    <row r="26" spans="8:20" x14ac:dyDescent="0.35">
      <c r="I26" s="2">
        <v>3</v>
      </c>
      <c r="J26" s="2">
        <v>1.5</v>
      </c>
      <c r="K26" s="2">
        <f t="shared" si="0"/>
        <v>2.25</v>
      </c>
      <c r="L26" s="4">
        <v>16.532170000000001</v>
      </c>
      <c r="M26">
        <f t="shared" si="1"/>
        <v>3.9269908169872414E-2</v>
      </c>
      <c r="N26">
        <v>0.03</v>
      </c>
      <c r="O26">
        <f t="shared" ref="O26:O29" si="5">RADIANS((I26-J26)/2)</f>
        <v>1.3089969389957472E-2</v>
      </c>
      <c r="P26" s="2">
        <f t="shared" si="3"/>
        <v>0.66674000000000078</v>
      </c>
      <c r="T26" s="3">
        <v>15.86543</v>
      </c>
    </row>
    <row r="27" spans="8:20" x14ac:dyDescent="0.35">
      <c r="I27" s="2">
        <v>2.5</v>
      </c>
      <c r="J27" s="2">
        <v>1</v>
      </c>
      <c r="K27" s="2">
        <f t="shared" si="0"/>
        <v>1.75</v>
      </c>
      <c r="L27" s="4">
        <v>17.232230000000001</v>
      </c>
      <c r="M27">
        <f t="shared" si="1"/>
        <v>3.0543261909900768E-2</v>
      </c>
      <c r="N27">
        <v>0.03</v>
      </c>
      <c r="O27">
        <f t="shared" si="5"/>
        <v>1.3089969389957472E-2</v>
      </c>
      <c r="P27" s="2">
        <f>L27-L26</f>
        <v>0.70006000000000057</v>
      </c>
      <c r="T27" s="3">
        <v>16.532170000000001</v>
      </c>
    </row>
    <row r="28" spans="8:20" x14ac:dyDescent="0.35">
      <c r="I28" s="2">
        <v>2</v>
      </c>
      <c r="J28" s="2">
        <v>0.5</v>
      </c>
      <c r="K28" s="2">
        <f t="shared" si="0"/>
        <v>1.25</v>
      </c>
      <c r="L28" s="4">
        <v>17.898969999999998</v>
      </c>
      <c r="M28">
        <f t="shared" si="1"/>
        <v>2.1816615649929118E-2</v>
      </c>
      <c r="N28">
        <v>0.03</v>
      </c>
      <c r="O28">
        <f t="shared" si="5"/>
        <v>1.3089969389957472E-2</v>
      </c>
      <c r="P28" s="2">
        <f t="shared" si="3"/>
        <v>0.66673999999999722</v>
      </c>
      <c r="T28" s="3">
        <v>17.232230000000001</v>
      </c>
    </row>
    <row r="29" spans="8:20" x14ac:dyDescent="0.35">
      <c r="I29" s="2">
        <v>1.5</v>
      </c>
      <c r="J29" s="2">
        <v>-0.5</v>
      </c>
      <c r="K29" s="2">
        <f t="shared" si="0"/>
        <v>0.5</v>
      </c>
      <c r="L29" s="5">
        <v>18.632380000000001</v>
      </c>
      <c r="M29">
        <f t="shared" si="1"/>
        <v>8.7266462599716477E-3</v>
      </c>
      <c r="N29">
        <v>0.03</v>
      </c>
      <c r="O29">
        <f t="shared" si="5"/>
        <v>1.7453292519943295E-2</v>
      </c>
      <c r="P29" s="2">
        <f t="shared" si="3"/>
        <v>0.73341000000000278</v>
      </c>
      <c r="T29" s="3">
        <v>17.898969999999998</v>
      </c>
    </row>
    <row r="30" spans="8:20" x14ac:dyDescent="0.35">
      <c r="T30" s="1">
        <v>18.632380000000001</v>
      </c>
    </row>
    <row r="31" spans="8:20" x14ac:dyDescent="0.35">
      <c r="H31">
        <v>15.25</v>
      </c>
      <c r="I31" t="s">
        <v>12</v>
      </c>
      <c r="J31" t="s">
        <v>13</v>
      </c>
      <c r="K31" t="s">
        <v>14</v>
      </c>
      <c r="L31" t="s">
        <v>6</v>
      </c>
      <c r="M31" t="s">
        <v>7</v>
      </c>
      <c r="N31" t="s">
        <v>8</v>
      </c>
      <c r="O31" t="s">
        <v>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262B-747D-4F63-B36B-8599117876E7}">
  <dimension ref="A1:R22"/>
  <sheetViews>
    <sheetView topLeftCell="A4" workbookViewId="0">
      <selection activeCell="P4" sqref="P4"/>
    </sheetView>
  </sheetViews>
  <sheetFormatPr defaultRowHeight="14.5" x14ac:dyDescent="0.35"/>
  <cols>
    <col min="2" max="2" width="8.81640625" bestFit="1" customWidth="1"/>
    <col min="3" max="3" width="9" bestFit="1" customWidth="1"/>
    <col min="6" max="6" width="8.81640625" bestFit="1" customWidth="1"/>
    <col min="7" max="7" width="9" bestFit="1" customWidth="1"/>
  </cols>
  <sheetData>
    <row r="1" spans="1:18" x14ac:dyDescent="0.35">
      <c r="B1" t="s">
        <v>10</v>
      </c>
      <c r="F1" t="s">
        <v>15</v>
      </c>
    </row>
    <row r="2" spans="1:18" x14ac:dyDescent="0.35">
      <c r="A2" t="s">
        <v>6</v>
      </c>
      <c r="B2" t="s">
        <v>16</v>
      </c>
      <c r="C2" t="s">
        <v>17</v>
      </c>
      <c r="E2" t="s">
        <v>6</v>
      </c>
      <c r="F2" t="s">
        <v>16</v>
      </c>
      <c r="G2" t="s">
        <v>17</v>
      </c>
      <c r="I2" t="s">
        <v>9</v>
      </c>
      <c r="K2" s="6" t="s">
        <v>6</v>
      </c>
      <c r="L2" s="6" t="s">
        <v>7</v>
      </c>
      <c r="M2" s="6" t="s">
        <v>8</v>
      </c>
      <c r="N2" s="6" t="s">
        <v>9</v>
      </c>
      <c r="O2" s="6"/>
      <c r="P2" s="6"/>
    </row>
    <row r="3" spans="1:18" x14ac:dyDescent="0.35">
      <c r="A3" s="1">
        <v>0</v>
      </c>
      <c r="B3" s="5">
        <v>156.6403</v>
      </c>
      <c r="C3" s="5">
        <v>-404.14479999999998</v>
      </c>
      <c r="D3">
        <f>PI()/2-ATAN(ABS(C3)/B3)</f>
        <v>0.36975784052373073</v>
      </c>
      <c r="E3" s="1">
        <v>0</v>
      </c>
      <c r="F3" s="5">
        <v>136.40989999999999</v>
      </c>
      <c r="G3" s="5">
        <v>-412.43720000000002</v>
      </c>
      <c r="H3">
        <f>PI()/2-ATAN(ABS(G3)/F3)</f>
        <v>0.31941566033609958</v>
      </c>
      <c r="I3">
        <f>(D3-H3)/2</f>
        <v>2.5171090093815573E-2</v>
      </c>
      <c r="K3" s="6">
        <f>A3</f>
        <v>0</v>
      </c>
      <c r="L3" s="6">
        <f>AVERAGE(H3,D3)</f>
        <v>0.34458675042991516</v>
      </c>
      <c r="M3" s="6">
        <f>1/30</f>
        <v>3.3333333333333333E-2</v>
      </c>
      <c r="N3" s="6">
        <f>I3</f>
        <v>2.5171090093815573E-2</v>
      </c>
      <c r="O3" s="6"/>
      <c r="P3" s="6"/>
    </row>
    <row r="4" spans="1:18" x14ac:dyDescent="0.35">
      <c r="A4" s="1">
        <v>3.066967</v>
      </c>
      <c r="B4" s="5">
        <v>152.87450000000001</v>
      </c>
      <c r="C4" s="5">
        <v>-404.5222</v>
      </c>
      <c r="D4">
        <f t="shared" ref="D4:D22" si="0">PI()/2-ATAN(ABS(C4)/B4)</f>
        <v>0.36132273715412411</v>
      </c>
      <c r="E4" s="1">
        <v>3.066967</v>
      </c>
      <c r="F4" s="5">
        <v>131.99189999999999</v>
      </c>
      <c r="G4" s="5">
        <v>-412.39010000000002</v>
      </c>
      <c r="H4">
        <f t="shared" ref="H4:H22" si="1">PI()/2-ATAN(ABS(G4)/F4)</f>
        <v>0.30976248339457513</v>
      </c>
      <c r="I4">
        <f t="shared" ref="I4:I22" si="2">(D4-H4)/2</f>
        <v>2.578012687977449E-2</v>
      </c>
      <c r="K4" s="6">
        <f t="shared" ref="K4:K22" si="3">A4</f>
        <v>3.066967</v>
      </c>
      <c r="L4" s="6">
        <f t="shared" ref="L4:L22" si="4">AVERAGE(H4,D4)</f>
        <v>0.33554261027434962</v>
      </c>
      <c r="M4" s="6">
        <f>1/30</f>
        <v>3.3333333333333333E-2</v>
      </c>
      <c r="N4" s="6">
        <f t="shared" ref="N4:N22" si="5">I4</f>
        <v>2.578012687977449E-2</v>
      </c>
      <c r="O4" s="6">
        <f>K4/2-K3/2</f>
        <v>1.5334835</v>
      </c>
      <c r="P4" s="6">
        <f>AVERAGE(O4:O22)</f>
        <v>1.5141831578947369</v>
      </c>
      <c r="Q4" s="6">
        <f>MAX(O4:O99)-MIN(O4:O99)</f>
        <v>3.334349999999997E-2</v>
      </c>
      <c r="R4">
        <f>Q4/2</f>
        <v>1.6671749999999985E-2</v>
      </c>
    </row>
    <row r="5" spans="1:18" x14ac:dyDescent="0.35">
      <c r="A5" s="1">
        <v>6.1006</v>
      </c>
      <c r="B5" s="1">
        <v>149.66829999999999</v>
      </c>
      <c r="C5" s="1">
        <v>-406.44990000000001</v>
      </c>
      <c r="D5">
        <f t="shared" si="0"/>
        <v>0.35282487328331236</v>
      </c>
      <c r="E5" s="1">
        <v>6.1006</v>
      </c>
      <c r="F5" s="1">
        <v>128.48349999999999</v>
      </c>
      <c r="G5" s="1">
        <v>-414.32670000000002</v>
      </c>
      <c r="H5">
        <f t="shared" si="1"/>
        <v>0.30069864017928838</v>
      </c>
      <c r="I5">
        <f t="shared" si="2"/>
        <v>2.6063116552011989E-2</v>
      </c>
      <c r="K5" s="6">
        <f t="shared" si="3"/>
        <v>6.1006</v>
      </c>
      <c r="L5" s="6">
        <f t="shared" si="4"/>
        <v>0.32676175673130037</v>
      </c>
      <c r="M5" s="6">
        <f t="shared" ref="M5:M22" si="6">1/30</f>
        <v>3.3333333333333333E-2</v>
      </c>
      <c r="N5" s="6">
        <f t="shared" si="5"/>
        <v>2.6063116552011989E-2</v>
      </c>
      <c r="O5" s="6">
        <f t="shared" ref="O5:O22" si="7">K5/2-K4/2</f>
        <v>1.5168165</v>
      </c>
      <c r="P5" s="6"/>
    </row>
    <row r="6" spans="1:18" x14ac:dyDescent="0.35">
      <c r="A6" s="1">
        <v>9.1342219999999994</v>
      </c>
      <c r="B6" s="1">
        <v>145.79419999999999</v>
      </c>
      <c r="C6" s="1">
        <v>-408.1053</v>
      </c>
      <c r="D6">
        <f t="shared" si="0"/>
        <v>0.34311587756257156</v>
      </c>
      <c r="E6" s="1">
        <v>9.1342219999999994</v>
      </c>
      <c r="F6" s="1">
        <v>124.9846</v>
      </c>
      <c r="G6" s="1">
        <v>-414.9751</v>
      </c>
      <c r="H6">
        <f t="shared" si="1"/>
        <v>0.29254431251000557</v>
      </c>
      <c r="I6">
        <f t="shared" si="2"/>
        <v>2.5285782526282996E-2</v>
      </c>
      <c r="K6" s="6">
        <f t="shared" si="3"/>
        <v>9.1342219999999994</v>
      </c>
      <c r="L6" s="6">
        <f t="shared" si="4"/>
        <v>0.31783009503628856</v>
      </c>
      <c r="M6" s="6">
        <f t="shared" si="6"/>
        <v>3.3333333333333333E-2</v>
      </c>
      <c r="N6" s="6">
        <f t="shared" si="5"/>
        <v>2.5285782526282996E-2</v>
      </c>
      <c r="O6" s="6">
        <f t="shared" si="7"/>
        <v>1.5168109999999997</v>
      </c>
      <c r="P6" s="6"/>
    </row>
    <row r="7" spans="1:18" x14ac:dyDescent="0.35">
      <c r="A7" s="1">
        <v>12.167859999999999</v>
      </c>
      <c r="B7" s="1">
        <v>142.70670000000001</v>
      </c>
      <c r="C7" s="1">
        <v>-409.3501</v>
      </c>
      <c r="D7">
        <f t="shared" si="0"/>
        <v>0.33544286236214438</v>
      </c>
      <c r="E7" s="1">
        <v>12.167859999999999</v>
      </c>
      <c r="F7" s="1">
        <v>121.36109999999999</v>
      </c>
      <c r="G7" s="1">
        <v>-415.01190000000003</v>
      </c>
      <c r="H7">
        <f t="shared" si="1"/>
        <v>0.28449561057062311</v>
      </c>
      <c r="I7">
        <f t="shared" si="2"/>
        <v>2.5473625895760632E-2</v>
      </c>
      <c r="K7" s="6">
        <f t="shared" si="3"/>
        <v>12.167859999999999</v>
      </c>
      <c r="L7" s="6">
        <f t="shared" si="4"/>
        <v>0.30996923646638375</v>
      </c>
      <c r="M7" s="6">
        <f t="shared" si="6"/>
        <v>3.3333333333333333E-2</v>
      </c>
      <c r="N7" s="6">
        <f t="shared" si="5"/>
        <v>2.5473625895760632E-2</v>
      </c>
      <c r="O7" s="6">
        <f t="shared" si="7"/>
        <v>1.5168189999999999</v>
      </c>
      <c r="P7" s="6"/>
    </row>
    <row r="8" spans="1:18" x14ac:dyDescent="0.35">
      <c r="A8" s="1">
        <v>15.168139999999999</v>
      </c>
      <c r="B8" s="1">
        <v>139.64750000000001</v>
      </c>
      <c r="C8" s="1">
        <v>-409.79129999999998</v>
      </c>
      <c r="D8">
        <f t="shared" si="0"/>
        <v>0.32843493763910625</v>
      </c>
      <c r="E8" s="1">
        <v>15.168139999999999</v>
      </c>
      <c r="F8" s="1">
        <v>118.2286</v>
      </c>
      <c r="G8" s="1">
        <v>-416.85680000000002</v>
      </c>
      <c r="H8">
        <f t="shared" si="1"/>
        <v>0.27636164031922239</v>
      </c>
      <c r="I8">
        <f t="shared" si="2"/>
        <v>2.603664865994193E-2</v>
      </c>
      <c r="K8" s="6">
        <f t="shared" si="3"/>
        <v>15.168139999999999</v>
      </c>
      <c r="L8" s="6">
        <f t="shared" si="4"/>
        <v>0.30239828897916432</v>
      </c>
      <c r="M8" s="6">
        <f t="shared" si="6"/>
        <v>3.3333333333333333E-2</v>
      </c>
      <c r="N8" s="6">
        <f t="shared" si="5"/>
        <v>2.603664865994193E-2</v>
      </c>
      <c r="O8" s="6">
        <f t="shared" si="7"/>
        <v>1.50014</v>
      </c>
      <c r="P8" s="6"/>
    </row>
    <row r="9" spans="1:18" x14ac:dyDescent="0.35">
      <c r="A9" s="1">
        <v>18.201779999999999</v>
      </c>
      <c r="B9" s="1">
        <v>136.26050000000001</v>
      </c>
      <c r="C9" s="1">
        <v>-411.99040000000002</v>
      </c>
      <c r="D9">
        <f t="shared" si="0"/>
        <v>0.31941210517492968</v>
      </c>
      <c r="E9" s="1">
        <v>18.201779999999999</v>
      </c>
      <c r="F9" s="1">
        <v>116.2735</v>
      </c>
      <c r="G9" s="1">
        <v>-418.54480000000001</v>
      </c>
      <c r="H9">
        <f t="shared" si="1"/>
        <v>0.27097137230214074</v>
      </c>
      <c r="I9">
        <f t="shared" si="2"/>
        <v>2.4220366436394469E-2</v>
      </c>
      <c r="K9" s="6">
        <f t="shared" si="3"/>
        <v>18.201779999999999</v>
      </c>
      <c r="L9" s="6">
        <f t="shared" si="4"/>
        <v>0.29519173873853521</v>
      </c>
      <c r="M9" s="6">
        <f t="shared" si="6"/>
        <v>3.3333333333333333E-2</v>
      </c>
      <c r="N9" s="6">
        <f t="shared" si="5"/>
        <v>2.4220366436394469E-2</v>
      </c>
      <c r="O9" s="6">
        <f t="shared" si="7"/>
        <v>1.5168200000000001</v>
      </c>
      <c r="P9" s="6"/>
    </row>
    <row r="10" spans="1:18" x14ac:dyDescent="0.35">
      <c r="A10" s="1">
        <v>21.235399999999998</v>
      </c>
      <c r="B10" s="1">
        <v>133.77209999999999</v>
      </c>
      <c r="C10" s="1">
        <v>-412.43970000000002</v>
      </c>
      <c r="D10">
        <f t="shared" si="0"/>
        <v>0.31363792412746272</v>
      </c>
      <c r="E10" s="1">
        <v>21.235399999999998</v>
      </c>
      <c r="F10" s="1">
        <v>113.3939</v>
      </c>
      <c r="G10" s="1">
        <v>-418.86660000000001</v>
      </c>
      <c r="H10">
        <f t="shared" si="1"/>
        <v>0.26437908547476385</v>
      </c>
      <c r="I10">
        <f t="shared" si="2"/>
        <v>2.4629419326349433E-2</v>
      </c>
      <c r="K10" s="6">
        <f t="shared" si="3"/>
        <v>21.235399999999998</v>
      </c>
      <c r="L10" s="6">
        <f t="shared" si="4"/>
        <v>0.28900850480111329</v>
      </c>
      <c r="M10" s="6">
        <f t="shared" si="6"/>
        <v>3.3333333333333333E-2</v>
      </c>
      <c r="N10" s="6">
        <f t="shared" si="5"/>
        <v>2.4629419326349433E-2</v>
      </c>
      <c r="O10" s="6">
        <f t="shared" si="7"/>
        <v>1.5168099999999995</v>
      </c>
      <c r="P10" s="6"/>
    </row>
    <row r="11" spans="1:18" x14ac:dyDescent="0.35">
      <c r="A11" s="1">
        <v>24.269030000000001</v>
      </c>
      <c r="B11" s="1">
        <v>130.6713</v>
      </c>
      <c r="C11" s="1">
        <v>-413.39760000000001</v>
      </c>
      <c r="D11">
        <f t="shared" si="0"/>
        <v>0.30615311778993659</v>
      </c>
      <c r="E11" s="1">
        <v>24.269030000000001</v>
      </c>
      <c r="F11" s="1">
        <v>111.3143</v>
      </c>
      <c r="G11" s="1">
        <v>-420.02289999999999</v>
      </c>
      <c r="H11">
        <f t="shared" si="1"/>
        <v>0.25906404219544266</v>
      </c>
      <c r="I11">
        <f t="shared" si="2"/>
        <v>2.3544537797246967E-2</v>
      </c>
      <c r="K11" s="6">
        <f t="shared" si="3"/>
        <v>24.269030000000001</v>
      </c>
      <c r="L11" s="6">
        <f t="shared" si="4"/>
        <v>0.28260857999268962</v>
      </c>
      <c r="M11" s="6">
        <f t="shared" si="6"/>
        <v>3.3333333333333333E-2</v>
      </c>
      <c r="N11" s="6">
        <f t="shared" si="5"/>
        <v>2.3544537797246967E-2</v>
      </c>
      <c r="O11" s="6">
        <f t="shared" si="7"/>
        <v>1.5168150000000011</v>
      </c>
      <c r="P11" s="6"/>
    </row>
    <row r="12" spans="1:18" x14ac:dyDescent="0.35">
      <c r="A12" s="1">
        <v>27.302669999999999</v>
      </c>
      <c r="B12" s="1">
        <v>128.03280000000001</v>
      </c>
      <c r="C12" s="1">
        <v>-413.84070000000003</v>
      </c>
      <c r="D12">
        <f t="shared" si="0"/>
        <v>0.30003720383552968</v>
      </c>
      <c r="E12" s="1">
        <v>27.302669999999999</v>
      </c>
      <c r="F12" s="1">
        <v>108.5688</v>
      </c>
      <c r="G12" s="1">
        <v>-418.95100000000002</v>
      </c>
      <c r="H12">
        <f t="shared" si="1"/>
        <v>0.25356645558666568</v>
      </c>
      <c r="I12">
        <f t="shared" si="2"/>
        <v>2.3235374124431996E-2</v>
      </c>
      <c r="K12" s="6">
        <f t="shared" si="3"/>
        <v>27.302669999999999</v>
      </c>
      <c r="L12" s="6">
        <f t="shared" si="4"/>
        <v>0.27680182971109768</v>
      </c>
      <c r="M12" s="6">
        <f t="shared" si="6"/>
        <v>3.3333333333333333E-2</v>
      </c>
      <c r="N12" s="6">
        <f t="shared" si="5"/>
        <v>2.3235374124431996E-2</v>
      </c>
      <c r="O12" s="6">
        <f t="shared" si="7"/>
        <v>1.5168199999999992</v>
      </c>
      <c r="P12" s="6"/>
    </row>
    <row r="13" spans="1:18" x14ac:dyDescent="0.35">
      <c r="A13" s="1">
        <v>30.336300000000001</v>
      </c>
      <c r="B13" s="1">
        <v>125.6242</v>
      </c>
      <c r="C13" s="1">
        <v>-415.72699999999998</v>
      </c>
      <c r="D13">
        <f t="shared" si="0"/>
        <v>0.29345518507504398</v>
      </c>
      <c r="E13" s="1">
        <v>30.336300000000001</v>
      </c>
      <c r="F13" s="1">
        <v>105.4158</v>
      </c>
      <c r="G13" s="1">
        <v>-421.2337</v>
      </c>
      <c r="H13">
        <f t="shared" si="1"/>
        <v>0.24521856026866451</v>
      </c>
      <c r="I13">
        <f t="shared" si="2"/>
        <v>2.4118312403189734E-2</v>
      </c>
      <c r="K13" s="6">
        <f t="shared" si="3"/>
        <v>30.336300000000001</v>
      </c>
      <c r="L13" s="6">
        <f t="shared" si="4"/>
        <v>0.26933687267185424</v>
      </c>
      <c r="M13" s="6">
        <f t="shared" si="6"/>
        <v>3.3333333333333333E-2</v>
      </c>
      <c r="N13" s="6">
        <f t="shared" si="5"/>
        <v>2.4118312403189734E-2</v>
      </c>
      <c r="O13" s="6">
        <f t="shared" si="7"/>
        <v>1.5168150000000011</v>
      </c>
      <c r="P13" s="6"/>
    </row>
    <row r="14" spans="1:18" x14ac:dyDescent="0.35">
      <c r="A14" s="1">
        <v>33.36992</v>
      </c>
      <c r="B14" s="1">
        <v>122.4396</v>
      </c>
      <c r="C14" s="1">
        <v>-416.63279999999997</v>
      </c>
      <c r="D14">
        <f t="shared" si="0"/>
        <v>0.28583171335750945</v>
      </c>
      <c r="E14" s="1">
        <v>33.36992</v>
      </c>
      <c r="F14" s="1">
        <v>103.301</v>
      </c>
      <c r="G14" s="1">
        <v>-421.84280000000001</v>
      </c>
      <c r="H14">
        <f t="shared" si="1"/>
        <v>0.24015436698792492</v>
      </c>
      <c r="I14">
        <f t="shared" si="2"/>
        <v>2.2838673184792269E-2</v>
      </c>
      <c r="K14" s="6">
        <f t="shared" si="3"/>
        <v>33.36992</v>
      </c>
      <c r="L14" s="6">
        <f t="shared" si="4"/>
        <v>0.26299304017271719</v>
      </c>
      <c r="M14" s="6">
        <f t="shared" si="6"/>
        <v>3.3333333333333333E-2</v>
      </c>
      <c r="N14" s="6">
        <f t="shared" si="5"/>
        <v>2.2838673184792269E-2</v>
      </c>
      <c r="O14" s="6">
        <f t="shared" si="7"/>
        <v>1.5168099999999995</v>
      </c>
      <c r="P14" s="6"/>
    </row>
    <row r="15" spans="1:18" x14ac:dyDescent="0.35">
      <c r="A15" s="1">
        <v>36.37021</v>
      </c>
      <c r="B15" s="1">
        <v>120.7916</v>
      </c>
      <c r="C15" s="1">
        <v>-416.76159999999999</v>
      </c>
      <c r="D15">
        <f t="shared" si="0"/>
        <v>0.28210411221145471</v>
      </c>
      <c r="E15" s="1">
        <v>36.37021</v>
      </c>
      <c r="F15" s="1">
        <v>100.72490000000001</v>
      </c>
      <c r="G15" s="1">
        <v>-422.19069999999999</v>
      </c>
      <c r="H15">
        <f t="shared" si="1"/>
        <v>0.23419884454708795</v>
      </c>
      <c r="I15">
        <f t="shared" si="2"/>
        <v>2.3952633832183379E-2</v>
      </c>
      <c r="K15" s="6">
        <f t="shared" si="3"/>
        <v>36.37021</v>
      </c>
      <c r="L15" s="6">
        <f t="shared" si="4"/>
        <v>0.25815147837927133</v>
      </c>
      <c r="M15" s="6">
        <f t="shared" si="6"/>
        <v>3.3333333333333333E-2</v>
      </c>
      <c r="N15" s="6">
        <f t="shared" si="5"/>
        <v>2.3952633832183379E-2</v>
      </c>
      <c r="O15" s="6">
        <f t="shared" si="7"/>
        <v>1.5001449999999998</v>
      </c>
      <c r="P15" s="6"/>
    </row>
    <row r="16" spans="1:18" x14ac:dyDescent="0.35">
      <c r="A16" s="1">
        <v>39.403840000000002</v>
      </c>
      <c r="B16" s="1">
        <v>116.9114</v>
      </c>
      <c r="C16" s="1">
        <v>-417.92970000000003</v>
      </c>
      <c r="D16">
        <f t="shared" si="0"/>
        <v>0.27276702462492475</v>
      </c>
      <c r="E16" s="1">
        <v>39.403840000000002</v>
      </c>
      <c r="F16" s="1">
        <v>98.883480000000006</v>
      </c>
      <c r="G16" s="1">
        <v>-424.38479999999998</v>
      </c>
      <c r="H16">
        <f t="shared" si="1"/>
        <v>0.22891985903415768</v>
      </c>
      <c r="I16">
        <f t="shared" si="2"/>
        <v>2.1923582795383534E-2</v>
      </c>
      <c r="K16" s="6">
        <f t="shared" si="3"/>
        <v>39.403840000000002</v>
      </c>
      <c r="L16" s="6">
        <f t="shared" si="4"/>
        <v>0.25084344182954121</v>
      </c>
      <c r="M16" s="6">
        <f t="shared" si="6"/>
        <v>3.3333333333333333E-2</v>
      </c>
      <c r="N16" s="6">
        <f t="shared" si="5"/>
        <v>2.1923582795383534E-2</v>
      </c>
      <c r="O16" s="6">
        <f t="shared" si="7"/>
        <v>1.5168150000000011</v>
      </c>
      <c r="P16" s="6"/>
    </row>
    <row r="17" spans="1:16" x14ac:dyDescent="0.35">
      <c r="A17" s="1">
        <v>42.437480000000001</v>
      </c>
      <c r="B17" s="1">
        <v>115.8738</v>
      </c>
      <c r="C17" s="1">
        <v>-418.64789999999999</v>
      </c>
      <c r="D17">
        <f t="shared" si="0"/>
        <v>0.27002127190625225</v>
      </c>
      <c r="E17" s="1">
        <v>42.437480000000001</v>
      </c>
      <c r="F17" s="1">
        <v>97.117630000000005</v>
      </c>
      <c r="G17" s="1">
        <v>-423.97379999999998</v>
      </c>
      <c r="H17">
        <f t="shared" si="1"/>
        <v>0.22518034350323357</v>
      </c>
      <c r="I17">
        <f t="shared" si="2"/>
        <v>2.2420464201509338E-2</v>
      </c>
      <c r="K17" s="6">
        <f t="shared" si="3"/>
        <v>42.437480000000001</v>
      </c>
      <c r="L17" s="6">
        <f t="shared" si="4"/>
        <v>0.24760080770474291</v>
      </c>
      <c r="M17" s="6">
        <f t="shared" si="6"/>
        <v>3.3333333333333333E-2</v>
      </c>
      <c r="N17" s="6">
        <f t="shared" si="5"/>
        <v>2.2420464201509338E-2</v>
      </c>
      <c r="O17" s="6">
        <f t="shared" si="7"/>
        <v>1.5168199999999992</v>
      </c>
      <c r="P17" s="6"/>
    </row>
    <row r="18" spans="1:16" x14ac:dyDescent="0.35">
      <c r="A18" s="1">
        <v>45.43777</v>
      </c>
      <c r="B18" s="1">
        <v>113.5333</v>
      </c>
      <c r="C18" s="1">
        <v>-418.47059999999999</v>
      </c>
      <c r="D18">
        <f t="shared" si="0"/>
        <v>0.26492806207841646</v>
      </c>
      <c r="E18" s="1">
        <v>45.43777</v>
      </c>
      <c r="F18" s="1">
        <v>95.388720000000006</v>
      </c>
      <c r="G18" s="1">
        <v>-423.49029999999999</v>
      </c>
      <c r="H18">
        <f t="shared" si="1"/>
        <v>0.22154683218098126</v>
      </c>
      <c r="I18">
        <f t="shared" si="2"/>
        <v>2.1690614948717601E-2</v>
      </c>
      <c r="K18" s="6">
        <f t="shared" si="3"/>
        <v>45.43777</v>
      </c>
      <c r="L18" s="6">
        <f t="shared" si="4"/>
        <v>0.24323744712969886</v>
      </c>
      <c r="M18" s="6">
        <f t="shared" si="6"/>
        <v>3.3333333333333333E-2</v>
      </c>
      <c r="N18" s="6">
        <f t="shared" si="5"/>
        <v>2.1690614948717601E-2</v>
      </c>
      <c r="O18" s="6">
        <f t="shared" si="7"/>
        <v>1.5001449999999998</v>
      </c>
      <c r="P18" s="6"/>
    </row>
    <row r="19" spans="1:16" x14ac:dyDescent="0.35">
      <c r="A19" s="1">
        <v>48.471400000000003</v>
      </c>
      <c r="B19" s="1">
        <v>111.15179999999999</v>
      </c>
      <c r="C19" s="1">
        <v>-419.2054</v>
      </c>
      <c r="D19">
        <f t="shared" si="0"/>
        <v>0.25918474201777619</v>
      </c>
      <c r="E19" s="1">
        <v>48.471400000000003</v>
      </c>
      <c r="F19" s="1">
        <v>92.950040000000001</v>
      </c>
      <c r="G19" s="1">
        <v>-423.98050000000001</v>
      </c>
      <c r="H19">
        <f t="shared" si="1"/>
        <v>0.21581752298195989</v>
      </c>
      <c r="I19">
        <f t="shared" si="2"/>
        <v>2.1683609517908153E-2</v>
      </c>
      <c r="K19" s="6">
        <f t="shared" si="3"/>
        <v>48.471400000000003</v>
      </c>
      <c r="L19" s="6">
        <f t="shared" si="4"/>
        <v>0.23750113249986804</v>
      </c>
      <c r="M19" s="6">
        <f t="shared" si="6"/>
        <v>3.3333333333333333E-2</v>
      </c>
      <c r="N19" s="6">
        <f t="shared" si="5"/>
        <v>2.1683609517908153E-2</v>
      </c>
      <c r="O19" s="6">
        <f t="shared" si="7"/>
        <v>1.5168150000000011</v>
      </c>
      <c r="P19" s="6"/>
    </row>
    <row r="20" spans="1:16" x14ac:dyDescent="0.35">
      <c r="A20" s="1">
        <v>51.505020000000002</v>
      </c>
      <c r="B20" s="1">
        <v>108.70399999999999</v>
      </c>
      <c r="C20" s="1">
        <v>-419.75229999999999</v>
      </c>
      <c r="D20">
        <f t="shared" si="0"/>
        <v>0.25340470344474508</v>
      </c>
      <c r="E20" s="1">
        <v>51.505020000000002</v>
      </c>
      <c r="F20" s="1">
        <v>90.399979999999999</v>
      </c>
      <c r="G20" s="1">
        <v>-424.54079999999999</v>
      </c>
      <c r="H20">
        <f t="shared" si="1"/>
        <v>0.20980242880119171</v>
      </c>
      <c r="I20">
        <f t="shared" si="2"/>
        <v>2.1801137321776687E-2</v>
      </c>
      <c r="K20" s="6">
        <f t="shared" si="3"/>
        <v>51.505020000000002</v>
      </c>
      <c r="L20" s="6">
        <f t="shared" si="4"/>
        <v>0.2316035661229684</v>
      </c>
      <c r="M20" s="6">
        <f t="shared" si="6"/>
        <v>3.3333333333333333E-2</v>
      </c>
      <c r="N20" s="6">
        <f t="shared" si="5"/>
        <v>2.1801137321776687E-2</v>
      </c>
      <c r="O20" s="6">
        <f t="shared" si="7"/>
        <v>1.5168099999999995</v>
      </c>
      <c r="P20" s="6"/>
    </row>
    <row r="21" spans="1:16" x14ac:dyDescent="0.35">
      <c r="A21" s="1">
        <v>54.53866</v>
      </c>
      <c r="B21" s="1">
        <v>106.89490000000001</v>
      </c>
      <c r="C21" s="1">
        <v>-420.7921</v>
      </c>
      <c r="D21">
        <f t="shared" si="0"/>
        <v>0.24877041030766045</v>
      </c>
      <c r="E21" s="1">
        <v>54.53866</v>
      </c>
      <c r="F21" s="1">
        <v>88.479050000000001</v>
      </c>
      <c r="G21" s="1">
        <v>-425.0942</v>
      </c>
      <c r="H21">
        <f t="shared" si="1"/>
        <v>0.2052099628154338</v>
      </c>
      <c r="I21">
        <f t="shared" si="2"/>
        <v>2.1780223746113325E-2</v>
      </c>
      <c r="K21" s="6">
        <f t="shared" si="3"/>
        <v>54.53866</v>
      </c>
      <c r="L21" s="6">
        <f t="shared" si="4"/>
        <v>0.22699018656154712</v>
      </c>
      <c r="M21" s="6">
        <f t="shared" si="6"/>
        <v>3.3333333333333333E-2</v>
      </c>
      <c r="N21" s="6">
        <f t="shared" si="5"/>
        <v>2.1780223746113325E-2</v>
      </c>
      <c r="O21" s="6">
        <f t="shared" si="7"/>
        <v>1.5168199999999992</v>
      </c>
      <c r="P21" s="6"/>
    </row>
    <row r="22" spans="1:16" x14ac:dyDescent="0.35">
      <c r="A22" s="1">
        <v>57.538960000000003</v>
      </c>
      <c r="B22" s="1">
        <v>104.8339</v>
      </c>
      <c r="C22" s="1">
        <v>-421.83629999999999</v>
      </c>
      <c r="D22">
        <f t="shared" si="0"/>
        <v>0.24358332357789347</v>
      </c>
      <c r="E22" s="1">
        <v>57.538960000000003</v>
      </c>
      <c r="F22" s="1">
        <v>86.350790000000003</v>
      </c>
      <c r="G22" s="1">
        <v>-426.16539999999998</v>
      </c>
      <c r="H22">
        <f t="shared" si="1"/>
        <v>0.19991612369012102</v>
      </c>
      <c r="I22">
        <f t="shared" si="2"/>
        <v>2.1833599943886228E-2</v>
      </c>
      <c r="K22" s="6">
        <f t="shared" si="3"/>
        <v>57.538960000000003</v>
      </c>
      <c r="L22" s="6">
        <f t="shared" si="4"/>
        <v>0.22174972363400725</v>
      </c>
      <c r="M22" s="6">
        <f t="shared" si="6"/>
        <v>3.3333333333333333E-2</v>
      </c>
      <c r="N22" s="6">
        <f t="shared" si="5"/>
        <v>2.1833599943886228E-2</v>
      </c>
      <c r="O22" s="6">
        <f t="shared" si="7"/>
        <v>1.5001500000000014</v>
      </c>
      <c r="P2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CC429-B300-4458-A6E5-3F6973B5A446}">
  <dimension ref="A1:L21"/>
  <sheetViews>
    <sheetView workbookViewId="0">
      <selection activeCell="J3" sqref="J3"/>
    </sheetView>
  </sheetViews>
  <sheetFormatPr defaultRowHeight="14.5" x14ac:dyDescent="0.35"/>
  <sheetData>
    <row r="1" spans="1:12" x14ac:dyDescent="0.35">
      <c r="A1" t="s">
        <v>6</v>
      </c>
      <c r="B1" t="s">
        <v>19</v>
      </c>
      <c r="C1" t="s">
        <v>18</v>
      </c>
      <c r="D1" t="s">
        <v>6</v>
      </c>
      <c r="E1" t="s">
        <v>7</v>
      </c>
      <c r="F1" t="s">
        <v>8</v>
      </c>
      <c r="G1" t="s">
        <v>9</v>
      </c>
    </row>
    <row r="2" spans="1:12" x14ac:dyDescent="0.35">
      <c r="A2">
        <v>0</v>
      </c>
      <c r="B2">
        <v>-67.099999999999994</v>
      </c>
      <c r="C2">
        <f>90+B2</f>
        <v>22.900000000000006</v>
      </c>
      <c r="D2">
        <f>A2</f>
        <v>0</v>
      </c>
      <c r="E2">
        <f>RADIANS(C2)</f>
        <v>0.39968039870670158</v>
      </c>
      <c r="F2">
        <f>1/30</f>
        <v>3.3333333333333333E-2</v>
      </c>
      <c r="G2">
        <f>RADIANS(2)</f>
        <v>3.4906585039886591E-2</v>
      </c>
    </row>
    <row r="3" spans="1:12" x14ac:dyDescent="0.35">
      <c r="A3">
        <v>2.734</v>
      </c>
      <c r="B3">
        <v>-67.599999999999994</v>
      </c>
      <c r="C3">
        <f t="shared" ref="C3:C21" si="0">90+B3</f>
        <v>22.400000000000006</v>
      </c>
      <c r="D3">
        <f t="shared" ref="D3:D21" si="1">A3</f>
        <v>2.734</v>
      </c>
      <c r="E3">
        <f t="shared" ref="E3:E21" si="2">RADIANS(C3)</f>
        <v>0.39095375244672992</v>
      </c>
      <c r="F3">
        <f t="shared" ref="F3:F21" si="3">1/30</f>
        <v>3.3333333333333333E-2</v>
      </c>
      <c r="G3">
        <f t="shared" ref="G3:G21" si="4">RADIANS(2)</f>
        <v>3.4906585039886591E-2</v>
      </c>
      <c r="I3">
        <f>D3/2-D2/2</f>
        <v>1.367</v>
      </c>
      <c r="J3">
        <f>AVERAGE(I3:I21)</f>
        <v>1.3474999999999999</v>
      </c>
      <c r="K3">
        <f>MAX(I3:I99)-MIN(I3:I99)</f>
        <v>3.350000000000275E-2</v>
      </c>
      <c r="L3">
        <f>K3/2</f>
        <v>1.6750000000001375E-2</v>
      </c>
    </row>
    <row r="4" spans="1:12" x14ac:dyDescent="0.35">
      <c r="A4">
        <v>5.4340000000000002</v>
      </c>
      <c r="B4">
        <v>-68.099999999999994</v>
      </c>
      <c r="C4">
        <f t="shared" si="0"/>
        <v>21.900000000000006</v>
      </c>
      <c r="D4">
        <f t="shared" si="1"/>
        <v>5.4340000000000002</v>
      </c>
      <c r="E4">
        <f t="shared" si="2"/>
        <v>0.38222710618675826</v>
      </c>
      <c r="F4">
        <f t="shared" si="3"/>
        <v>3.3333333333333333E-2</v>
      </c>
      <c r="G4">
        <f t="shared" si="4"/>
        <v>3.4906585039886591E-2</v>
      </c>
      <c r="I4">
        <f t="shared" ref="I4:I21" si="5">D4/2-D3/2</f>
        <v>1.35</v>
      </c>
    </row>
    <row r="5" spans="1:12" x14ac:dyDescent="0.35">
      <c r="A5">
        <v>8.4130000000000003</v>
      </c>
      <c r="B5">
        <v>-68.599999999999994</v>
      </c>
      <c r="C5">
        <f t="shared" si="0"/>
        <v>21.400000000000006</v>
      </c>
      <c r="D5">
        <v>8.1340000000000003</v>
      </c>
      <c r="E5">
        <f t="shared" si="2"/>
        <v>0.3735004599267866</v>
      </c>
      <c r="F5">
        <f t="shared" si="3"/>
        <v>3.3333333333333333E-2</v>
      </c>
      <c r="G5">
        <f t="shared" si="4"/>
        <v>3.4906585039886591E-2</v>
      </c>
      <c r="I5">
        <f t="shared" si="5"/>
        <v>1.35</v>
      </c>
    </row>
    <row r="6" spans="1:12" x14ac:dyDescent="0.35">
      <c r="A6">
        <v>10.834</v>
      </c>
      <c r="B6">
        <v>-69.5</v>
      </c>
      <c r="C6">
        <f t="shared" si="0"/>
        <v>20.5</v>
      </c>
      <c r="D6">
        <f t="shared" si="1"/>
        <v>10.834</v>
      </c>
      <c r="E6">
        <f t="shared" si="2"/>
        <v>0.35779249665883756</v>
      </c>
      <c r="F6">
        <f t="shared" si="3"/>
        <v>3.3333333333333333E-2</v>
      </c>
      <c r="G6">
        <f t="shared" si="4"/>
        <v>3.4906585039886591E-2</v>
      </c>
      <c r="I6">
        <f t="shared" si="5"/>
        <v>1.3499999999999996</v>
      </c>
    </row>
    <row r="7" spans="1:12" x14ac:dyDescent="0.35">
      <c r="A7">
        <v>13.535</v>
      </c>
      <c r="B7">
        <v>-69.5</v>
      </c>
      <c r="C7">
        <f t="shared" si="0"/>
        <v>20.5</v>
      </c>
      <c r="D7">
        <f t="shared" si="1"/>
        <v>13.535</v>
      </c>
      <c r="E7">
        <f t="shared" si="2"/>
        <v>0.35779249665883756</v>
      </c>
      <c r="F7">
        <f t="shared" si="3"/>
        <v>3.3333333333333333E-2</v>
      </c>
      <c r="G7">
        <f t="shared" si="4"/>
        <v>3.4906585039886591E-2</v>
      </c>
      <c r="I7">
        <f t="shared" si="5"/>
        <v>1.3505000000000003</v>
      </c>
    </row>
    <row r="8" spans="1:12" x14ac:dyDescent="0.35">
      <c r="A8">
        <v>16.202000000000002</v>
      </c>
      <c r="B8">
        <v>-70</v>
      </c>
      <c r="C8">
        <f t="shared" si="0"/>
        <v>20</v>
      </c>
      <c r="D8">
        <f t="shared" si="1"/>
        <v>16.202000000000002</v>
      </c>
      <c r="E8">
        <f t="shared" si="2"/>
        <v>0.3490658503988659</v>
      </c>
      <c r="F8">
        <f t="shared" si="3"/>
        <v>3.3333333333333333E-2</v>
      </c>
      <c r="G8">
        <f t="shared" si="4"/>
        <v>3.4906585039886591E-2</v>
      </c>
      <c r="I8">
        <f t="shared" si="5"/>
        <v>1.3335000000000008</v>
      </c>
    </row>
    <row r="9" spans="1:12" x14ac:dyDescent="0.35">
      <c r="A9">
        <v>18.902000000000001</v>
      </c>
      <c r="B9">
        <v>-70.3</v>
      </c>
      <c r="C9">
        <f t="shared" si="0"/>
        <v>19.700000000000003</v>
      </c>
      <c r="D9">
        <f t="shared" si="1"/>
        <v>18.902000000000001</v>
      </c>
      <c r="E9">
        <f t="shared" si="2"/>
        <v>0.34382986264288296</v>
      </c>
      <c r="F9">
        <f t="shared" si="3"/>
        <v>3.3333333333333333E-2</v>
      </c>
      <c r="G9">
        <f t="shared" si="4"/>
        <v>3.4906585039886591E-2</v>
      </c>
      <c r="I9">
        <f t="shared" si="5"/>
        <v>1.3499999999999996</v>
      </c>
    </row>
    <row r="10" spans="1:12" x14ac:dyDescent="0.35">
      <c r="A10">
        <v>21.602</v>
      </c>
      <c r="B10">
        <v>-70.599999999999994</v>
      </c>
      <c r="C10">
        <f t="shared" si="0"/>
        <v>19.400000000000006</v>
      </c>
      <c r="D10">
        <f t="shared" si="1"/>
        <v>21.602</v>
      </c>
      <c r="E10">
        <f t="shared" si="2"/>
        <v>0.33859387488690001</v>
      </c>
      <c r="F10">
        <f t="shared" si="3"/>
        <v>3.3333333333333333E-2</v>
      </c>
      <c r="G10">
        <f t="shared" si="4"/>
        <v>3.4906585039886591E-2</v>
      </c>
      <c r="I10">
        <f t="shared" si="5"/>
        <v>1.3499999999999996</v>
      </c>
    </row>
    <row r="11" spans="1:12" x14ac:dyDescent="0.35">
      <c r="A11">
        <v>24.302</v>
      </c>
      <c r="B11">
        <v>-71</v>
      </c>
      <c r="C11">
        <f t="shared" si="0"/>
        <v>19</v>
      </c>
      <c r="D11">
        <f t="shared" si="1"/>
        <v>24.302</v>
      </c>
      <c r="E11">
        <f t="shared" si="2"/>
        <v>0.33161255787892263</v>
      </c>
      <c r="F11">
        <f t="shared" si="3"/>
        <v>3.3333333333333333E-2</v>
      </c>
      <c r="G11">
        <f t="shared" si="4"/>
        <v>3.4906585039886591E-2</v>
      </c>
      <c r="I11">
        <f t="shared" si="5"/>
        <v>1.3499999999999996</v>
      </c>
    </row>
    <row r="12" spans="1:12" x14ac:dyDescent="0.35">
      <c r="A12">
        <v>27.003</v>
      </c>
      <c r="B12">
        <v>-71.400000000000006</v>
      </c>
      <c r="C12">
        <f t="shared" si="0"/>
        <v>18.599999999999994</v>
      </c>
      <c r="D12">
        <f t="shared" si="1"/>
        <v>27.003</v>
      </c>
      <c r="E12">
        <f t="shared" si="2"/>
        <v>0.32463124087094519</v>
      </c>
      <c r="F12">
        <f t="shared" si="3"/>
        <v>3.3333333333333333E-2</v>
      </c>
      <c r="G12">
        <f t="shared" si="4"/>
        <v>3.4906585039886591E-2</v>
      </c>
      <c r="I12">
        <f t="shared" si="5"/>
        <v>1.3505000000000003</v>
      </c>
    </row>
    <row r="13" spans="1:12" x14ac:dyDescent="0.35">
      <c r="A13">
        <v>29.702999999999999</v>
      </c>
      <c r="B13">
        <v>-71.900000000000006</v>
      </c>
      <c r="C13">
        <f t="shared" si="0"/>
        <v>18.099999999999994</v>
      </c>
      <c r="D13">
        <f t="shared" si="1"/>
        <v>29.702999999999999</v>
      </c>
      <c r="E13">
        <f t="shared" si="2"/>
        <v>0.31590459461097353</v>
      </c>
      <c r="F13">
        <f t="shared" si="3"/>
        <v>3.3333333333333333E-2</v>
      </c>
      <c r="G13">
        <f t="shared" si="4"/>
        <v>3.4906585039886591E-2</v>
      </c>
      <c r="I13">
        <f t="shared" si="5"/>
        <v>1.3499999999999996</v>
      </c>
    </row>
    <row r="14" spans="1:12" x14ac:dyDescent="0.35">
      <c r="A14">
        <v>32.369999999999997</v>
      </c>
      <c r="B14">
        <v>-72.2</v>
      </c>
      <c r="C14">
        <f t="shared" si="0"/>
        <v>17.799999999999997</v>
      </c>
      <c r="D14">
        <f t="shared" si="1"/>
        <v>32.369999999999997</v>
      </c>
      <c r="E14">
        <f t="shared" si="2"/>
        <v>0.31066860685499059</v>
      </c>
      <c r="F14">
        <f t="shared" si="3"/>
        <v>3.3333333333333333E-2</v>
      </c>
      <c r="G14">
        <f t="shared" si="4"/>
        <v>3.4906585039886591E-2</v>
      </c>
      <c r="I14">
        <f t="shared" si="5"/>
        <v>1.333499999999999</v>
      </c>
    </row>
    <row r="15" spans="1:12" x14ac:dyDescent="0.35">
      <c r="A15">
        <v>35.07</v>
      </c>
      <c r="B15">
        <v>-72.400000000000006</v>
      </c>
      <c r="C15">
        <f t="shared" si="0"/>
        <v>17.599999999999994</v>
      </c>
      <c r="D15">
        <f t="shared" si="1"/>
        <v>35.07</v>
      </c>
      <c r="E15">
        <f t="shared" si="2"/>
        <v>0.30717794835100193</v>
      </c>
      <c r="F15">
        <f t="shared" si="3"/>
        <v>3.3333333333333333E-2</v>
      </c>
      <c r="G15">
        <f t="shared" si="4"/>
        <v>3.4906585039886591E-2</v>
      </c>
      <c r="I15">
        <f t="shared" si="5"/>
        <v>1.3500000000000014</v>
      </c>
    </row>
    <row r="16" spans="1:12" x14ac:dyDescent="0.35">
      <c r="A16">
        <v>37.770000000000003</v>
      </c>
      <c r="B16">
        <v>-72.8</v>
      </c>
      <c r="C16">
        <f t="shared" si="0"/>
        <v>17.200000000000003</v>
      </c>
      <c r="D16">
        <f t="shared" si="1"/>
        <v>37.770000000000003</v>
      </c>
      <c r="E16">
        <f t="shared" si="2"/>
        <v>0.30019663134302471</v>
      </c>
      <c r="F16">
        <f t="shared" si="3"/>
        <v>3.3333333333333333E-2</v>
      </c>
      <c r="G16">
        <f t="shared" si="4"/>
        <v>3.4906585039886591E-2</v>
      </c>
      <c r="I16">
        <f t="shared" si="5"/>
        <v>1.3500000000000014</v>
      </c>
    </row>
    <row r="17" spans="1:9" x14ac:dyDescent="0.35">
      <c r="A17">
        <v>40.436999999999998</v>
      </c>
      <c r="B17">
        <v>-73.099999999999994</v>
      </c>
      <c r="C17">
        <f t="shared" si="0"/>
        <v>16.900000000000006</v>
      </c>
      <c r="D17">
        <f t="shared" si="1"/>
        <v>40.436999999999998</v>
      </c>
      <c r="E17">
        <f t="shared" si="2"/>
        <v>0.29496064358704177</v>
      </c>
      <c r="F17">
        <f t="shared" si="3"/>
        <v>3.3333333333333333E-2</v>
      </c>
      <c r="G17">
        <f t="shared" si="4"/>
        <v>3.4906585039886591E-2</v>
      </c>
      <c r="I17">
        <f t="shared" si="5"/>
        <v>1.3334999999999972</v>
      </c>
    </row>
    <row r="18" spans="1:9" x14ac:dyDescent="0.35">
      <c r="A18">
        <v>43.137999999999998</v>
      </c>
      <c r="B18">
        <v>-73.400000000000006</v>
      </c>
      <c r="C18">
        <f t="shared" si="0"/>
        <v>16.599999999999994</v>
      </c>
      <c r="D18">
        <f t="shared" si="1"/>
        <v>43.137999999999998</v>
      </c>
      <c r="E18">
        <f t="shared" si="2"/>
        <v>0.28972465583105861</v>
      </c>
      <c r="F18">
        <f t="shared" si="3"/>
        <v>3.3333333333333333E-2</v>
      </c>
      <c r="G18">
        <f t="shared" si="4"/>
        <v>3.4906585039886591E-2</v>
      </c>
      <c r="I18">
        <f t="shared" si="5"/>
        <v>1.3505000000000003</v>
      </c>
    </row>
    <row r="19" spans="1:9" x14ac:dyDescent="0.35">
      <c r="A19">
        <v>45.838000000000001</v>
      </c>
      <c r="B19">
        <v>-73.7</v>
      </c>
      <c r="C19">
        <f t="shared" si="0"/>
        <v>16.299999999999997</v>
      </c>
      <c r="D19">
        <f t="shared" si="1"/>
        <v>45.838000000000001</v>
      </c>
      <c r="E19">
        <f t="shared" si="2"/>
        <v>0.28448866807507567</v>
      </c>
      <c r="F19">
        <f t="shared" si="3"/>
        <v>3.3333333333333333E-2</v>
      </c>
      <c r="G19">
        <f t="shared" si="4"/>
        <v>3.4906585039886591E-2</v>
      </c>
      <c r="I19">
        <f t="shared" si="5"/>
        <v>1.3500000000000014</v>
      </c>
    </row>
    <row r="20" spans="1:9" x14ac:dyDescent="0.35">
      <c r="A20">
        <v>48.505000000000003</v>
      </c>
      <c r="B20">
        <v>-74</v>
      </c>
      <c r="C20">
        <f t="shared" si="0"/>
        <v>16</v>
      </c>
      <c r="D20">
        <f t="shared" si="1"/>
        <v>48.505000000000003</v>
      </c>
      <c r="E20">
        <f t="shared" si="2"/>
        <v>0.27925268031909273</v>
      </c>
      <c r="F20">
        <f t="shared" si="3"/>
        <v>3.3333333333333333E-2</v>
      </c>
      <c r="G20">
        <f t="shared" si="4"/>
        <v>3.4906585039886591E-2</v>
      </c>
      <c r="I20">
        <f t="shared" si="5"/>
        <v>1.3335000000000008</v>
      </c>
    </row>
    <row r="21" spans="1:9" x14ac:dyDescent="0.35">
      <c r="A21">
        <v>51.204999999999998</v>
      </c>
      <c r="B21">
        <v>-74.3</v>
      </c>
      <c r="C21">
        <f t="shared" si="0"/>
        <v>15.700000000000003</v>
      </c>
      <c r="D21">
        <f t="shared" si="1"/>
        <v>51.204999999999998</v>
      </c>
      <c r="E21">
        <f t="shared" si="2"/>
        <v>0.27401669256310979</v>
      </c>
      <c r="F21">
        <f t="shared" si="3"/>
        <v>3.3333333333333333E-2</v>
      </c>
      <c r="G21">
        <f t="shared" si="4"/>
        <v>3.4906585039886591E-2</v>
      </c>
      <c r="I21">
        <f t="shared" si="5"/>
        <v>1.3499999999999979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0318-75DB-450A-A21E-C27AC57048AA}">
  <dimension ref="A1:N22"/>
  <sheetViews>
    <sheetView workbookViewId="0">
      <selection activeCell="L3" sqref="L3"/>
    </sheetView>
  </sheetViews>
  <sheetFormatPr defaultRowHeight="14.5" x14ac:dyDescent="0.35"/>
  <cols>
    <col min="1" max="2" width="8.81640625" bestFit="1" customWidth="1"/>
    <col min="3" max="3" width="9" bestFit="1" customWidth="1"/>
    <col min="4" max="4" width="8.81640625" bestFit="1" customWidth="1"/>
  </cols>
  <sheetData>
    <row r="1" spans="1:14" x14ac:dyDescent="0.35">
      <c r="B1" t="s">
        <v>10</v>
      </c>
    </row>
    <row r="2" spans="1:14" x14ac:dyDescent="0.35">
      <c r="A2" t="s">
        <v>6</v>
      </c>
      <c r="B2" t="s">
        <v>16</v>
      </c>
      <c r="C2" t="s">
        <v>17</v>
      </c>
      <c r="D2" t="s">
        <v>20</v>
      </c>
      <c r="E2" t="s">
        <v>21</v>
      </c>
      <c r="F2" t="s">
        <v>6</v>
      </c>
      <c r="G2" t="s">
        <v>7</v>
      </c>
      <c r="H2" t="s">
        <v>8</v>
      </c>
      <c r="I2" t="s">
        <v>9</v>
      </c>
    </row>
    <row r="3" spans="1:14" x14ac:dyDescent="0.35">
      <c r="A3" s="5">
        <v>0</v>
      </c>
      <c r="B3" s="5">
        <v>148.83410000000001</v>
      </c>
      <c r="C3" s="5">
        <v>-353.88909999999998</v>
      </c>
      <c r="D3" s="5">
        <v>-67.189989999999995</v>
      </c>
      <c r="E3" s="5">
        <f>90+D3</f>
        <v>22.810010000000005</v>
      </c>
      <c r="F3" s="5">
        <f>A3</f>
        <v>0</v>
      </c>
      <c r="G3">
        <f>RADIANS(E3)</f>
        <v>0.39810977691283189</v>
      </c>
      <c r="H3">
        <f>1/30</f>
        <v>3.3333333333333333E-2</v>
      </c>
      <c r="I3">
        <f>RADIANS(2)</f>
        <v>3.4906585039886591E-2</v>
      </c>
      <c r="L3" s="5">
        <f>AVERAGE(K4:K22)</f>
        <v>1.1084415789473685</v>
      </c>
      <c r="M3" s="5">
        <f>MAX(K4:K22)-MIN(K4:K22)</f>
        <v>1.6675000000001106E-2</v>
      </c>
      <c r="N3">
        <f>M3/2</f>
        <v>8.3375000000005528E-3</v>
      </c>
    </row>
    <row r="4" spans="1:14" x14ac:dyDescent="0.35">
      <c r="A4" s="5">
        <v>2.2168779999999999</v>
      </c>
      <c r="B4" s="5">
        <v>147.49680000000001</v>
      </c>
      <c r="C4" s="5">
        <v>-355.88440000000003</v>
      </c>
      <c r="D4" s="5">
        <v>-67.48836</v>
      </c>
      <c r="E4" s="5">
        <f t="shared" ref="E4:E22" si="0">90+D4</f>
        <v>22.51164</v>
      </c>
      <c r="F4" s="5">
        <f t="shared" ref="F4:F22" si="1">A4</f>
        <v>2.2168779999999999</v>
      </c>
      <c r="G4">
        <f t="shared" ref="G4:G22" si="2">RADIANS(E4)</f>
        <v>0.39290223802365626</v>
      </c>
      <c r="H4">
        <f t="shared" ref="H4:H22" si="3">1/30</f>
        <v>3.3333333333333333E-2</v>
      </c>
      <c r="I4">
        <f t="shared" ref="I4:I22" si="4">RADIANS(2)</f>
        <v>3.4906585039886591E-2</v>
      </c>
      <c r="K4" s="5">
        <f>(F4-F3)/2</f>
        <v>1.108439</v>
      </c>
    </row>
    <row r="5" spans="1:14" x14ac:dyDescent="0.35">
      <c r="A5" s="5">
        <v>4.4170889999999998</v>
      </c>
      <c r="B5" s="5">
        <v>145.023</v>
      </c>
      <c r="C5" s="5">
        <v>-357.83839999999998</v>
      </c>
      <c r="D5" s="5">
        <v>-67.938519999999997</v>
      </c>
      <c r="E5" s="5">
        <f t="shared" si="0"/>
        <v>22.061480000000003</v>
      </c>
      <c r="F5" s="5">
        <f t="shared" si="1"/>
        <v>4.4170889999999998</v>
      </c>
      <c r="G5">
        <f t="shared" si="2"/>
        <v>0.38504546386287869</v>
      </c>
      <c r="H5">
        <f t="shared" si="3"/>
        <v>3.3333333333333333E-2</v>
      </c>
      <c r="I5">
        <f t="shared" si="4"/>
        <v>3.4906585039886591E-2</v>
      </c>
      <c r="K5" s="5">
        <f t="shared" ref="K5:K22" si="5">(F5-F4)/2</f>
        <v>1.1001055</v>
      </c>
    </row>
    <row r="6" spans="1:14" x14ac:dyDescent="0.35">
      <c r="A6" s="5">
        <v>6.6506439999999998</v>
      </c>
      <c r="B6" s="5">
        <v>143.2749</v>
      </c>
      <c r="C6" s="5">
        <v>-359.8775</v>
      </c>
      <c r="D6" s="5">
        <v>-68.291439999999994</v>
      </c>
      <c r="E6" s="5">
        <f t="shared" si="0"/>
        <v>21.708560000000006</v>
      </c>
      <c r="F6" s="5">
        <f t="shared" si="1"/>
        <v>6.6506439999999998</v>
      </c>
      <c r="G6">
        <f t="shared" si="2"/>
        <v>0.37888584786674034</v>
      </c>
      <c r="H6">
        <f t="shared" si="3"/>
        <v>3.3333333333333333E-2</v>
      </c>
      <c r="I6">
        <f t="shared" si="4"/>
        <v>3.4906585039886591E-2</v>
      </c>
      <c r="K6" s="5">
        <f t="shared" si="5"/>
        <v>1.1167775</v>
      </c>
    </row>
    <row r="7" spans="1:14" x14ac:dyDescent="0.35">
      <c r="A7" s="5">
        <v>8.8841999999999999</v>
      </c>
      <c r="B7" s="5">
        <v>139.09710000000001</v>
      </c>
      <c r="C7" s="5">
        <v>-359.70310000000001</v>
      </c>
      <c r="D7" s="5">
        <v>-68.858530000000002</v>
      </c>
      <c r="E7" s="5">
        <f t="shared" si="0"/>
        <v>21.141469999999998</v>
      </c>
      <c r="F7" s="5">
        <f t="shared" si="1"/>
        <v>8.8841999999999999</v>
      </c>
      <c r="G7">
        <f t="shared" si="2"/>
        <v>0.36898826021160558</v>
      </c>
      <c r="H7">
        <f t="shared" si="3"/>
        <v>3.3333333333333333E-2</v>
      </c>
      <c r="I7">
        <f t="shared" si="4"/>
        <v>3.4906585039886591E-2</v>
      </c>
      <c r="K7" s="5">
        <f t="shared" si="5"/>
        <v>1.116778</v>
      </c>
    </row>
    <row r="8" spans="1:14" x14ac:dyDescent="0.35">
      <c r="A8" s="5">
        <v>11.08441</v>
      </c>
      <c r="B8" s="5">
        <v>138.20920000000001</v>
      </c>
      <c r="C8" s="5">
        <v>-360.4667</v>
      </c>
      <c r="D8" s="5">
        <v>-69.022319999999993</v>
      </c>
      <c r="E8" s="5">
        <f t="shared" si="0"/>
        <v>20.977680000000007</v>
      </c>
      <c r="F8" s="5">
        <f t="shared" si="1"/>
        <v>11.08441</v>
      </c>
      <c r="G8">
        <f t="shared" si="2"/>
        <v>0.3661295854297642</v>
      </c>
      <c r="H8">
        <f t="shared" si="3"/>
        <v>3.3333333333333333E-2</v>
      </c>
      <c r="I8">
        <f t="shared" si="4"/>
        <v>3.4906585039886591E-2</v>
      </c>
      <c r="K8" s="5">
        <f t="shared" si="5"/>
        <v>1.1001050000000001</v>
      </c>
    </row>
    <row r="9" spans="1:14" x14ac:dyDescent="0.35">
      <c r="A9" s="5">
        <v>13.317970000000001</v>
      </c>
      <c r="B9" s="5">
        <v>136.20650000000001</v>
      </c>
      <c r="C9" s="5">
        <v>-362.26900000000001</v>
      </c>
      <c r="D9" s="5">
        <v>-69.394660000000002</v>
      </c>
      <c r="E9" s="5">
        <f t="shared" si="0"/>
        <v>20.605339999999998</v>
      </c>
      <c r="F9" s="5">
        <f t="shared" si="1"/>
        <v>13.317970000000001</v>
      </c>
      <c r="G9">
        <f t="shared" si="2"/>
        <v>0.35963102649288836</v>
      </c>
      <c r="H9">
        <f t="shared" si="3"/>
        <v>3.3333333333333333E-2</v>
      </c>
      <c r="I9">
        <f t="shared" si="4"/>
        <v>3.4906585039886591E-2</v>
      </c>
      <c r="K9" s="5">
        <f t="shared" si="5"/>
        <v>1.1167800000000003</v>
      </c>
    </row>
    <row r="10" spans="1:14" x14ac:dyDescent="0.35">
      <c r="A10" s="5">
        <v>15.518179999999999</v>
      </c>
      <c r="B10" s="5">
        <v>133.4607</v>
      </c>
      <c r="C10" s="5">
        <v>-361.9622</v>
      </c>
      <c r="D10" s="5">
        <v>-69.760339999999999</v>
      </c>
      <c r="E10" s="5">
        <f t="shared" si="0"/>
        <v>20.239660000000001</v>
      </c>
      <c r="F10" s="5">
        <f t="shared" si="1"/>
        <v>15.518179999999999</v>
      </c>
      <c r="G10">
        <f t="shared" si="2"/>
        <v>0.35324870648419554</v>
      </c>
      <c r="H10">
        <f t="shared" si="3"/>
        <v>3.3333333333333333E-2</v>
      </c>
      <c r="I10">
        <f t="shared" si="4"/>
        <v>3.4906585039886591E-2</v>
      </c>
      <c r="K10" s="5">
        <f t="shared" si="5"/>
        <v>1.1001049999999992</v>
      </c>
    </row>
    <row r="11" spans="1:14" x14ac:dyDescent="0.35">
      <c r="A11" s="5">
        <v>17.751729999999998</v>
      </c>
      <c r="B11" s="5">
        <v>131.91540000000001</v>
      </c>
      <c r="C11" s="5">
        <v>-362.94889999999998</v>
      </c>
      <c r="D11" s="5">
        <v>-70.026089999999996</v>
      </c>
      <c r="E11" s="5">
        <f t="shared" si="0"/>
        <v>19.973910000000004</v>
      </c>
      <c r="F11" s="5">
        <f t="shared" si="1"/>
        <v>17.751729999999998</v>
      </c>
      <c r="G11">
        <f t="shared" si="2"/>
        <v>0.34861049399702065</v>
      </c>
      <c r="H11">
        <f t="shared" si="3"/>
        <v>3.3333333333333333E-2</v>
      </c>
      <c r="I11">
        <f t="shared" si="4"/>
        <v>3.4906585039886591E-2</v>
      </c>
      <c r="K11" s="5">
        <f t="shared" si="5"/>
        <v>1.1167749999999996</v>
      </c>
    </row>
    <row r="12" spans="1:14" x14ac:dyDescent="0.35">
      <c r="A12" s="5">
        <v>19.95194</v>
      </c>
      <c r="B12" s="5">
        <v>128.5256</v>
      </c>
      <c r="C12" s="5">
        <v>-362.01440000000002</v>
      </c>
      <c r="D12" s="5">
        <v>-70.453670000000002</v>
      </c>
      <c r="E12" s="5">
        <f t="shared" si="0"/>
        <v>19.546329999999998</v>
      </c>
      <c r="F12" s="5">
        <f t="shared" si="1"/>
        <v>19.95194</v>
      </c>
      <c r="G12">
        <f t="shared" si="2"/>
        <v>0.34114781518134318</v>
      </c>
      <c r="H12">
        <f t="shared" si="3"/>
        <v>3.3333333333333333E-2</v>
      </c>
      <c r="I12">
        <f t="shared" si="4"/>
        <v>3.4906585039886591E-2</v>
      </c>
      <c r="K12" s="5">
        <f t="shared" si="5"/>
        <v>1.100105000000001</v>
      </c>
    </row>
    <row r="13" spans="1:14" x14ac:dyDescent="0.35">
      <c r="A13" s="5">
        <v>22.185490000000001</v>
      </c>
      <c r="B13" s="5">
        <v>127.28700000000001</v>
      </c>
      <c r="C13" s="5">
        <v>-364.6542</v>
      </c>
      <c r="D13" s="5">
        <v>-70.757840000000002</v>
      </c>
      <c r="E13" s="5">
        <f t="shared" si="0"/>
        <v>19.242159999999998</v>
      </c>
      <c r="F13" s="5">
        <f t="shared" si="1"/>
        <v>22.185490000000001</v>
      </c>
      <c r="G13">
        <f t="shared" si="2"/>
        <v>0.33583904719555208</v>
      </c>
      <c r="H13">
        <f t="shared" si="3"/>
        <v>3.3333333333333333E-2</v>
      </c>
      <c r="I13">
        <f t="shared" si="4"/>
        <v>3.4906585039886591E-2</v>
      </c>
      <c r="K13" s="5">
        <f t="shared" si="5"/>
        <v>1.1167750000000005</v>
      </c>
    </row>
    <row r="14" spans="1:14" x14ac:dyDescent="0.35">
      <c r="A14" s="5">
        <v>24.419039999999999</v>
      </c>
      <c r="B14" s="5">
        <v>126.00790000000001</v>
      </c>
      <c r="C14" s="5">
        <v>-365.67790000000002</v>
      </c>
      <c r="D14" s="5">
        <v>-70.986710000000002</v>
      </c>
      <c r="E14" s="5">
        <f t="shared" si="0"/>
        <v>19.013289999999998</v>
      </c>
      <c r="F14" s="5">
        <f t="shared" si="1"/>
        <v>24.419039999999999</v>
      </c>
      <c r="G14">
        <f t="shared" si="2"/>
        <v>0.33184451213651261</v>
      </c>
      <c r="H14">
        <f t="shared" si="3"/>
        <v>3.3333333333333333E-2</v>
      </c>
      <c r="I14">
        <f t="shared" si="4"/>
        <v>3.4906585039886591E-2</v>
      </c>
      <c r="K14" s="5">
        <f t="shared" si="5"/>
        <v>1.1167749999999987</v>
      </c>
    </row>
    <row r="15" spans="1:14" x14ac:dyDescent="0.35">
      <c r="A15" s="5">
        <v>26.619260000000001</v>
      </c>
      <c r="B15" s="5">
        <v>123.54940000000001</v>
      </c>
      <c r="C15" s="5">
        <v>-366.02629999999999</v>
      </c>
      <c r="D15" s="5">
        <v>-71.348280000000003</v>
      </c>
      <c r="E15" s="5">
        <f t="shared" si="0"/>
        <v>18.651719999999997</v>
      </c>
      <c r="F15" s="5">
        <f t="shared" si="1"/>
        <v>26.619260000000001</v>
      </c>
      <c r="G15">
        <f t="shared" si="2"/>
        <v>0.32553392516007673</v>
      </c>
      <c r="H15">
        <f t="shared" si="3"/>
        <v>3.3333333333333333E-2</v>
      </c>
      <c r="I15">
        <f t="shared" si="4"/>
        <v>3.4906585039886591E-2</v>
      </c>
      <c r="K15" s="5">
        <f t="shared" si="5"/>
        <v>1.1001100000000008</v>
      </c>
    </row>
    <row r="16" spans="1:14" x14ac:dyDescent="0.35">
      <c r="A16" s="5">
        <v>28.819479999999999</v>
      </c>
      <c r="B16" s="5">
        <v>121.47580000000001</v>
      </c>
      <c r="C16" s="5">
        <v>-367.63799999999998</v>
      </c>
      <c r="D16" s="5">
        <v>-71.715289999999996</v>
      </c>
      <c r="E16" s="5">
        <f t="shared" si="0"/>
        <v>18.284710000000004</v>
      </c>
      <c r="F16" s="5">
        <f t="shared" si="1"/>
        <v>28.819479999999999</v>
      </c>
      <c r="G16">
        <f t="shared" si="2"/>
        <v>0.31912839227233242</v>
      </c>
      <c r="H16">
        <f t="shared" si="3"/>
        <v>3.3333333333333333E-2</v>
      </c>
      <c r="I16">
        <f t="shared" si="4"/>
        <v>3.4906585039886591E-2</v>
      </c>
      <c r="K16" s="5">
        <f t="shared" si="5"/>
        <v>1.100109999999999</v>
      </c>
    </row>
    <row r="17" spans="1:11" x14ac:dyDescent="0.35">
      <c r="A17" s="5">
        <v>31.05302</v>
      </c>
      <c r="B17" s="5">
        <v>118.95910000000001</v>
      </c>
      <c r="C17" s="5">
        <v>-366.98340000000002</v>
      </c>
      <c r="D17" s="5">
        <v>-72.039689999999993</v>
      </c>
      <c r="E17" s="5">
        <f t="shared" si="0"/>
        <v>17.960310000000007</v>
      </c>
      <c r="F17" s="5">
        <f t="shared" si="1"/>
        <v>31.05302</v>
      </c>
      <c r="G17">
        <f t="shared" si="2"/>
        <v>0.31346654417886288</v>
      </c>
      <c r="H17">
        <f t="shared" si="3"/>
        <v>3.3333333333333333E-2</v>
      </c>
      <c r="I17">
        <f t="shared" si="4"/>
        <v>3.4906585039886591E-2</v>
      </c>
      <c r="K17" s="5">
        <f t="shared" si="5"/>
        <v>1.1167700000000007</v>
      </c>
    </row>
    <row r="18" spans="1:11" x14ac:dyDescent="0.35">
      <c r="A18" s="5">
        <v>33.253239999999998</v>
      </c>
      <c r="B18" s="5">
        <v>117.1215</v>
      </c>
      <c r="C18" s="5">
        <v>-367.50459999999998</v>
      </c>
      <c r="D18" s="5">
        <v>-72.323229999999995</v>
      </c>
      <c r="E18" s="5">
        <f t="shared" si="0"/>
        <v>17.676770000000005</v>
      </c>
      <c r="F18" s="5">
        <f t="shared" si="1"/>
        <v>33.253239999999998</v>
      </c>
      <c r="G18">
        <f t="shared" si="2"/>
        <v>0.30851783761775814</v>
      </c>
      <c r="H18">
        <f t="shared" si="3"/>
        <v>3.3333333333333333E-2</v>
      </c>
      <c r="I18">
        <f t="shared" si="4"/>
        <v>3.4906585039886591E-2</v>
      </c>
      <c r="K18" s="5">
        <f t="shared" si="5"/>
        <v>1.100109999999999</v>
      </c>
    </row>
    <row r="19" spans="1:11" x14ac:dyDescent="0.35">
      <c r="A19" s="5">
        <v>35.486789999999999</v>
      </c>
      <c r="B19" s="5">
        <v>115.9392</v>
      </c>
      <c r="C19" s="5">
        <v>-369.40649999999999</v>
      </c>
      <c r="D19" s="5">
        <v>-72.575400000000002</v>
      </c>
      <c r="E19" s="5">
        <f t="shared" si="0"/>
        <v>17.424599999999998</v>
      </c>
      <c r="F19" s="5">
        <f t="shared" si="1"/>
        <v>35.486789999999999</v>
      </c>
      <c r="G19">
        <f t="shared" si="2"/>
        <v>0.30411664084300394</v>
      </c>
      <c r="H19">
        <f t="shared" si="3"/>
        <v>3.3333333333333333E-2</v>
      </c>
      <c r="I19">
        <f t="shared" si="4"/>
        <v>3.4906585039886591E-2</v>
      </c>
      <c r="K19" s="5">
        <f t="shared" si="5"/>
        <v>1.1167750000000005</v>
      </c>
    </row>
    <row r="20" spans="1:11" x14ac:dyDescent="0.35">
      <c r="A20" s="5">
        <v>37.687010000000001</v>
      </c>
      <c r="B20" s="5">
        <v>112.6288</v>
      </c>
      <c r="C20" s="5">
        <v>-369.03620000000001</v>
      </c>
      <c r="D20" s="5">
        <v>-73.027959999999993</v>
      </c>
      <c r="E20" s="5">
        <f t="shared" si="0"/>
        <v>16.972040000000007</v>
      </c>
      <c r="F20" s="5">
        <f t="shared" si="1"/>
        <v>37.687010000000001</v>
      </c>
      <c r="G20">
        <f t="shared" si="2"/>
        <v>0.29621797878017853</v>
      </c>
      <c r="H20">
        <f t="shared" si="3"/>
        <v>3.3333333333333333E-2</v>
      </c>
      <c r="I20">
        <f t="shared" si="4"/>
        <v>3.4906585039886591E-2</v>
      </c>
      <c r="K20" s="5">
        <f t="shared" si="5"/>
        <v>1.1001100000000008</v>
      </c>
    </row>
    <row r="21" spans="1:11" x14ac:dyDescent="0.35">
      <c r="A21" s="5">
        <v>39.920560000000002</v>
      </c>
      <c r="B21" s="5">
        <v>109.72580000000001</v>
      </c>
      <c r="C21" s="5">
        <v>-369.88139999999999</v>
      </c>
      <c r="D21" s="5">
        <v>-73.476950000000002</v>
      </c>
      <c r="E21" s="5">
        <f t="shared" si="0"/>
        <v>16.523049999999998</v>
      </c>
      <c r="F21" s="5">
        <f t="shared" si="1"/>
        <v>39.920560000000002</v>
      </c>
      <c r="G21">
        <f t="shared" si="2"/>
        <v>0.28838162497164904</v>
      </c>
      <c r="H21">
        <f t="shared" si="3"/>
        <v>3.3333333333333333E-2</v>
      </c>
      <c r="I21">
        <f t="shared" si="4"/>
        <v>3.4906585039886591E-2</v>
      </c>
      <c r="K21" s="5">
        <f t="shared" si="5"/>
        <v>1.1167750000000005</v>
      </c>
    </row>
    <row r="22" spans="1:11" x14ac:dyDescent="0.35">
      <c r="A22" s="5">
        <v>42.120780000000003</v>
      </c>
      <c r="B22" s="5">
        <v>110.03189999999999</v>
      </c>
      <c r="C22" s="5">
        <v>-370.00720000000001</v>
      </c>
      <c r="D22" s="5">
        <v>-73.438689999999994</v>
      </c>
      <c r="E22" s="5">
        <f t="shared" si="0"/>
        <v>16.561310000000006</v>
      </c>
      <c r="F22" s="5">
        <f t="shared" si="1"/>
        <v>42.120780000000003</v>
      </c>
      <c r="G22">
        <f t="shared" si="2"/>
        <v>0.28904938794346219</v>
      </c>
      <c r="H22">
        <f t="shared" si="3"/>
        <v>3.3333333333333333E-2</v>
      </c>
      <c r="I22">
        <f t="shared" si="4"/>
        <v>3.4906585039886591E-2</v>
      </c>
      <c r="K22" s="5">
        <f t="shared" si="5"/>
        <v>1.1001100000000008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782B6-E759-41B7-ACDD-11705F763B32}">
  <dimension ref="A1:N22"/>
  <sheetViews>
    <sheetView topLeftCell="A4" workbookViewId="0">
      <selection activeCell="L3" sqref="L3"/>
    </sheetView>
  </sheetViews>
  <sheetFormatPr defaultRowHeight="14.5" x14ac:dyDescent="0.35"/>
  <sheetData>
    <row r="1" spans="1:14" x14ac:dyDescent="0.35">
      <c r="B1" t="s">
        <v>10</v>
      </c>
    </row>
    <row r="2" spans="1:14" x14ac:dyDescent="0.35">
      <c r="A2" t="s">
        <v>6</v>
      </c>
      <c r="B2" t="s">
        <v>16</v>
      </c>
      <c r="C2" t="s">
        <v>17</v>
      </c>
      <c r="D2" t="s">
        <v>20</v>
      </c>
      <c r="E2" t="s">
        <v>21</v>
      </c>
      <c r="F2" t="s">
        <v>6</v>
      </c>
      <c r="G2" t="s">
        <v>7</v>
      </c>
      <c r="H2" t="s">
        <v>8</v>
      </c>
      <c r="I2" t="s">
        <v>9</v>
      </c>
    </row>
    <row r="3" spans="1:14" x14ac:dyDescent="0.35">
      <c r="A3" s="5">
        <v>0</v>
      </c>
      <c r="B3" s="5">
        <v>149.45760000000001</v>
      </c>
      <c r="C3" s="5">
        <v>-366.15820000000002</v>
      </c>
      <c r="D3" s="5">
        <v>-67.795820000000006</v>
      </c>
      <c r="E3" s="5">
        <f>90+D3</f>
        <v>22.204179999999994</v>
      </c>
      <c r="F3" s="5">
        <f>A3</f>
        <v>0</v>
      </c>
      <c r="G3">
        <f>RADIANS(E3)</f>
        <v>0.38753604870547442</v>
      </c>
      <c r="H3">
        <f>1/30</f>
        <v>3.3333333333333333E-2</v>
      </c>
      <c r="I3">
        <f>RADIANS(2)</f>
        <v>3.4906585039886591E-2</v>
      </c>
      <c r="L3" s="5">
        <f>AVERAGE(K4:K22)</f>
        <v>0.93430184210526313</v>
      </c>
      <c r="M3" s="5">
        <f>MAX(K4:K99)-MIN(K4:K99)</f>
        <v>3.3339000000000008E-2</v>
      </c>
      <c r="N3">
        <f>M3/2</f>
        <v>1.6669500000000004E-2</v>
      </c>
    </row>
    <row r="4" spans="1:14" x14ac:dyDescent="0.35">
      <c r="A4" s="5">
        <v>1.8335109999999999</v>
      </c>
      <c r="B4" s="5">
        <v>147.86080000000001</v>
      </c>
      <c r="C4" s="5">
        <v>-365.92770000000002</v>
      </c>
      <c r="D4" s="5">
        <v>-67.997780000000006</v>
      </c>
      <c r="E4" s="5">
        <f t="shared" ref="E4:E22" si="0">90+D4</f>
        <v>22.002219999999994</v>
      </c>
      <c r="F4" s="5">
        <f t="shared" ref="F4:F22" si="1">A4</f>
        <v>1.8335109999999999</v>
      </c>
      <c r="G4">
        <f t="shared" ref="G4:G22" si="2">RADIANS(E4)</f>
        <v>0.38401118174814669</v>
      </c>
      <c r="H4">
        <f t="shared" ref="H4:H22" si="3">1/30</f>
        <v>3.3333333333333333E-2</v>
      </c>
      <c r="I4">
        <f t="shared" ref="I4:I22" si="4">RADIANS(2)</f>
        <v>3.4906585039886591E-2</v>
      </c>
      <c r="K4" s="5">
        <f>(F4-F3)/2</f>
        <v>0.91675549999999995</v>
      </c>
    </row>
    <row r="5" spans="1:14" x14ac:dyDescent="0.35">
      <c r="A5" s="5">
        <v>3.7336999999999998</v>
      </c>
      <c r="B5" s="5">
        <v>146.81639999999999</v>
      </c>
      <c r="C5" s="5">
        <v>-367.69850000000002</v>
      </c>
      <c r="D5" s="5">
        <v>-68.233930000000001</v>
      </c>
      <c r="E5" s="5">
        <f t="shared" si="0"/>
        <v>21.766069999999999</v>
      </c>
      <c r="F5" s="5">
        <f t="shared" si="1"/>
        <v>3.7336999999999998</v>
      </c>
      <c r="G5">
        <f t="shared" si="2"/>
        <v>0.37988958671956213</v>
      </c>
      <c r="H5">
        <f t="shared" si="3"/>
        <v>3.3333333333333333E-2</v>
      </c>
      <c r="I5">
        <f t="shared" si="4"/>
        <v>3.4906585039886591E-2</v>
      </c>
      <c r="K5" s="5">
        <f t="shared" ref="K5:K22" si="5">(F5-F4)/2</f>
        <v>0.95009449999999995</v>
      </c>
    </row>
    <row r="6" spans="1:14" x14ac:dyDescent="0.35">
      <c r="A6" s="5">
        <v>5.6005560000000001</v>
      </c>
      <c r="B6" s="5">
        <v>144.07929999999999</v>
      </c>
      <c r="C6" s="5">
        <v>-368.20119999999997</v>
      </c>
      <c r="D6" s="5">
        <v>-68.629300000000001</v>
      </c>
      <c r="E6" s="5">
        <f t="shared" si="0"/>
        <v>21.370699999999999</v>
      </c>
      <c r="F6" s="5">
        <f t="shared" si="1"/>
        <v>5.6005560000000001</v>
      </c>
      <c r="G6">
        <f t="shared" si="2"/>
        <v>0.37298907845595219</v>
      </c>
      <c r="H6">
        <f t="shared" si="3"/>
        <v>3.3333333333333333E-2</v>
      </c>
      <c r="I6">
        <f t="shared" si="4"/>
        <v>3.4906585039886591E-2</v>
      </c>
      <c r="K6" s="5">
        <f t="shared" si="5"/>
        <v>0.93342800000000015</v>
      </c>
    </row>
    <row r="7" spans="1:14" x14ac:dyDescent="0.35">
      <c r="A7" s="5">
        <v>7.4673999999999996</v>
      </c>
      <c r="B7" s="5">
        <v>142.12129999999999</v>
      </c>
      <c r="C7" s="5">
        <v>-368.61520000000002</v>
      </c>
      <c r="D7" s="5">
        <v>-68.915629999999993</v>
      </c>
      <c r="E7" s="5">
        <f t="shared" si="0"/>
        <v>21.084370000000007</v>
      </c>
      <c r="F7" s="5">
        <f t="shared" si="1"/>
        <v>7.4673999999999996</v>
      </c>
      <c r="G7">
        <f t="shared" si="2"/>
        <v>0.36799167720871695</v>
      </c>
      <c r="H7">
        <f t="shared" si="3"/>
        <v>3.3333333333333333E-2</v>
      </c>
      <c r="I7">
        <f t="shared" si="4"/>
        <v>3.4906585039886591E-2</v>
      </c>
      <c r="K7" s="5">
        <f t="shared" si="5"/>
        <v>0.93342199999999975</v>
      </c>
    </row>
    <row r="8" spans="1:14" x14ac:dyDescent="0.35">
      <c r="A8" s="5">
        <v>9.334244</v>
      </c>
      <c r="B8" s="5">
        <v>139.63290000000001</v>
      </c>
      <c r="C8" s="5">
        <v>-369.90109999999999</v>
      </c>
      <c r="D8" s="5">
        <v>-69.319130000000001</v>
      </c>
      <c r="E8" s="5">
        <f t="shared" si="0"/>
        <v>20.680869999999999</v>
      </c>
      <c r="F8" s="5">
        <f t="shared" si="1"/>
        <v>9.334244</v>
      </c>
      <c r="G8">
        <f t="shared" si="2"/>
        <v>0.3609492736769197</v>
      </c>
      <c r="H8">
        <f t="shared" si="3"/>
        <v>3.3333333333333333E-2</v>
      </c>
      <c r="I8">
        <f t="shared" si="4"/>
        <v>3.4906585039886591E-2</v>
      </c>
      <c r="K8" s="5">
        <f t="shared" si="5"/>
        <v>0.9334220000000002</v>
      </c>
    </row>
    <row r="9" spans="1:14" x14ac:dyDescent="0.35">
      <c r="A9" s="5">
        <v>11.23443</v>
      </c>
      <c r="B9" s="5">
        <v>136.82640000000001</v>
      </c>
      <c r="C9" s="5">
        <v>-371.06790000000001</v>
      </c>
      <c r="D9" s="5">
        <v>-69.759209999999996</v>
      </c>
      <c r="E9" s="5">
        <f t="shared" si="0"/>
        <v>20.240790000000004</v>
      </c>
      <c r="F9" s="5">
        <f t="shared" si="1"/>
        <v>11.23443</v>
      </c>
      <c r="G9">
        <f t="shared" si="2"/>
        <v>0.35326842870474312</v>
      </c>
      <c r="H9">
        <f t="shared" si="3"/>
        <v>3.3333333333333333E-2</v>
      </c>
      <c r="I9">
        <f t="shared" si="4"/>
        <v>3.4906585039886591E-2</v>
      </c>
      <c r="K9" s="5">
        <f t="shared" si="5"/>
        <v>0.95009299999999985</v>
      </c>
    </row>
    <row r="10" spans="1:14" x14ac:dyDescent="0.35">
      <c r="A10" s="5">
        <v>13.101279999999999</v>
      </c>
      <c r="B10" s="5">
        <v>135.59</v>
      </c>
      <c r="C10" s="5">
        <v>-372.26420000000002</v>
      </c>
      <c r="D10" s="5">
        <v>-69.986840000000001</v>
      </c>
      <c r="E10" s="5">
        <f t="shared" si="0"/>
        <v>20.013159999999999</v>
      </c>
      <c r="F10" s="5">
        <f t="shared" si="1"/>
        <v>13.101279999999999</v>
      </c>
      <c r="G10">
        <f t="shared" si="2"/>
        <v>0.34929553572842836</v>
      </c>
      <c r="H10">
        <f t="shared" si="3"/>
        <v>3.3333333333333333E-2</v>
      </c>
      <c r="I10">
        <f t="shared" si="4"/>
        <v>3.4906585039886591E-2</v>
      </c>
      <c r="K10" s="5">
        <f t="shared" si="5"/>
        <v>0.93342499999999973</v>
      </c>
    </row>
    <row r="11" spans="1:14" x14ac:dyDescent="0.35">
      <c r="A11" s="5">
        <v>14.96813</v>
      </c>
      <c r="B11" s="5">
        <v>133.91030000000001</v>
      </c>
      <c r="C11" s="5">
        <v>-371.97789999999998</v>
      </c>
      <c r="D11" s="5">
        <v>-70.201350000000005</v>
      </c>
      <c r="E11" s="5">
        <f t="shared" si="0"/>
        <v>19.798649999999995</v>
      </c>
      <c r="F11" s="5">
        <f t="shared" si="1"/>
        <v>14.96813</v>
      </c>
      <c r="G11">
        <f t="shared" si="2"/>
        <v>0.34555162994997524</v>
      </c>
      <c r="H11">
        <f t="shared" si="3"/>
        <v>3.3333333333333333E-2</v>
      </c>
      <c r="I11">
        <f t="shared" si="4"/>
        <v>3.4906585039886591E-2</v>
      </c>
      <c r="K11" s="5">
        <f t="shared" si="5"/>
        <v>0.93342500000000062</v>
      </c>
    </row>
    <row r="12" spans="1:14" x14ac:dyDescent="0.35">
      <c r="A12" s="5">
        <v>16.834980000000002</v>
      </c>
      <c r="B12" s="5">
        <v>131.60390000000001</v>
      </c>
      <c r="C12" s="5">
        <v>-372.68549999999999</v>
      </c>
      <c r="D12" s="5">
        <v>-70.550690000000003</v>
      </c>
      <c r="E12" s="5">
        <f t="shared" si="0"/>
        <v>19.449309999999997</v>
      </c>
      <c r="F12" s="5">
        <f t="shared" si="1"/>
        <v>16.834980000000002</v>
      </c>
      <c r="G12">
        <f t="shared" si="2"/>
        <v>0.33945449674105826</v>
      </c>
      <c r="H12">
        <f t="shared" si="3"/>
        <v>3.3333333333333333E-2</v>
      </c>
      <c r="I12">
        <f t="shared" si="4"/>
        <v>3.4906585039886591E-2</v>
      </c>
      <c r="K12" s="5">
        <f t="shared" si="5"/>
        <v>0.93342500000000062</v>
      </c>
    </row>
    <row r="13" spans="1:14" x14ac:dyDescent="0.35">
      <c r="A13" s="5">
        <v>18.701830000000001</v>
      </c>
      <c r="B13" s="5">
        <v>130.0762</v>
      </c>
      <c r="C13" s="5">
        <v>-373.76760000000002</v>
      </c>
      <c r="D13" s="5">
        <v>-70.811419999999998</v>
      </c>
      <c r="E13" s="5">
        <f t="shared" si="0"/>
        <v>19.188580000000002</v>
      </c>
      <c r="F13" s="5">
        <f t="shared" si="1"/>
        <v>18.701830000000001</v>
      </c>
      <c r="G13">
        <f t="shared" si="2"/>
        <v>0.33490389978233354</v>
      </c>
      <c r="H13">
        <f t="shared" si="3"/>
        <v>3.3333333333333333E-2</v>
      </c>
      <c r="I13">
        <f t="shared" si="4"/>
        <v>3.4906585039886591E-2</v>
      </c>
      <c r="K13" s="5">
        <f t="shared" si="5"/>
        <v>0.93342499999999973</v>
      </c>
    </row>
    <row r="14" spans="1:14" x14ac:dyDescent="0.35">
      <c r="A14" s="5">
        <v>20.568680000000001</v>
      </c>
      <c r="B14" s="5">
        <v>127.7496</v>
      </c>
      <c r="C14" s="5">
        <v>-374.91640000000001</v>
      </c>
      <c r="D14" s="5">
        <v>-71.183890000000005</v>
      </c>
      <c r="E14" s="5">
        <f t="shared" si="0"/>
        <v>18.816109999999995</v>
      </c>
      <c r="F14" s="5">
        <f t="shared" si="1"/>
        <v>20.568680000000001</v>
      </c>
      <c r="G14">
        <f t="shared" si="2"/>
        <v>0.32840307191743012</v>
      </c>
      <c r="H14">
        <f t="shared" si="3"/>
        <v>3.3333333333333333E-2</v>
      </c>
      <c r="I14">
        <f t="shared" si="4"/>
        <v>3.4906585039886591E-2</v>
      </c>
      <c r="K14" s="5">
        <f t="shared" si="5"/>
        <v>0.93342499999999973</v>
      </c>
    </row>
    <row r="15" spans="1:14" x14ac:dyDescent="0.35">
      <c r="A15" s="5">
        <v>22.43553</v>
      </c>
      <c r="B15" s="5">
        <v>126.4156</v>
      </c>
      <c r="C15" s="5">
        <v>-375.69439999999997</v>
      </c>
      <c r="D15" s="5">
        <v>-71.402680000000004</v>
      </c>
      <c r="E15" s="5">
        <f t="shared" si="0"/>
        <v>18.597319999999996</v>
      </c>
      <c r="F15" s="5">
        <f t="shared" si="1"/>
        <v>22.43553</v>
      </c>
      <c r="G15">
        <f t="shared" si="2"/>
        <v>0.32458446604699176</v>
      </c>
      <c r="H15">
        <f t="shared" si="3"/>
        <v>3.3333333333333333E-2</v>
      </c>
      <c r="I15">
        <f t="shared" si="4"/>
        <v>3.4906585039886591E-2</v>
      </c>
      <c r="K15" s="5">
        <f t="shared" si="5"/>
        <v>0.93342499999999973</v>
      </c>
    </row>
    <row r="16" spans="1:14" x14ac:dyDescent="0.35">
      <c r="A16" s="5">
        <v>24.302379999999999</v>
      </c>
      <c r="B16" s="5">
        <v>123.63849999999999</v>
      </c>
      <c r="C16" s="5">
        <v>-376.54930000000002</v>
      </c>
      <c r="D16" s="5">
        <v>-71.822599999999994</v>
      </c>
      <c r="E16" s="5">
        <f t="shared" si="0"/>
        <v>18.177400000000006</v>
      </c>
      <c r="F16" s="5">
        <f t="shared" si="1"/>
        <v>24.302379999999999</v>
      </c>
      <c r="G16">
        <f t="shared" si="2"/>
        <v>0.31725547945201737</v>
      </c>
      <c r="H16">
        <f t="shared" si="3"/>
        <v>3.3333333333333333E-2</v>
      </c>
      <c r="I16">
        <f t="shared" si="4"/>
        <v>3.4906585039886591E-2</v>
      </c>
      <c r="K16" s="5">
        <f t="shared" si="5"/>
        <v>0.93342499999999973</v>
      </c>
    </row>
    <row r="17" spans="1:11" x14ac:dyDescent="0.35">
      <c r="A17" s="5">
        <v>26.169219999999999</v>
      </c>
      <c r="B17" s="5">
        <v>122.31319999999999</v>
      </c>
      <c r="C17" s="5">
        <v>-376.44459999999998</v>
      </c>
      <c r="D17" s="5">
        <v>-72.000150000000005</v>
      </c>
      <c r="E17" s="5">
        <f t="shared" si="0"/>
        <v>17.999849999999995</v>
      </c>
      <c r="F17" s="5">
        <f t="shared" si="1"/>
        <v>26.169219999999999</v>
      </c>
      <c r="G17">
        <f t="shared" si="2"/>
        <v>0.31415664736510124</v>
      </c>
      <c r="H17">
        <f t="shared" si="3"/>
        <v>3.3333333333333333E-2</v>
      </c>
      <c r="I17">
        <f t="shared" si="4"/>
        <v>3.4906585039886591E-2</v>
      </c>
      <c r="K17" s="5">
        <f t="shared" si="5"/>
        <v>0.93341999999999992</v>
      </c>
    </row>
    <row r="18" spans="1:11" x14ac:dyDescent="0.35">
      <c r="A18" s="5">
        <v>28.036079999999998</v>
      </c>
      <c r="B18" s="5">
        <v>120.1476</v>
      </c>
      <c r="C18" s="5">
        <v>-377.90870000000001</v>
      </c>
      <c r="D18" s="5">
        <v>-72.363100000000003</v>
      </c>
      <c r="E18" s="5">
        <f t="shared" si="0"/>
        <v>17.636899999999997</v>
      </c>
      <c r="F18" s="5">
        <f t="shared" si="1"/>
        <v>28.036079999999998</v>
      </c>
      <c r="G18">
        <f t="shared" si="2"/>
        <v>0.30782197484498786</v>
      </c>
      <c r="H18">
        <f t="shared" si="3"/>
        <v>3.3333333333333333E-2</v>
      </c>
      <c r="I18">
        <f t="shared" si="4"/>
        <v>3.4906585039886591E-2</v>
      </c>
      <c r="K18" s="5">
        <f t="shared" si="5"/>
        <v>0.93342999999999954</v>
      </c>
    </row>
    <row r="19" spans="1:11" x14ac:dyDescent="0.35">
      <c r="A19" s="5">
        <v>29.902920000000002</v>
      </c>
      <c r="B19" s="5">
        <v>117.8933</v>
      </c>
      <c r="C19" s="5">
        <v>-378.88929999999999</v>
      </c>
      <c r="D19" s="5">
        <v>-72.716210000000004</v>
      </c>
      <c r="E19" s="5">
        <f t="shared" si="0"/>
        <v>17.283789999999996</v>
      </c>
      <c r="F19" s="5">
        <f t="shared" si="1"/>
        <v>29.902920000000002</v>
      </c>
      <c r="G19">
        <f t="shared" si="2"/>
        <v>0.30165904272327065</v>
      </c>
      <c r="H19">
        <f t="shared" si="3"/>
        <v>3.3333333333333333E-2</v>
      </c>
      <c r="I19">
        <f t="shared" si="4"/>
        <v>3.4906585039886591E-2</v>
      </c>
      <c r="K19" s="5">
        <f t="shared" si="5"/>
        <v>0.93342000000000169</v>
      </c>
    </row>
    <row r="20" spans="1:11" x14ac:dyDescent="0.35">
      <c r="A20" s="5">
        <v>31.769780000000001</v>
      </c>
      <c r="B20" s="5">
        <v>116.5793</v>
      </c>
      <c r="C20" s="5">
        <v>-378.8503</v>
      </c>
      <c r="D20" s="5">
        <v>-72.895899999999997</v>
      </c>
      <c r="E20" s="5">
        <f t="shared" si="0"/>
        <v>17.104100000000003</v>
      </c>
      <c r="F20" s="5">
        <f t="shared" si="1"/>
        <v>31.769780000000001</v>
      </c>
      <c r="G20">
        <f t="shared" si="2"/>
        <v>0.29852286059036215</v>
      </c>
      <c r="H20">
        <f t="shared" si="3"/>
        <v>3.3333333333333333E-2</v>
      </c>
      <c r="I20">
        <f t="shared" si="4"/>
        <v>3.4906585039886591E-2</v>
      </c>
      <c r="K20" s="5">
        <f t="shared" si="5"/>
        <v>0.93342999999999954</v>
      </c>
    </row>
    <row r="21" spans="1:11" x14ac:dyDescent="0.35">
      <c r="A21" s="5">
        <v>33.636620000000001</v>
      </c>
      <c r="B21" s="5">
        <v>114.6964</v>
      </c>
      <c r="C21" s="5">
        <v>-379.68979999999999</v>
      </c>
      <c r="D21" s="5">
        <v>-73.19153</v>
      </c>
      <c r="E21" s="5">
        <f t="shared" si="0"/>
        <v>16.80847</v>
      </c>
      <c r="F21" s="5">
        <f t="shared" si="1"/>
        <v>33.636620000000001</v>
      </c>
      <c r="G21">
        <f t="shared" si="2"/>
        <v>0.29336314372269129</v>
      </c>
      <c r="H21">
        <f t="shared" si="3"/>
        <v>3.3333333333333333E-2</v>
      </c>
      <c r="I21">
        <f t="shared" si="4"/>
        <v>3.4906585039886591E-2</v>
      </c>
      <c r="K21" s="5">
        <f t="shared" si="5"/>
        <v>0.93341999999999992</v>
      </c>
    </row>
    <row r="22" spans="1:11" x14ac:dyDescent="0.35">
      <c r="A22" s="5">
        <v>35.50347</v>
      </c>
      <c r="B22" s="5">
        <v>112.7107</v>
      </c>
      <c r="C22" s="5">
        <v>-380.39800000000002</v>
      </c>
      <c r="D22" s="5">
        <v>-73.495609999999999</v>
      </c>
      <c r="E22" s="5">
        <f t="shared" si="0"/>
        <v>16.504390000000001</v>
      </c>
      <c r="F22" s="5">
        <f t="shared" si="1"/>
        <v>35.50347</v>
      </c>
      <c r="G22">
        <f t="shared" si="2"/>
        <v>0.28805594653322691</v>
      </c>
      <c r="H22">
        <f t="shared" si="3"/>
        <v>3.3333333333333333E-2</v>
      </c>
      <c r="I22">
        <f t="shared" si="4"/>
        <v>3.4906585039886591E-2</v>
      </c>
      <c r="K22" s="5">
        <f t="shared" si="5"/>
        <v>0.93342499999999973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CCD1-6BE7-4C80-BA52-99C6D70524C3}">
  <dimension ref="A1:G11"/>
  <sheetViews>
    <sheetView workbookViewId="0">
      <selection activeCell="G2" sqref="G2:G10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</row>
    <row r="2" spans="1:7" x14ac:dyDescent="0.35">
      <c r="A2">
        <v>8.5</v>
      </c>
      <c r="B2">
        <v>0.68933499999999992</v>
      </c>
      <c r="C2">
        <v>0.5</v>
      </c>
      <c r="D2">
        <v>3.334390000000137E-2</v>
      </c>
      <c r="G2">
        <v>8.5</v>
      </c>
    </row>
    <row r="3" spans="1:7" x14ac:dyDescent="0.35">
      <c r="A3">
        <v>18.100000000000001</v>
      </c>
      <c r="B3">
        <v>0.93430184210526313</v>
      </c>
      <c r="C3">
        <v>0.5</v>
      </c>
      <c r="D3">
        <v>1.6669500000000004E-2</v>
      </c>
      <c r="G3">
        <v>12.5</v>
      </c>
    </row>
    <row r="4" spans="1:7" x14ac:dyDescent="0.35">
      <c r="A4">
        <v>27.2</v>
      </c>
      <c r="B4">
        <v>1.1084415789473685</v>
      </c>
      <c r="C4">
        <v>0.5</v>
      </c>
      <c r="D4">
        <v>8.3375000000005528E-3</v>
      </c>
      <c r="G4">
        <v>18.100000000000001</v>
      </c>
    </row>
    <row r="5" spans="1:7" x14ac:dyDescent="0.35">
      <c r="A5">
        <v>41.8</v>
      </c>
      <c r="B5">
        <v>1.3474999999999999</v>
      </c>
      <c r="C5">
        <v>0.5</v>
      </c>
      <c r="D5">
        <v>0.13950000000000018</v>
      </c>
      <c r="G5">
        <v>22.8</v>
      </c>
    </row>
    <row r="6" spans="1:7" x14ac:dyDescent="0.35">
      <c r="A6">
        <v>53.7</v>
      </c>
      <c r="B6">
        <v>1.5141831578947369</v>
      </c>
      <c r="C6">
        <v>0.5</v>
      </c>
      <c r="D6">
        <v>1.6671749999999985E-2</v>
      </c>
      <c r="G6">
        <v>27.2</v>
      </c>
    </row>
    <row r="7" spans="1:7" x14ac:dyDescent="0.35">
      <c r="G7">
        <v>31.3</v>
      </c>
    </row>
    <row r="8" spans="1:7" x14ac:dyDescent="0.35">
      <c r="G8">
        <v>35.1</v>
      </c>
    </row>
    <row r="9" spans="1:7" x14ac:dyDescent="0.35">
      <c r="G9">
        <v>41.8</v>
      </c>
    </row>
    <row r="10" spans="1:7" x14ac:dyDescent="0.35">
      <c r="G10">
        <v>47.4</v>
      </c>
    </row>
    <row r="11" spans="1:7" x14ac:dyDescent="0.35">
      <c r="G11">
        <v>53.7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DAF1-363A-4C36-B893-562B75A37D36}">
  <dimension ref="A1:D6"/>
  <sheetViews>
    <sheetView tabSelected="1" workbookViewId="0">
      <selection activeCell="A2" activeCellId="1" sqref="A6 A2:B5"/>
    </sheetView>
  </sheetViews>
  <sheetFormatPr defaultRowHeight="14.5" x14ac:dyDescent="0.35"/>
  <sheetData>
    <row r="1" spans="1:4" x14ac:dyDescent="0.35">
      <c r="A1" t="s">
        <v>0</v>
      </c>
      <c r="B1" t="s">
        <v>23</v>
      </c>
      <c r="C1" t="s">
        <v>2</v>
      </c>
      <c r="D1" t="s">
        <v>22</v>
      </c>
    </row>
    <row r="2" spans="1:4" x14ac:dyDescent="0.35">
      <c r="A2">
        <v>8.5</v>
      </c>
      <c r="B2">
        <v>45.1681638939002</v>
      </c>
      <c r="C2">
        <v>0.5</v>
      </c>
      <c r="D2">
        <v>3.1518070239680598</v>
      </c>
    </row>
    <row r="3" spans="1:4" x14ac:dyDescent="0.35">
      <c r="A3">
        <v>18.100000000000001</v>
      </c>
      <c r="B3">
        <v>397.78341807583098</v>
      </c>
      <c r="C3">
        <v>0.5</v>
      </c>
      <c r="D3">
        <v>3.7984991393727499</v>
      </c>
    </row>
    <row r="4" spans="1:4" x14ac:dyDescent="0.35">
      <c r="A4">
        <v>27.2</v>
      </c>
      <c r="B4">
        <v>365.65213092412</v>
      </c>
      <c r="C4">
        <v>0.5</v>
      </c>
      <c r="D4">
        <v>3.7263422215311599</v>
      </c>
    </row>
    <row r="5" spans="1:4" x14ac:dyDescent="0.35">
      <c r="A5">
        <v>41.8</v>
      </c>
      <c r="B5">
        <v>319.29878053300303</v>
      </c>
      <c r="C5">
        <v>0.5</v>
      </c>
      <c r="D5">
        <v>4.9114732076052201</v>
      </c>
    </row>
    <row r="6" spans="1:4" x14ac:dyDescent="0.35">
      <c r="A6">
        <v>53.7</v>
      </c>
      <c r="B6">
        <v>273.41826510094</v>
      </c>
      <c r="C6">
        <v>0.5</v>
      </c>
      <c r="D6">
        <v>2.7592241234707999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len01</vt:lpstr>
      <vt:lpstr>len10</vt:lpstr>
      <vt:lpstr>len8</vt:lpstr>
      <vt:lpstr>len5</vt:lpstr>
      <vt:lpstr>len3</vt:lpstr>
      <vt:lpstr>per vs len</vt:lpstr>
      <vt:lpstr>qfac vs 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Wang</dc:creator>
  <cp:lastModifiedBy>Kevin Wang</cp:lastModifiedBy>
  <dcterms:created xsi:type="dcterms:W3CDTF">2022-10-12T21:01:30Z</dcterms:created>
  <dcterms:modified xsi:type="dcterms:W3CDTF">2022-10-14T03:59:13Z</dcterms:modified>
</cp:coreProperties>
</file>