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6107E8B8-6B24-4226-A4CA-EA6295C01DF6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local" sheetId="2" r:id="rId1"/>
    <sheet name="len1" sheetId="1" r:id="rId2"/>
    <sheet name="len3" sheetId="3" r:id="rId3"/>
    <sheet name="len5" sheetId="4" r:id="rId4"/>
    <sheet name="len7" sheetId="5" r:id="rId5"/>
    <sheet name="len8" sheetId="6" r:id="rId6"/>
    <sheet name="len9" sheetId="7" r:id="rId7"/>
    <sheet name="len6" sheetId="8" r:id="rId8"/>
    <sheet name="len2" sheetId="9" r:id="rId9"/>
    <sheet name="len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0" l="1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8" i="7"/>
  <c r="J7" i="7"/>
  <c r="J6" i="7"/>
  <c r="H1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3" i="7"/>
  <c r="D26" i="7"/>
  <c r="E26" i="7" s="1"/>
  <c r="F26" i="7" s="1"/>
  <c r="G26" i="7" s="1"/>
  <c r="H26" i="7" s="1"/>
  <c r="K4" i="6"/>
  <c r="K5" i="6"/>
  <c r="K6" i="6"/>
  <c r="K7" i="6"/>
  <c r="K8" i="6"/>
  <c r="M8" i="6" s="1"/>
  <c r="K9" i="6"/>
  <c r="M9" i="6" s="1"/>
  <c r="K10" i="6"/>
  <c r="M10" i="6" s="1"/>
  <c r="K11" i="6"/>
  <c r="M11" i="6" s="1"/>
  <c r="K12" i="6"/>
  <c r="K13" i="6"/>
  <c r="K14" i="6"/>
  <c r="K15" i="6"/>
  <c r="K16" i="6"/>
  <c r="M16" i="6" s="1"/>
  <c r="K17" i="6"/>
  <c r="M17" i="6" s="1"/>
  <c r="K3" i="6"/>
  <c r="M3" i="6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M4" i="6"/>
  <c r="M5" i="6"/>
  <c r="M6" i="6"/>
  <c r="M7" i="6"/>
  <c r="M12" i="6"/>
  <c r="M13" i="6"/>
  <c r="M14" i="6"/>
  <c r="M15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3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J6" i="6"/>
  <c r="I7" i="6"/>
  <c r="I6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K4" i="3"/>
  <c r="K5" i="3"/>
  <c r="K6" i="3"/>
  <c r="K7" i="3"/>
  <c r="K8" i="3"/>
  <c r="K9" i="3"/>
  <c r="N9" i="3" s="1"/>
  <c r="K10" i="3"/>
  <c r="N10" i="3" s="1"/>
  <c r="K11" i="3"/>
  <c r="N11" i="3" s="1"/>
  <c r="K12" i="3"/>
  <c r="K13" i="3"/>
  <c r="K14" i="3"/>
  <c r="K15" i="3"/>
  <c r="K16" i="3"/>
  <c r="K17" i="3"/>
  <c r="K3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N3" i="1" s="1"/>
  <c r="J7" i="4"/>
  <c r="J8" i="4" s="1"/>
  <c r="J6" i="4"/>
  <c r="I8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I7" i="5"/>
  <c r="I6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3" i="4"/>
  <c r="Q3" i="4"/>
  <c r="P3" i="4"/>
  <c r="N4" i="3"/>
  <c r="N5" i="3"/>
  <c r="N6" i="3"/>
  <c r="N7" i="3"/>
  <c r="N8" i="3"/>
  <c r="N12" i="3"/>
  <c r="N13" i="3"/>
  <c r="N14" i="3"/>
  <c r="N15" i="3"/>
  <c r="N16" i="3"/>
  <c r="N17" i="3"/>
  <c r="N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I6" i="3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I9" i="1"/>
  <c r="I7" i="1"/>
  <c r="I8" i="1"/>
  <c r="L3" i="4" l="1"/>
  <c r="P12" i="3"/>
  <c r="P4" i="3"/>
  <c r="P15" i="3"/>
  <c r="P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<sst xmlns="http://schemas.openxmlformats.org/spreadsheetml/2006/main" count="194" uniqueCount="33">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</sst>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workbookViewId="0">
      <selection activeCell="G5" sqref="G5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2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2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2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2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2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2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2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2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24:H26"/>
  <sheetViews>
    <sheetView workbookViewId="0">
      <selection activeCell="B27" sqref="B27"/>
    </sheetView>
  </sheetViews>
  <sheetFormatPr defaultRowHeight="15" x14ac:dyDescent="0.25"/>
  <cols>
    <col min="3" max="3" width="9.5703125" bestFit="1" customWidth="1"/>
  </cols>
  <sheetData>
    <row r="24" spans="1:8" x14ac:dyDescent="0.25">
      <c r="A24" s="1"/>
      <c r="B24" s="1" t="s">
        <v>20</v>
      </c>
      <c r="C24" s="1"/>
      <c r="D24" s="1"/>
      <c r="E24" s="1"/>
      <c r="F24" s="1"/>
    </row>
    <row r="25" spans="1:8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8" x14ac:dyDescent="0.25">
      <c r="A26" s="1"/>
      <c r="B26" s="5">
        <v>67</v>
      </c>
      <c r="C26" s="5">
        <v>217</v>
      </c>
      <c r="D26" s="5">
        <f>(C26-B26)+1</f>
        <v>151</v>
      </c>
      <c r="E26" s="5">
        <f>D26/5</f>
        <v>30.2</v>
      </c>
      <c r="F26" s="5">
        <f>E26*(1/30)</f>
        <v>1.0066666666666666</v>
      </c>
      <c r="G26" s="5">
        <f>F26/(2*PI())</f>
        <v>0.16021597604584131</v>
      </c>
      <c r="H26" s="5">
        <f>(G26*G26)*9.81</f>
        <v>0.25181444959695487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10" workbookViewId="0">
      <selection activeCell="M2" sqref="M2:P22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0" bestFit="1" customWidth="1"/>
    <col min="5" max="5" width="10.42578125" bestFit="1" customWidth="1"/>
    <col min="6" max="6" width="9.42578125" bestFit="1" customWidth="1"/>
    <col min="7" max="7" width="10" bestFit="1" customWidth="1"/>
    <col min="9" max="9" width="9.42578125" bestFit="1" customWidth="1"/>
  </cols>
  <sheetData>
    <row r="1" spans="1:16" x14ac:dyDescent="0.25">
      <c r="B1" t="s">
        <v>5</v>
      </c>
      <c r="F1" t="s">
        <v>6</v>
      </c>
      <c r="I1" t="s">
        <v>7</v>
      </c>
    </row>
    <row r="2" spans="1:16" x14ac:dyDescent="0.2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20.947814999999999</v>
      </c>
      <c r="M3" s="2">
        <v>0</v>
      </c>
      <c r="N3" s="2">
        <f>RADIANS(K3)</f>
        <v>0.36560834284865595</v>
      </c>
      <c r="O3" s="2">
        <f>1/30</f>
        <v>3.3333333333333333E-2</v>
      </c>
      <c r="P3" s="3">
        <f>RADIANS((D3-H3)/2)</f>
        <v>1.4351842439149345E-2</v>
      </c>
    </row>
    <row r="4" spans="1:16" x14ac:dyDescent="0.2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18.674265000000005</v>
      </c>
      <c r="M4" s="2">
        <v>15.001469999999999</v>
      </c>
      <c r="N4" s="2">
        <f t="shared" ref="N4:N22" si="3">RADIANS(K4)</f>
        <v>0.32592740963993899</v>
      </c>
      <c r="O4" s="2">
        <f t="shared" ref="O4:O22" si="4">1/30</f>
        <v>3.3333333333333333E-2</v>
      </c>
      <c r="P4" s="3">
        <f t="shared" ref="P4:P22" si="5">RADIANS((D4-H4)/2)</f>
        <v>1.1623020153656276E-2</v>
      </c>
    </row>
    <row r="5" spans="1:16" x14ac:dyDescent="0.2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15.853214999999999</v>
      </c>
      <c r="M5" s="2">
        <v>29.936260000000001</v>
      </c>
      <c r="N5" s="2">
        <f t="shared" si="3"/>
        <v>0.27669079877655284</v>
      </c>
      <c r="O5" s="2">
        <f t="shared" si="4"/>
        <v>3.3333333333333333E-2</v>
      </c>
      <c r="P5" s="3">
        <f t="shared" si="5"/>
        <v>1.2941616403537989E-2</v>
      </c>
    </row>
    <row r="6" spans="1:16" x14ac:dyDescent="0.2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13.482415000000003</v>
      </c>
      <c r="M6" s="2">
        <v>44.871040000000001</v>
      </c>
      <c r="N6" s="2">
        <f t="shared" si="3"/>
        <v>0.23531253287027135</v>
      </c>
      <c r="O6" s="2">
        <f t="shared" si="4"/>
        <v>3.3333333333333333E-2</v>
      </c>
      <c r="P6" s="3">
        <f t="shared" si="5"/>
        <v>1.4474015486788911E-2</v>
      </c>
    </row>
    <row r="7" spans="1:16" x14ac:dyDescent="0.2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I4+90</f>
        <v>-0.56298999999999921</v>
      </c>
      <c r="K7">
        <f t="shared" si="2"/>
        <v>11.380414999999999</v>
      </c>
      <c r="M7" s="2">
        <v>59.772500000000001</v>
      </c>
      <c r="N7" s="2">
        <f t="shared" si="3"/>
        <v>0.19862571199335047</v>
      </c>
      <c r="O7" s="2">
        <f t="shared" si="4"/>
        <v>3.3333333333333333E-2</v>
      </c>
      <c r="P7" s="3">
        <f t="shared" si="5"/>
        <v>1.210734902108466E-2</v>
      </c>
    </row>
    <row r="8" spans="1:16" x14ac:dyDescent="0.2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I5+90</f>
        <v>0.16715999999999553</v>
      </c>
      <c r="K8">
        <f t="shared" si="2"/>
        <v>9.4858200000000039</v>
      </c>
      <c r="M8" s="2">
        <v>74.673959999999994</v>
      </c>
      <c r="N8" s="2">
        <f t="shared" si="3"/>
        <v>0.16555879125152859</v>
      </c>
      <c r="O8" s="2">
        <f t="shared" si="4"/>
        <v>3.3333333333333333E-2</v>
      </c>
      <c r="P8" s="3">
        <f t="shared" si="5"/>
        <v>8.4583018874775408E-3</v>
      </c>
    </row>
    <row r="9" spans="1:16" x14ac:dyDescent="0.2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-0.19791500000000184</v>
      </c>
      <c r="K9">
        <f t="shared" si="2"/>
        <v>7.7577350000000038</v>
      </c>
      <c r="M9" s="2">
        <v>90.20881</v>
      </c>
      <c r="N9" s="2">
        <f t="shared" si="3"/>
        <v>0.13539801824720238</v>
      </c>
      <c r="O9" s="2">
        <f t="shared" si="4"/>
        <v>3.3333333333333333E-2</v>
      </c>
      <c r="P9" s="3">
        <f t="shared" si="5"/>
        <v>1.0399020749232673E-2</v>
      </c>
    </row>
    <row r="10" spans="1:16" x14ac:dyDescent="0.2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6.0214050000000015</v>
      </c>
      <c r="M10" s="2">
        <v>105.07689999999999</v>
      </c>
      <c r="N10" s="2">
        <f t="shared" si="3"/>
        <v>0.10509334284604918</v>
      </c>
      <c r="O10" s="2">
        <f t="shared" si="4"/>
        <v>3.3333333333333333E-2</v>
      </c>
      <c r="P10" s="3">
        <f t="shared" si="5"/>
        <v>1.0561510902593208E-2</v>
      </c>
    </row>
    <row r="11" spans="1:16" x14ac:dyDescent="0.2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5.0039850000000001</v>
      </c>
      <c r="M11" s="2">
        <v>119.9117</v>
      </c>
      <c r="N11" s="2">
        <f t="shared" si="3"/>
        <v>8.7336013970408452E-2</v>
      </c>
      <c r="O11" s="2">
        <f t="shared" si="4"/>
        <v>3.3333333333333333E-2</v>
      </c>
      <c r="P11" s="3">
        <f t="shared" si="5"/>
        <v>1.202793654011901E-2</v>
      </c>
    </row>
    <row r="12" spans="1:16" x14ac:dyDescent="0.2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3.8079000000000036</v>
      </c>
      <c r="M12" s="2">
        <v>134.7465</v>
      </c>
      <c r="N12" s="2">
        <f t="shared" si="3"/>
        <v>6.6460392586692132E-2</v>
      </c>
      <c r="O12" s="2">
        <f t="shared" si="4"/>
        <v>3.3333333333333333E-2</v>
      </c>
      <c r="P12" s="3">
        <f t="shared" si="5"/>
        <v>1.0931957036329024E-2</v>
      </c>
    </row>
    <row r="13" spans="1:16" x14ac:dyDescent="0.2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3.1604500000000044</v>
      </c>
      <c r="M13" s="2">
        <v>150.24799999999999</v>
      </c>
      <c r="N13" s="2">
        <f t="shared" si="3"/>
        <v>5.5160258344654864E-2</v>
      </c>
      <c r="O13" s="2">
        <f t="shared" si="4"/>
        <v>3.3333333333333333E-2</v>
      </c>
      <c r="P13" s="3">
        <f t="shared" si="5"/>
        <v>1.0450595228629105E-2</v>
      </c>
    </row>
    <row r="14" spans="1:16" x14ac:dyDescent="0.2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2.1965399999999988</v>
      </c>
      <c r="M14" s="2">
        <v>165.04949999999999</v>
      </c>
      <c r="N14" s="2">
        <f t="shared" si="3"/>
        <v>3.8336855151756229E-2</v>
      </c>
      <c r="O14" s="2">
        <f t="shared" si="4"/>
        <v>3.3333333333333333E-2</v>
      </c>
      <c r="P14" s="3">
        <f t="shared" si="5"/>
        <v>1.0450071629853465E-2</v>
      </c>
    </row>
    <row r="15" spans="1:16" x14ac:dyDescent="0.2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1.7042199999999994</v>
      </c>
      <c r="M15" s="2">
        <v>179.8176</v>
      </c>
      <c r="N15" s="2">
        <f t="shared" si="3"/>
        <v>2.9744250178337754E-2</v>
      </c>
      <c r="O15" s="2">
        <f t="shared" si="4"/>
        <v>3.3333333333333333E-2</v>
      </c>
      <c r="P15" s="3">
        <f t="shared" si="5"/>
        <v>9.5215564677925378E-3</v>
      </c>
    </row>
    <row r="16" spans="1:16" x14ac:dyDescent="0.2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1.3678000000000026</v>
      </c>
      <c r="M16" s="2">
        <v>195.28569999999999</v>
      </c>
      <c r="N16" s="2">
        <f t="shared" si="3"/>
        <v>2.3872613508778485E-2</v>
      </c>
      <c r="O16" s="2">
        <f t="shared" si="4"/>
        <v>3.3333333333333333E-2</v>
      </c>
      <c r="P16" s="3">
        <f t="shared" si="5"/>
        <v>8.0088796050889633E-3</v>
      </c>
    </row>
    <row r="17" spans="1:16" x14ac:dyDescent="0.2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1.0455450000000042</v>
      </c>
      <c r="M17" s="2">
        <v>210.0205</v>
      </c>
      <c r="N17" s="2">
        <f t="shared" si="3"/>
        <v>1.8248202727764187E-2</v>
      </c>
      <c r="O17" s="2">
        <f t="shared" si="4"/>
        <v>3.3333333333333333E-2</v>
      </c>
      <c r="P17" s="3">
        <f t="shared" si="5"/>
        <v>9.6359628002607445E-3</v>
      </c>
    </row>
    <row r="18" spans="1:16" x14ac:dyDescent="0.2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0.94328999999999752</v>
      </c>
      <c r="M18" s="2">
        <v>224.7886</v>
      </c>
      <c r="N18" s="2">
        <f t="shared" si="3"/>
        <v>1.6463516301137269E-2</v>
      </c>
      <c r="O18" s="2">
        <f t="shared" si="4"/>
        <v>3.3333333333333333E-2</v>
      </c>
      <c r="P18" s="3">
        <f t="shared" si="5"/>
        <v>9.5386606944620547E-3</v>
      </c>
    </row>
    <row r="19" spans="1:16" x14ac:dyDescent="0.2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0.71640500000000173</v>
      </c>
      <c r="M19" s="2">
        <v>240.1568</v>
      </c>
      <c r="N19" s="2">
        <f t="shared" si="3"/>
        <v>1.2503626027750007E-2</v>
      </c>
      <c r="O19" s="2">
        <f t="shared" si="4"/>
        <v>3.3333333333333333E-2</v>
      </c>
      <c r="P19" s="3">
        <f t="shared" si="5"/>
        <v>1.0139490289461083E-2</v>
      </c>
    </row>
    <row r="20" spans="1:16" x14ac:dyDescent="0.2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0.66911999999999949</v>
      </c>
      <c r="M20" s="2">
        <v>254.85820000000001</v>
      </c>
      <c r="N20" s="2">
        <f t="shared" si="3"/>
        <v>1.1678347090944449E-2</v>
      </c>
      <c r="O20" s="2">
        <f t="shared" si="4"/>
        <v>3.3333333333333333E-2</v>
      </c>
      <c r="P20" s="3">
        <f t="shared" si="5"/>
        <v>9.2080953341343186E-3</v>
      </c>
    </row>
    <row r="21" spans="1:16" x14ac:dyDescent="0.2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0.56866500000000286</v>
      </c>
      <c r="M21" s="2">
        <v>270.25970000000001</v>
      </c>
      <c r="N21" s="2">
        <f t="shared" si="3"/>
        <v>9.9250765908536036E-3</v>
      </c>
      <c r="O21" s="2">
        <f t="shared" si="4"/>
        <v>3.3333333333333333E-2</v>
      </c>
      <c r="P21" s="3">
        <f t="shared" si="5"/>
        <v>8.8325877455676001E-3</v>
      </c>
    </row>
    <row r="22" spans="1:16" x14ac:dyDescent="0.2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0.50212499999999949</v>
      </c>
      <c r="M22" s="2">
        <v>284.92779999999999</v>
      </c>
      <c r="N22" s="2">
        <f t="shared" si="3"/>
        <v>8.763734506576519E-3</v>
      </c>
      <c r="O22" s="2">
        <f t="shared" si="4"/>
        <v>3.3333333333333333E-2</v>
      </c>
      <c r="P22" s="3">
        <f t="shared" si="5"/>
        <v>9.4666658628172543E-3</v>
      </c>
    </row>
    <row r="26" spans="1:16" x14ac:dyDescent="0.25">
      <c r="B26" t="s">
        <v>18</v>
      </c>
    </row>
    <row r="27" spans="1:16" x14ac:dyDescent="0.2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6" x14ac:dyDescent="0.2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workbookViewId="0">
      <selection activeCell="M2" sqref="M2:P17"/>
    </sheetView>
  </sheetViews>
  <sheetFormatPr defaultColWidth="9.140625" defaultRowHeight="15" x14ac:dyDescent="0.25"/>
  <cols>
    <col min="1" max="1" width="11.5703125" style="1" bestFit="1" customWidth="1"/>
    <col min="2" max="3" width="10.5703125" style="1" bestFit="1" customWidth="1"/>
    <col min="4" max="4" width="9.5703125" style="1" bestFit="1" customWidth="1"/>
    <col min="5" max="5" width="11.5703125" style="1" bestFit="1" customWidth="1"/>
    <col min="6" max="6" width="9.5703125" style="1" bestFit="1" customWidth="1"/>
    <col min="7" max="7" width="10.28515625" style="1" bestFit="1" customWidth="1"/>
    <col min="8" max="8" width="9.140625" style="1"/>
    <col min="9" max="9" width="10.28515625" style="1" bestFit="1" customWidth="1"/>
    <col min="10" max="10" width="9.28515625" style="1" bestFit="1" customWidth="1"/>
    <col min="11" max="11" width="9.28515625" style="1" customWidth="1"/>
    <col min="12" max="13" width="9.140625" style="1"/>
    <col min="14" max="14" width="9.5703125" style="1" bestFit="1" customWidth="1"/>
    <col min="15" max="16384" width="9.140625" style="1"/>
  </cols>
  <sheetData>
    <row r="1" spans="1:16" x14ac:dyDescent="0.2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2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2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1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2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1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2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2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-90-J3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2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2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2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2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2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2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2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2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2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2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2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25">
      <c r="B24" s="1" t="s">
        <v>20</v>
      </c>
    </row>
    <row r="25" spans="1:16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2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workbookViewId="0">
      <selection activeCell="F11" sqref="F11"/>
    </sheetView>
  </sheetViews>
  <sheetFormatPr defaultColWidth="8.7109375" defaultRowHeight="15" x14ac:dyDescent="0.25"/>
  <cols>
    <col min="1" max="1" width="11.42578125" style="1" bestFit="1" customWidth="1"/>
    <col min="2" max="2" width="9.5703125" style="1" bestFit="1" customWidth="1"/>
    <col min="3" max="3" width="10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7" width="10" style="1" bestFit="1" customWidth="1"/>
    <col min="8" max="8" width="8.7109375" style="1"/>
    <col min="9" max="10" width="9.42578125" style="1" bestFit="1" customWidth="1"/>
    <col min="11" max="11" width="10.140625" style="1" bestFit="1" customWidth="1"/>
    <col min="12" max="12" width="10.140625" style="1" customWidth="1"/>
    <col min="13" max="16384" width="8.7109375" style="1"/>
  </cols>
  <sheetData>
    <row r="1" spans="1:17" x14ac:dyDescent="0.25">
      <c r="B1" s="1" t="s">
        <v>5</v>
      </c>
      <c r="F1" s="1" t="s">
        <v>6</v>
      </c>
      <c r="K1" s="1" t="s">
        <v>8</v>
      </c>
    </row>
    <row r="2" spans="1:17" x14ac:dyDescent="0.2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4" t="s">
        <v>11</v>
      </c>
      <c r="N2" s="1" t="s">
        <v>0</v>
      </c>
      <c r="O2" s="4" t="s">
        <v>1</v>
      </c>
      <c r="P2" s="1" t="s">
        <v>2</v>
      </c>
      <c r="Q2" s="1" t="s">
        <v>3</v>
      </c>
    </row>
    <row r="3" spans="1:17" x14ac:dyDescent="0.2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(D3+H3)/2+$J$8</f>
        <v>23.811115000000001</v>
      </c>
      <c r="N3" s="2">
        <v>0</v>
      </c>
      <c r="O3" s="2">
        <f>RADIANS((D3+H3)/2+M8)</f>
        <v>0.41300162422254816</v>
      </c>
      <c r="P3" s="2">
        <f>1/30</f>
        <v>3.3333333333333333E-2</v>
      </c>
      <c r="Q3" s="2">
        <f>RADIANS(-(H3-D3)/2)</f>
        <v>4.2529310547971766E-2</v>
      </c>
    </row>
    <row r="4" spans="1:17" x14ac:dyDescent="0.2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(D4+H4)/2+$J$8</f>
        <v>18.493765000000003</v>
      </c>
      <c r="N4" s="2">
        <v>36.50356</v>
      </c>
      <c r="O4" s="2">
        <f t="shared" ref="O4:O18" si="3">RADIANS((D4+H4)/2+M9)</f>
        <v>0.3201963592416277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2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0.25639497577034892</v>
      </c>
      <c r="P5" s="2">
        <f t="shared" si="4"/>
        <v>3.3333333333333333E-2</v>
      </c>
      <c r="Q5" s="2">
        <f t="shared" si="5"/>
        <v>3.0737866121498147E-2</v>
      </c>
    </row>
    <row r="6" spans="1:17" x14ac:dyDescent="0.2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90+K4</f>
        <v>3.166640000000001</v>
      </c>
      <c r="L6" s="1">
        <f t="shared" si="2"/>
        <v>11.952365000000007</v>
      </c>
      <c r="N6" s="2">
        <v>108.11060000000001</v>
      </c>
      <c r="O6" s="2">
        <f t="shared" si="3"/>
        <v>0.20602739155167071</v>
      </c>
      <c r="P6" s="2">
        <f t="shared" si="4"/>
        <v>3.3333333333333333E-2</v>
      </c>
      <c r="Q6" s="2">
        <f t="shared" si="5"/>
        <v>2.5806438319988158E-2</v>
      </c>
    </row>
    <row r="7" spans="1:17" x14ac:dyDescent="0.2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90+K3</f>
        <v>-2.870909999999995</v>
      </c>
      <c r="L7" s="1">
        <f t="shared" si="2"/>
        <v>9.9775700000000072</v>
      </c>
      <c r="N7" s="2">
        <v>144.41409999999999</v>
      </c>
      <c r="O7" s="2">
        <f t="shared" si="3"/>
        <v>0.17156071674974929</v>
      </c>
      <c r="P7" s="2">
        <f t="shared" si="4"/>
        <v>3.3333333333333333E-2</v>
      </c>
      <c r="Q7" s="2">
        <f t="shared" si="5"/>
        <v>2.0882777233649532E-2</v>
      </c>
    </row>
    <row r="8" spans="1:17" x14ac:dyDescent="0.2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0.14786500000000302</v>
      </c>
      <c r="L8" s="1">
        <f t="shared" si="2"/>
        <v>8.0921500000000037</v>
      </c>
      <c r="N8" s="2">
        <v>180.68430000000001</v>
      </c>
      <c r="O8" s="2">
        <f t="shared" si="3"/>
        <v>0.13865392996679773</v>
      </c>
      <c r="P8" s="2">
        <f t="shared" si="4"/>
        <v>3.3333333333333333E-2</v>
      </c>
      <c r="Q8" s="2">
        <f t="shared" si="5"/>
        <v>1.9980442010368395E-2</v>
      </c>
    </row>
    <row r="9" spans="1:17" x14ac:dyDescent="0.2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0.11473262177188866</v>
      </c>
      <c r="P9" s="2">
        <f t="shared" si="4"/>
        <v>3.3333333333333333E-2</v>
      </c>
      <c r="Q9" s="2">
        <f t="shared" si="5"/>
        <v>1.6013832219360931E-2</v>
      </c>
    </row>
    <row r="10" spans="1:17" x14ac:dyDescent="0.2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9.2636229842864834E-2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2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7.3469460329776151E-2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2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5.4185404690953412E-2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2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4.4570298575253922E-2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2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3.6647900034601326E-2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2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2.9377992834806813E-2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2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2.0208992875917174E-2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2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1.7969997244996157E-2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2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1.5879790932807756E-2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25">
      <c r="B24" s="1" t="s">
        <v>20</v>
      </c>
    </row>
    <row r="25" spans="1:17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2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workbookViewId="0">
      <selection activeCell="K9" sqref="K9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9.42578125" bestFit="1" customWidth="1"/>
    <col min="10" max="10" width="9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(D3+H3)/2+$I$8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2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(D4+H4)/2+$I$8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2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2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180+J3-90</f>
        <v>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2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180+J4-90</f>
        <v>-1.7120100000000065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2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2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2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2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2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2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2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2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2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2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A16" workbookViewId="0">
      <selection activeCell="A24" sqref="A24:H26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4" max="4" width="9.42578125" bestFit="1" customWidth="1"/>
    <col min="5" max="5" width="11.42578125" bestFit="1" customWidth="1"/>
    <col min="6" max="6" width="9.42578125" bestFit="1" customWidth="1"/>
    <col min="7" max="7" width="10" bestFit="1" customWidth="1"/>
    <col min="8" max="8" width="8.85546875" bestFit="1" customWidth="1"/>
    <col min="9" max="9" width="9.42578125" bestFit="1" customWidth="1"/>
    <col min="10" max="10" width="9" bestFit="1" customWidth="1"/>
  </cols>
  <sheetData>
    <row r="1" spans="1:15" x14ac:dyDescent="0.25">
      <c r="B1" t="s">
        <v>5</v>
      </c>
      <c r="F1" t="s">
        <v>6</v>
      </c>
      <c r="J1" t="s">
        <v>8</v>
      </c>
    </row>
    <row r="2" spans="1:15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2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(D3+H3)/2+$J$6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2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(D4+H4)/2+$J$6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2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2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90+J3</f>
        <v>2.0755000000000052</v>
      </c>
      <c r="J6" s="1">
        <f>AVERAGE(I6:I7)</f>
        <v>-0.46729500000000002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2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90+J4</f>
        <v>-3.0100900000000053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2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2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2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2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2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2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2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2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2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2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25">
      <c r="A24" s="1"/>
      <c r="B24" s="1" t="s">
        <v>20</v>
      </c>
      <c r="C24" s="1"/>
      <c r="D24" s="1"/>
      <c r="E24" s="1"/>
      <c r="F24" s="1"/>
    </row>
    <row r="25" spans="1:15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25">
      <c r="A26" s="1"/>
      <c r="B26" s="5">
        <v>468</v>
      </c>
      <c r="C26" s="5">
        <v>667</v>
      </c>
      <c r="D26" s="5">
        <f>(C26-B26)+1</f>
        <v>200</v>
      </c>
      <c r="E26" s="5">
        <f>D26/5</f>
        <v>40</v>
      </c>
      <c r="F26" s="5">
        <f>E26*(1/30)</f>
        <v>1.3333333333333333</v>
      </c>
      <c r="G26" s="5">
        <f>F26/(2*PI())</f>
        <v>0.21220659078919377</v>
      </c>
      <c r="H26" s="5">
        <f>(G26*G26)*9.81</f>
        <v>0.44176036068059266</v>
      </c>
      <c r="I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workbookViewId="0">
      <selection activeCell="F31" sqref="F31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10.42578125" bestFit="1" customWidth="1"/>
    <col min="10" max="11" width="8.85546875" bestFit="1" customWidth="1"/>
  </cols>
  <sheetData>
    <row r="1" spans="1:16" x14ac:dyDescent="0.25">
      <c r="B1" t="s">
        <v>5</v>
      </c>
      <c r="E1" s="6"/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355</v>
      </c>
      <c r="B3" s="1">
        <v>0</v>
      </c>
      <c r="C3" s="1">
        <v>-116.3861</v>
      </c>
      <c r="D3" s="1">
        <f>-90-C3</f>
        <v>26.386099999999999</v>
      </c>
      <c r="E3" s="1">
        <v>355</v>
      </c>
      <c r="F3" s="1">
        <v>0</v>
      </c>
      <c r="G3" s="1">
        <v>-107.1896</v>
      </c>
      <c r="H3" s="1">
        <f>-90-G3</f>
        <v>17.189599999999999</v>
      </c>
      <c r="I3" s="2">
        <v>11847</v>
      </c>
      <c r="J3" s="2">
        <v>383.0958</v>
      </c>
      <c r="K3" s="2">
        <v>-93.619870000000006</v>
      </c>
      <c r="L3">
        <f>(D3+H3)/2-$J$8</f>
        <v>21.339029999999987</v>
      </c>
      <c r="M3" s="2">
        <f>F3</f>
        <v>0</v>
      </c>
      <c r="N3" s="2">
        <f>RADIANS(L3)</f>
        <v>0.37243633268184534</v>
      </c>
      <c r="O3" s="2">
        <f>1/30</f>
        <v>3.3333333333333333E-2</v>
      </c>
      <c r="P3" s="2">
        <f>RADIANS((D3-H3)/2)</f>
        <v>8.0254602329829255E-2</v>
      </c>
    </row>
    <row r="4" spans="1:16" x14ac:dyDescent="0.2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15.706379999999982</v>
      </c>
      <c r="M4" s="2">
        <f t="shared" ref="M4:M17" si="3">F4</f>
        <v>40.695639999999997</v>
      </c>
      <c r="N4" s="2">
        <f t="shared" ref="N4:N17" si="4">RADIANS(L4)</f>
        <v>0.27412804456938666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2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11.828274999999984</v>
      </c>
      <c r="M5" s="2">
        <f t="shared" si="3"/>
        <v>81.33296</v>
      </c>
      <c r="N5" s="2">
        <f t="shared" si="4"/>
        <v>0.20644234358133201</v>
      </c>
      <c r="O5" s="2">
        <f t="shared" si="5"/>
        <v>3.3333333333333333E-2</v>
      </c>
      <c r="P5" s="2">
        <f t="shared" si="6"/>
        <v>4.8082162829654398E-2</v>
      </c>
    </row>
    <row r="6" spans="1:16" x14ac:dyDescent="0.2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9.1652799999999885</v>
      </c>
      <c r="M6" s="2">
        <f t="shared" si="3"/>
        <v>121.93689999999999</v>
      </c>
      <c r="N6" s="2">
        <f t="shared" si="4"/>
        <v>0.15996431286718568</v>
      </c>
      <c r="O6" s="2">
        <f t="shared" si="5"/>
        <v>3.3333333333333333E-2</v>
      </c>
      <c r="P6" s="2">
        <f t="shared" si="6"/>
        <v>3.7370989943702672E-2</v>
      </c>
    </row>
    <row r="7" spans="1:16" x14ac:dyDescent="0.2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90+K4</f>
        <v>3.1710499999999939</v>
      </c>
      <c r="K7" s="2"/>
      <c r="L7">
        <f t="shared" si="2"/>
        <v>7.3317049999999853</v>
      </c>
      <c r="M7" s="2">
        <f t="shared" si="3"/>
        <v>162.4742</v>
      </c>
      <c r="N7" s="2">
        <f t="shared" si="4"/>
        <v>0.12796239203493059</v>
      </c>
      <c r="O7" s="2">
        <f t="shared" si="5"/>
        <v>3.3333333333333333E-2</v>
      </c>
      <c r="P7" s="2">
        <f t="shared" si="6"/>
        <v>2.8463789372612069E-2</v>
      </c>
    </row>
    <row r="8" spans="1:16" x14ac:dyDescent="0.2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J6-J7</f>
        <v>0.44882000000001199</v>
      </c>
      <c r="K8" s="2"/>
      <c r="L8">
        <f t="shared" si="2"/>
        <v>5.8449949999999902</v>
      </c>
      <c r="M8" s="2">
        <f t="shared" si="3"/>
        <v>202.97819999999999</v>
      </c>
      <c r="N8" s="2">
        <f t="shared" si="4"/>
        <v>0.10201440751260579</v>
      </c>
      <c r="O8" s="2">
        <f t="shared" si="5"/>
        <v>3.3333333333333333E-2</v>
      </c>
      <c r="P8" s="2">
        <f t="shared" si="6"/>
        <v>2.2296668460690124E-2</v>
      </c>
    </row>
    <row r="9" spans="1:16" x14ac:dyDescent="0.2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4.6249499999999912</v>
      </c>
      <c r="M9" s="2">
        <f t="shared" si="3"/>
        <v>243.44880000000001</v>
      </c>
      <c r="N9" s="2">
        <f t="shared" si="4"/>
        <v>8.0720605240111598E-2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2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3.616359999999986</v>
      </c>
      <c r="M10" s="2">
        <f t="shared" si="3"/>
        <v>283.98610000000002</v>
      </c>
      <c r="N10" s="2">
        <f t="shared" si="4"/>
        <v>6.3117388937421887E-2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2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3.1248899999999935</v>
      </c>
      <c r="M11" s="2">
        <f t="shared" si="3"/>
        <v>324.42340000000002</v>
      </c>
      <c r="N11" s="2">
        <f t="shared" si="4"/>
        <v>5.4539619262645493E-2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2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2.6685249999999883</v>
      </c>
      <c r="M12" s="2">
        <f t="shared" si="3"/>
        <v>364.9273</v>
      </c>
      <c r="N12" s="2">
        <f t="shared" si="4"/>
        <v>4.6574547421781479E-2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2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2.2710399999999851</v>
      </c>
      <c r="M13" s="2">
        <f t="shared" si="3"/>
        <v>405.3646</v>
      </c>
      <c r="N13" s="2">
        <f t="shared" si="4"/>
        <v>3.9637125444491758E-2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2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1.7579749999999876</v>
      </c>
      <c r="M14" s="2">
        <f t="shared" si="3"/>
        <v>445.80189999999999</v>
      </c>
      <c r="N14" s="2">
        <f t="shared" si="4"/>
        <v>3.06824519177471E-2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2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1.5530399999999887</v>
      </c>
      <c r="M15" s="2">
        <f t="shared" si="3"/>
        <v>486.27249999999998</v>
      </c>
      <c r="N15" s="2">
        <f t="shared" si="4"/>
        <v>2.7105661415172538E-2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2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1.4297149999999874</v>
      </c>
      <c r="M16" s="2">
        <f t="shared" si="3"/>
        <v>526.74310000000003</v>
      </c>
      <c r="N16" s="2">
        <f t="shared" si="4"/>
        <v>2.4953234115150508E-2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2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1.051774999999985</v>
      </c>
      <c r="M17" s="2">
        <f t="shared" si="3"/>
        <v>567.14710000000002</v>
      </c>
      <c r="N17" s="2">
        <f t="shared" si="4"/>
        <v>1.8356936740163098E-2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5">
        <v>397</v>
      </c>
      <c r="C26" s="5">
        <v>607</v>
      </c>
      <c r="D26" s="5">
        <f>(C26-B26)+1</f>
        <v>211</v>
      </c>
      <c r="E26" s="5">
        <f>D26/5</f>
        <v>42.2</v>
      </c>
      <c r="F26" s="5">
        <f>E26*(1/30)</f>
        <v>1.4066666666666667</v>
      </c>
      <c r="G26" s="5">
        <f>F26/(2*PI())</f>
        <v>0.22387795328259946</v>
      </c>
      <c r="H26" s="5">
        <f>(G26*G26)*9.81</f>
        <v>0.49169032544651675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K26"/>
  <sheetViews>
    <sheetView tabSelected="1" workbookViewId="0">
      <selection activeCell="J17" sqref="J17"/>
    </sheetView>
  </sheetViews>
  <sheetFormatPr defaultRowHeight="15" x14ac:dyDescent="0.25"/>
  <cols>
    <col min="1" max="1" width="10.5703125" bestFit="1" customWidth="1"/>
    <col min="2" max="3" width="9.7109375" bestFit="1" customWidth="1"/>
    <col min="5" max="5" width="10.5703125" bestFit="1" customWidth="1"/>
    <col min="6" max="7" width="9.28515625" bestFit="1" customWidth="1"/>
    <col min="9" max="9" width="10.5703125" bestFit="1" customWidth="1"/>
    <col min="10" max="11" width="9.28515625" bestFit="1" customWidth="1"/>
  </cols>
  <sheetData>
    <row r="1" spans="1:11" x14ac:dyDescent="0.25">
      <c r="B1" t="s">
        <v>5</v>
      </c>
      <c r="F1" t="s">
        <v>6</v>
      </c>
      <c r="J1" t="s">
        <v>8</v>
      </c>
    </row>
    <row r="2" spans="1:11" x14ac:dyDescent="0.25">
      <c r="A2" t="s">
        <v>4</v>
      </c>
      <c r="B2" t="s">
        <v>0</v>
      </c>
      <c r="C2" t="s">
        <v>9</v>
      </c>
      <c r="E2" t="s">
        <v>4</v>
      </c>
      <c r="F2" t="s">
        <v>0</v>
      </c>
      <c r="G2" t="s">
        <v>9</v>
      </c>
      <c r="I2" t="s">
        <v>4</v>
      </c>
      <c r="J2" t="s">
        <v>0</v>
      </c>
      <c r="K2" t="s">
        <v>9</v>
      </c>
    </row>
    <row r="3" spans="1:11" x14ac:dyDescent="0.25">
      <c r="A3" s="2">
        <v>412</v>
      </c>
      <c r="B3" s="2">
        <v>0</v>
      </c>
      <c r="C3" s="2">
        <v>-113.6665</v>
      </c>
      <c r="D3" s="2"/>
      <c r="E3" s="2">
        <v>412</v>
      </c>
      <c r="F3" s="2">
        <v>0</v>
      </c>
      <c r="G3" s="2">
        <v>-107.5153</v>
      </c>
      <c r="H3" s="2"/>
      <c r="I3" s="2">
        <v>11934</v>
      </c>
      <c r="J3" s="2">
        <v>384.10419999999999</v>
      </c>
      <c r="K3" s="2">
        <v>-93.314999999999998</v>
      </c>
    </row>
    <row r="4" spans="1:11" x14ac:dyDescent="0.25">
      <c r="A4" s="2">
        <v>1523</v>
      </c>
      <c r="B4" s="2">
        <v>37.036830000000002</v>
      </c>
      <c r="C4" s="2">
        <v>-108.9589</v>
      </c>
      <c r="D4" s="2"/>
      <c r="E4" s="2">
        <v>1523</v>
      </c>
      <c r="F4" s="2">
        <v>37.036830000000002</v>
      </c>
      <c r="G4" s="2">
        <v>-103.8544</v>
      </c>
      <c r="H4" s="2"/>
      <c r="I4" s="2">
        <v>11952</v>
      </c>
      <c r="J4" s="2">
        <v>384.70420000000001</v>
      </c>
      <c r="K4" s="2">
        <v>-87.058440000000004</v>
      </c>
    </row>
    <row r="5" spans="1:11" x14ac:dyDescent="0.25">
      <c r="A5" s="2">
        <v>2592</v>
      </c>
      <c r="B5" s="2">
        <v>72.673770000000005</v>
      </c>
      <c r="C5" s="2">
        <v>-105.7448</v>
      </c>
      <c r="D5" s="2"/>
      <c r="E5" s="2">
        <v>2592</v>
      </c>
      <c r="F5" s="2">
        <v>72.673770000000005</v>
      </c>
      <c r="G5" s="2">
        <v>-101.03019999999999</v>
      </c>
      <c r="H5" s="2"/>
      <c r="I5" s="2"/>
      <c r="J5" s="2"/>
      <c r="K5" s="2"/>
    </row>
    <row r="6" spans="1:11" x14ac:dyDescent="0.25">
      <c r="A6" s="2">
        <v>3660</v>
      </c>
      <c r="B6" s="2">
        <v>108.27719999999999</v>
      </c>
      <c r="C6" s="2">
        <v>-102.9385</v>
      </c>
      <c r="D6" s="2"/>
      <c r="E6" s="2">
        <v>3660</v>
      </c>
      <c r="F6" s="2">
        <v>108.27719999999999</v>
      </c>
      <c r="G6" s="2">
        <v>-98.936520000000002</v>
      </c>
      <c r="H6" s="2"/>
      <c r="I6" s="2"/>
      <c r="J6" s="2"/>
      <c r="K6" s="2"/>
    </row>
    <row r="7" spans="1:11" x14ac:dyDescent="0.25">
      <c r="A7" s="2">
        <v>4763</v>
      </c>
      <c r="B7" s="2">
        <v>145.04750000000001</v>
      </c>
      <c r="C7" s="2">
        <v>-100.64960000000001</v>
      </c>
      <c r="D7" s="2"/>
      <c r="E7" s="2">
        <v>4763</v>
      </c>
      <c r="F7" s="2">
        <v>145.04750000000001</v>
      </c>
      <c r="G7" s="2">
        <v>-97.132570000000001</v>
      </c>
      <c r="H7" s="2"/>
      <c r="I7" s="2"/>
      <c r="J7" s="2"/>
      <c r="K7" s="2"/>
    </row>
    <row r="8" spans="1:11" x14ac:dyDescent="0.25">
      <c r="A8" s="2">
        <v>5829</v>
      </c>
      <c r="B8" s="2">
        <v>180.58430000000001</v>
      </c>
      <c r="C8" s="2">
        <v>-98.979439999999997</v>
      </c>
      <c r="D8" s="2"/>
      <c r="E8" s="2">
        <v>5829</v>
      </c>
      <c r="F8" s="2">
        <v>180.58430000000001</v>
      </c>
      <c r="G8" s="2">
        <v>-95.854910000000004</v>
      </c>
      <c r="H8" s="2"/>
      <c r="I8" s="2"/>
      <c r="J8" s="2"/>
      <c r="K8" s="2"/>
    </row>
    <row r="9" spans="1:11" x14ac:dyDescent="0.25">
      <c r="A9" s="2">
        <v>6930</v>
      </c>
      <c r="B9" s="2">
        <v>217.28790000000001</v>
      </c>
      <c r="C9" s="2">
        <v>-97.435239999999993</v>
      </c>
      <c r="D9" s="2"/>
      <c r="E9" s="2">
        <v>6930</v>
      </c>
      <c r="F9" s="2">
        <v>217.28790000000001</v>
      </c>
      <c r="G9" s="2">
        <v>-94.703000000000003</v>
      </c>
      <c r="H9" s="2"/>
      <c r="I9" s="2"/>
      <c r="J9" s="2"/>
      <c r="K9" s="2"/>
    </row>
    <row r="10" spans="1:11" x14ac:dyDescent="0.25">
      <c r="A10" s="2">
        <v>7995</v>
      </c>
      <c r="B10" s="2">
        <v>252.79140000000001</v>
      </c>
      <c r="C10" s="2">
        <v>-96.221500000000006</v>
      </c>
      <c r="D10" s="2"/>
      <c r="E10" s="2">
        <v>7995</v>
      </c>
      <c r="F10" s="2">
        <v>252.79140000000001</v>
      </c>
      <c r="G10" s="2">
        <v>-93.649900000000002</v>
      </c>
      <c r="H10" s="2"/>
      <c r="I10" s="2"/>
      <c r="J10" s="2"/>
      <c r="K10" s="2"/>
    </row>
    <row r="11" spans="1:11" x14ac:dyDescent="0.25">
      <c r="A11" s="2">
        <v>9096</v>
      </c>
      <c r="B11" s="2">
        <v>289.49489999999997</v>
      </c>
      <c r="C11" s="2">
        <v>-95.193489999999997</v>
      </c>
      <c r="D11" s="2"/>
      <c r="E11" s="2">
        <v>9096</v>
      </c>
      <c r="F11" s="2">
        <v>289.49489999999997</v>
      </c>
      <c r="G11" s="2">
        <v>-93.033010000000004</v>
      </c>
      <c r="H11" s="2"/>
      <c r="I11" s="2"/>
      <c r="J11" s="2"/>
      <c r="K11" s="2"/>
    </row>
    <row r="12" spans="1:11" x14ac:dyDescent="0.25">
      <c r="A12" s="2">
        <v>10161</v>
      </c>
      <c r="B12" s="2">
        <v>324.9984</v>
      </c>
      <c r="C12" s="2">
        <v>-94.152150000000006</v>
      </c>
      <c r="D12" s="2"/>
      <c r="E12" s="2">
        <v>10161</v>
      </c>
      <c r="F12" s="2">
        <v>324.9984</v>
      </c>
      <c r="G12" s="2">
        <v>-92.400109999999998</v>
      </c>
      <c r="H12" s="2"/>
      <c r="I12" s="2"/>
      <c r="J12" s="2"/>
      <c r="K12" s="2"/>
    </row>
    <row r="13" spans="1:11" x14ac:dyDescent="0.25">
      <c r="A13" s="2">
        <v>11260</v>
      </c>
      <c r="B13" s="2">
        <v>361.63529999999997</v>
      </c>
      <c r="C13" s="2">
        <v>-93.816720000000004</v>
      </c>
      <c r="D13" s="2"/>
      <c r="E13" s="2">
        <v>11260</v>
      </c>
      <c r="F13" s="2">
        <v>361.63529999999997</v>
      </c>
      <c r="G13" s="2">
        <v>-91.919759999999997</v>
      </c>
      <c r="H13" s="2"/>
      <c r="I13" s="2"/>
      <c r="J13" s="2"/>
      <c r="K13" s="2"/>
    </row>
    <row r="14" spans="1:11" x14ac:dyDescent="0.25">
      <c r="A14" s="2">
        <v>12325</v>
      </c>
      <c r="B14" s="2">
        <v>397.1388</v>
      </c>
      <c r="C14" s="2">
        <v>-93.406440000000003</v>
      </c>
      <c r="D14" s="2"/>
      <c r="E14" s="2">
        <v>12325</v>
      </c>
      <c r="F14" s="2">
        <v>397.1388</v>
      </c>
      <c r="G14" s="2">
        <v>-91.426119999999997</v>
      </c>
      <c r="H14" s="2"/>
      <c r="I14" s="2"/>
      <c r="J14" s="2"/>
      <c r="K14" s="2"/>
    </row>
    <row r="15" spans="1:11" x14ac:dyDescent="0.25">
      <c r="A15" s="2">
        <v>13424</v>
      </c>
      <c r="B15" s="2">
        <v>433.77569999999997</v>
      </c>
      <c r="C15" s="2">
        <v>-92.720460000000003</v>
      </c>
      <c r="D15" s="2"/>
      <c r="E15" s="2">
        <v>13424</v>
      </c>
      <c r="F15" s="2">
        <v>433.77569999999997</v>
      </c>
      <c r="G15" s="2">
        <v>-91.133080000000007</v>
      </c>
      <c r="H15" s="2"/>
      <c r="I15" s="2"/>
      <c r="J15" s="2"/>
      <c r="K15" s="2"/>
    </row>
    <row r="16" spans="1:11" x14ac:dyDescent="0.25">
      <c r="A16" s="2">
        <v>14487</v>
      </c>
      <c r="B16" s="2">
        <v>469.21249999999998</v>
      </c>
      <c r="C16" s="2">
        <v>-92.444590000000005</v>
      </c>
      <c r="D16" s="2"/>
      <c r="E16" s="2">
        <v>14487</v>
      </c>
      <c r="F16" s="2">
        <v>469.21249999999998</v>
      </c>
      <c r="G16" s="2">
        <v>-90.809979999999996</v>
      </c>
      <c r="H16" s="2"/>
      <c r="I16" s="2"/>
      <c r="J16" s="2"/>
      <c r="K16" s="2"/>
    </row>
    <row r="17" spans="1:11" x14ac:dyDescent="0.25">
      <c r="A17" s="2">
        <v>15587</v>
      </c>
      <c r="B17" s="2">
        <v>505.8827</v>
      </c>
      <c r="C17" s="2">
        <v>-92.127300000000005</v>
      </c>
      <c r="D17" s="2"/>
      <c r="E17" s="2">
        <v>15587</v>
      </c>
      <c r="F17" s="2">
        <v>505.8827</v>
      </c>
      <c r="G17" s="2">
        <v>-90.555160000000001</v>
      </c>
      <c r="H17" s="2"/>
      <c r="I17" s="2"/>
      <c r="J17" s="2"/>
      <c r="K17" s="2"/>
    </row>
    <row r="24" spans="1:11" x14ac:dyDescent="0.25">
      <c r="A24" s="1"/>
      <c r="B24" s="1" t="s">
        <v>20</v>
      </c>
      <c r="C24" s="1"/>
      <c r="D24" s="1"/>
      <c r="E24" s="1"/>
      <c r="F24" s="1"/>
    </row>
    <row r="25" spans="1:11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1" x14ac:dyDescent="0.25">
      <c r="A26" s="1"/>
      <c r="B26" s="5">
        <v>452</v>
      </c>
      <c r="C26" s="5">
        <v>630</v>
      </c>
      <c r="D26" s="5">
        <f>(C26-B26)+1</f>
        <v>179</v>
      </c>
      <c r="E26" s="5">
        <f>D26/5</f>
        <v>35.799999999999997</v>
      </c>
      <c r="F26" s="5">
        <f>E26*(1/30)</f>
        <v>1.1933333333333331</v>
      </c>
      <c r="G26" s="5">
        <f>F26/(2*PI())</f>
        <v>0.1899248987563284</v>
      </c>
      <c r="H26" s="5">
        <f>(G26*G26)*9.81</f>
        <v>0.35386109291417167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24:H26"/>
  <sheetViews>
    <sheetView workbookViewId="0">
      <selection activeCell="A24" sqref="A24:H26"/>
    </sheetView>
  </sheetViews>
  <sheetFormatPr defaultRowHeight="15" x14ac:dyDescent="0.25"/>
  <cols>
    <col min="2" max="3" width="9.5703125" bestFit="1" customWidth="1"/>
  </cols>
  <sheetData>
    <row r="24" spans="1:8" x14ac:dyDescent="0.25">
      <c r="A24" s="1"/>
      <c r="B24" s="1" t="s">
        <v>20</v>
      </c>
      <c r="C24" s="1"/>
      <c r="D24" s="1"/>
      <c r="E24" s="1"/>
      <c r="F24" s="1"/>
    </row>
    <row r="25" spans="1:8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8" x14ac:dyDescent="0.25">
      <c r="A26" s="1"/>
      <c r="B26" s="5">
        <v>244</v>
      </c>
      <c r="C26" s="5">
        <v>369</v>
      </c>
      <c r="D26" s="5">
        <f>(C26-B26)+1</f>
        <v>126</v>
      </c>
      <c r="E26" s="5">
        <f>D26/5</f>
        <v>25.2</v>
      </c>
      <c r="F26" s="5">
        <f>E26*(1/30)</f>
        <v>0.84</v>
      </c>
      <c r="G26" s="5">
        <f>F26/(2*PI())</f>
        <v>0.13369015219719207</v>
      </c>
      <c r="H26" s="5">
        <f>(G26*G26)*9.81</f>
        <v>0.17533468715412723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local</vt:lpstr>
      <vt:lpstr>len1</vt:lpstr>
      <vt:lpstr>len3</vt:lpstr>
      <vt:lpstr>len5</vt:lpstr>
      <vt:lpstr>len7</vt:lpstr>
      <vt:lpstr>len8</vt:lpstr>
      <vt:lpstr>len9</vt:lpstr>
      <vt:lpstr>len6</vt:lpstr>
      <vt:lpstr>len2</vt:lpstr>
      <vt:lpstr>len4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2022-10-26T12:53:42Z</dcterms:modified>
</cp:coreProperties>
</file>