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mlawtlh1\Desktop\202003 Committee on Assistance for Small Business Tenants\20200805 website materials\attachments\Revised 3\"/>
    </mc:Choice>
  </mc:AlternateContent>
  <bookViews>
    <workbookView xWindow="0" yWindow="0" windowWidth="9150" windowHeight="3795"/>
  </bookViews>
  <sheets>
    <sheet name="Overview" sheetId="2" r:id="rId1"/>
    <sheet name="Type A" sheetId="12" r:id="rId2"/>
    <sheet name="A-1" sheetId="19" r:id="rId3"/>
    <sheet name="A-2" sheetId="20" r:id="rId4"/>
    <sheet name="Type B" sheetId="11" r:id="rId5"/>
    <sheet name="B-1" sheetId="5" r:id="rId6"/>
    <sheet name="B-2" sheetId="2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27" l="1"/>
  <c r="I4" i="27"/>
  <c r="C7" i="5"/>
  <c r="C9" i="5"/>
  <c r="I10" i="20"/>
  <c r="I8" i="20"/>
  <c r="I6" i="20"/>
  <c r="I4" i="20"/>
  <c r="C9" i="19"/>
  <c r="C7" i="19"/>
  <c r="C5" i="19"/>
  <c r="C3" i="19"/>
  <c r="H10" i="27" l="1"/>
  <c r="F10" i="27"/>
  <c r="D10" i="27"/>
  <c r="B10" i="27"/>
  <c r="B5" i="5"/>
  <c r="H14" i="20"/>
  <c r="F14" i="20"/>
  <c r="D14" i="20"/>
  <c r="B14" i="20"/>
  <c r="B13" i="19"/>
  <c r="B23" i="27" l="1"/>
  <c r="H32" i="27"/>
  <c r="H22" i="27" s="1"/>
  <c r="F32" i="27"/>
  <c r="F22" i="27" s="1"/>
  <c r="D32" i="27"/>
  <c r="D22" i="27" s="1"/>
  <c r="B32" i="27"/>
  <c r="B22" i="27" s="1"/>
  <c r="B31" i="5"/>
  <c r="B23" i="5" s="1"/>
  <c r="H23" i="27"/>
  <c r="F23" i="27"/>
  <c r="D23" i="27"/>
  <c r="B22" i="5" l="1"/>
  <c r="B33" i="27"/>
  <c r="B26" i="27" s="1"/>
  <c r="B24" i="27"/>
  <c r="D24" i="27"/>
  <c r="F24" i="27"/>
  <c r="H24" i="27"/>
  <c r="B26" i="5" l="1"/>
  <c r="B27" i="5"/>
  <c r="B28" i="5" s="1"/>
  <c r="B24" i="5"/>
  <c r="D27" i="27"/>
  <c r="H26" i="27"/>
  <c r="H27" i="27"/>
  <c r="F26" i="27"/>
  <c r="D26" i="27"/>
  <c r="F27" i="27"/>
  <c r="B27" i="27"/>
  <c r="B28" i="27" s="1"/>
  <c r="F27" i="20"/>
  <c r="H36" i="20"/>
  <c r="H26" i="20" s="1"/>
  <c r="F36" i="20"/>
  <c r="F26" i="20" s="1"/>
  <c r="D36" i="20"/>
  <c r="D26" i="20" s="1"/>
  <c r="B36" i="20"/>
  <c r="B27" i="20" s="1"/>
  <c r="B34" i="19"/>
  <c r="B26" i="19" s="1"/>
  <c r="H27" i="20" l="1"/>
  <c r="H28" i="20" s="1"/>
  <c r="D27" i="20"/>
  <c r="D28" i="20" s="1"/>
  <c r="H28" i="27"/>
  <c r="F28" i="27"/>
  <c r="D28" i="27"/>
  <c r="F28" i="20"/>
  <c r="B37" i="20"/>
  <c r="D30" i="20" s="1"/>
  <c r="B26" i="20"/>
  <c r="B25" i="19"/>
  <c r="H31" i="20" l="1"/>
  <c r="H30" i="20"/>
  <c r="F30" i="20"/>
  <c r="B31" i="20"/>
  <c r="F31" i="20"/>
  <c r="D31" i="20"/>
  <c r="B30" i="20"/>
  <c r="B28" i="20"/>
  <c r="B30" i="19"/>
  <c r="B29" i="19"/>
  <c r="B27" i="19"/>
  <c r="H32" i="20" l="1"/>
  <c r="D32" i="20"/>
  <c r="B32" i="20"/>
  <c r="F32" i="20"/>
  <c r="B31" i="19"/>
</calcChain>
</file>

<file path=xl/sharedStrings.xml><?xml version="1.0" encoding="utf-8"?>
<sst xmlns="http://schemas.openxmlformats.org/spreadsheetml/2006/main" count="151" uniqueCount="71">
  <si>
    <t>Calculator for Amount of Rental Relief</t>
  </si>
  <si>
    <t>Payment or deduction given by the tenant's landlord to the tenant on or after 1 February 2020 but before the date of receipt of a copy of notice of cash grant by the tenant, for the sole purpose of providing relief to the tenant from economic hardship arising from COVID-19</t>
  </si>
  <si>
    <t xml:space="preserve">Payment or deduction in respect of which the tenant's landlord has provided an undertaking before the date of receipt of a copy of notice of cash grant by the tenant, to give to the tenant for the sole purpose of providing relief to the tenant from economic hardship arising from COVID-19 </t>
  </si>
  <si>
    <t>10.  A purpose-built workers’ dormitory.</t>
  </si>
  <si>
    <t>3. Any serviced apartment or serviced apartment function room, but excluding any premises in item 12.</t>
  </si>
  <si>
    <t>2. The following:
(a) the part of a carpark in a building or development that is or has a registered hotel, that corresponds (in accordance with sub paragraph 1(2) of Part 1) to all the hotel rooms and hotel function rooms of the registered hotel;
(b) any other premises of the registered hotel that are used or intended to be used for or in connection with the operation or enjoyment of the registered hotel (such as a gymnasium); but excluding any premises in item 1.</t>
  </si>
  <si>
    <t>TYPE A PROPERTIES</t>
  </si>
  <si>
    <t>4. The following:
(a) the part of a carpark in a building or development that has serviced apartments, that corresponds (in accordance with sub paragraph 1(2) of Part 1) to all the serviced apartments and serviced apartment function rooms in the building or development, but excluding any premises in item 12;
(b) any other premises in the building or development that are used or intended to be used for or in connection with the operation or enjoyment of the serviced apartments and serviced apartment function rooms (such as a gymnasium for guests of the serviced apartments); but excluding any premises in items 3 and 12.</t>
  </si>
  <si>
    <t>1. Hotel room or hotel function room.</t>
  </si>
  <si>
    <t>5. Any premises of the following that are used or intended to be used for business meetings, incentive travel, conventions and exhibitions (called in this Part MICE premises):
(a) Suntec Singapore Convention and Exhibition Centre;
(b) Singapore Expo;
(c) Changi Exhibition Centre.</t>
  </si>
  <si>
    <t xml:space="preserve">6. The following:
(a) the part of a carpark in a place mentioned in item 5(a), (b) or (c), that corresponds (in accordance with sub paragraph 1(2) of Part 1) to the MICE premises in that place;
(b) any other premises in a place mentioned in item 5(a), (b) or (c), that are used or intended to be used for or in connection with the operation or enjoyment of the MICE premises in that place.
</t>
  </si>
  <si>
    <t>7. All the premises of the following:
(a) Changi Airport;
(b) Singapore Cruise Centre;
(c) Marina Bay Cruise Centre Singapore;
(d) Tanah Merah Ferry Terminal.</t>
  </si>
  <si>
    <t>8.  Any premises that —
(a) are used or intended to be used as —
(i) a backpackers’ hostel, boarding house, guest house or students’ hostel that is not a hotel;
(ii) a hotel that is not a registered hotel;
(iii) a shop or warehouse retail building;
(iv) a restaurant;
(v) a sports and recreation building;
(vi) an amusement centre;
(vii) a cinema or theatre;
(viii) a medical clinic, medical centre, hospital, nursing home, hospice, place of rehabilitation or convalescent home;
(ix) a child care centre or kindergarten;
(x) a school; or
(xi) a driving school;
(b) are not a facility that is or is intended to be for the exclusive use of occupiers of particular premises, whether with or without their guests; and
(c) are not used or intended to be used for any purpose not set out in paragraph (a) or item 9(b), whether together with the purpose in paragraph (a) or otherwise, but excluding any premises mentioned in item 12.</t>
  </si>
  <si>
    <t>9. The following:
(a) the part of a carpark in the same building or development as any of the premises in item 8, that corresponds (in accordance with sub paragraph 1(2) of Part 1) to those premises;
(b) any other premises in the same building or development as any of the premises in item 8, that are used or intended to be used for or in connection with the operation or enjoyment of the second-mentioned premises.</t>
  </si>
  <si>
    <t>11.  Premises of a tourist attraction —
(a) including any premises used or intended to be used for or in connection with the operation or enjoyment of the tourist attraction; but
(b) excluding any premises used or intended to be used whether wholly or partly for any other purpose (except as described in paragraph (a)), and any premises mentioned in item 12.</t>
  </si>
  <si>
    <t>12.  All the premises of the following:
(a) Marina Bay Sands;
(b) Resorts World Sentosa.</t>
  </si>
  <si>
    <t>Type A property (i.e. commercial property, as set out in Part 2 of the First Schedule in the COVID-19 (Temporary Measures) (Rental and Related Measures) Regulations 2020 (https://sso.agc.gov.sg/SL-Supp/S664-2020/)</t>
  </si>
  <si>
    <t>1.  Any premises other than those mentioned in Part 2, but excluding —
(a) premises used or intended to be used whether wholly or partly for an excluded purpose;
(b) the part of a carpark in the same building or development as premises mentioned in paragraph (a) that corresponds (in accordance with sub paragraph 1(2) of Part 1) to those premises; and
(c) any other premises in the same building or development as premises mentioned in paragraph (a), that are used or intended to be used for or in connection with the operation or enjoyment of those premises.</t>
  </si>
  <si>
    <t>TYPE B PROPERTIES</t>
  </si>
  <si>
    <t>Type B property (i.e. industrial / office property, as set out in Part 3 of the First Schedule in the COVID-19 (Temporary Measures) (Rental and Related Measures) Regulations 2020 (https://sso.agc.gov.sg/SL-Supp/S664-2020/)</t>
  </si>
  <si>
    <t>B1</t>
  </si>
  <si>
    <t>C1</t>
  </si>
  <si>
    <t>A</t>
  </si>
  <si>
    <r>
      <rPr>
        <i/>
        <sz val="11"/>
        <rFont val="Calibri"/>
        <family val="2"/>
        <scheme val="minor"/>
      </rPr>
      <t>[Only for lease agreement which was terminated before the date of receipt of a copy of cash grant by the tenant, and the termination entitles the tenant’s landlord to compensation from the tenant]</t>
    </r>
    <r>
      <rPr>
        <sz val="11"/>
        <rFont val="Calibri"/>
        <family val="2"/>
        <scheme val="minor"/>
      </rPr>
      <t xml:space="preserve"> Reduction of the compensation by the tenant's landlord before the termination date which is not subject to any condition imposed on the tenant</t>
    </r>
  </si>
  <si>
    <t>B</t>
  </si>
  <si>
    <t>C</t>
  </si>
  <si>
    <t>D</t>
  </si>
  <si>
    <t>E</t>
  </si>
  <si>
    <t>B1i</t>
  </si>
  <si>
    <t>C1i</t>
  </si>
  <si>
    <t>D1i</t>
  </si>
  <si>
    <t>E1i</t>
  </si>
  <si>
    <r>
      <rPr>
        <i/>
        <sz val="11"/>
        <color theme="1"/>
        <rFont val="Calibri"/>
        <family val="2"/>
        <scheme val="minor"/>
      </rPr>
      <t>[Only applicable for property owners]</t>
    </r>
    <r>
      <rPr>
        <sz val="11"/>
        <color theme="1"/>
        <rFont val="Calibri"/>
        <family val="2"/>
        <scheme val="minor"/>
      </rPr>
      <t xml:space="preserve">
Amount of benefit derived from the reduction in property tax that:
(A) is obliged to pass on to the tenant by 31 July 2020 in accordance with section 29(2) of the Act, to the extent it has been passed on to the tenant by that date; or 
(B) has passed on or has agreed to pass on to the tenant, and by reason of which the owner is exempt from section 29(2) of the Act under regulation 13(1) or (2) of the PTR Regulations.</t>
    </r>
  </si>
  <si>
    <t>Third Schedule, Part 3, para 1(k)(i)</t>
  </si>
  <si>
    <t>Third Schedule, Part 3, para 1(k)(ii)</t>
  </si>
  <si>
    <t>Third Schedule, Part 3, para 1(k)(iii)</t>
  </si>
  <si>
    <t>Third Schedule, Part 3, para 1(k)(iv)</t>
  </si>
  <si>
    <t>Third Schedule, Part 3, para 1(l)</t>
  </si>
  <si>
    <r>
      <rPr>
        <i/>
        <sz val="11"/>
        <color theme="1"/>
        <rFont val="Calibri"/>
        <family val="2"/>
        <scheme val="minor"/>
      </rPr>
      <t>[Only applicable for property owners]</t>
    </r>
    <r>
      <rPr>
        <sz val="11"/>
        <color theme="1"/>
        <rFont val="Calibri"/>
        <family val="2"/>
        <scheme val="minor"/>
      </rPr>
      <t xml:space="preserve">
Amount of benefit derived from the reduction in property tax that the property owner: 
(i) is obliged to pass on or has passed on to another tenant of the Type A property by 31 July 2020 in accordance with section 29(2) of the Act; or 
(ii) has passed on or has agreed to pass on to another tenant of the Type A property (for that property), and by reason of which the owner is exempt from section 29(2) of the Act under regulation 13(1) or (2) of the PTR Regulations.
</t>
    </r>
  </si>
  <si>
    <t>Hidden Rows</t>
  </si>
  <si>
    <t>Total no. of months of PTOs occupation</t>
  </si>
  <si>
    <r>
      <rPr>
        <b/>
        <u/>
        <sz val="11"/>
        <color theme="0"/>
        <rFont val="Calibri"/>
        <family val="2"/>
        <scheme val="minor"/>
      </rPr>
      <t>Calculator B-2:</t>
    </r>
    <r>
      <rPr>
        <b/>
        <sz val="11"/>
        <color theme="0"/>
        <rFont val="Calibri"/>
        <family val="2"/>
        <scheme val="minor"/>
      </rPr>
      <t xml:space="preserve">
Type B property was occupied by 2 or more PTOs during the prescribed period 1 April 2020 to 31 May 2020, each wholly occupying the property at different times during the prescribed period.</t>
    </r>
  </si>
  <si>
    <t>No. of months of PTO occupation - i.e. (B1/30+C1/31)</t>
  </si>
  <si>
    <r>
      <t xml:space="preserve">This calculator estimates the amount of rental relief that a tenant-occupier may receive. The amount is estimated based on the values you have indicated.
Please choose the appropriate calculator below, by clicking on the cell.
</t>
    </r>
    <r>
      <rPr>
        <b/>
        <sz val="11"/>
        <color theme="1"/>
        <rFont val="Calibri"/>
        <family val="2"/>
        <scheme val="minor"/>
      </rPr>
      <t>Please note that Calculator A-1 and Calculator B-1 are designed for use by both landlords and tenants, but the rest are designed for use by the landlords, who have information of all their tenants only.</t>
    </r>
  </si>
  <si>
    <t>Number of months  of additional rental relief for tenant-occupier:</t>
  </si>
  <si>
    <t>Total Number of months of rental relief for tenant-occupier:</t>
  </si>
  <si>
    <t>Rental relief for tenant-occupier:</t>
  </si>
  <si>
    <t>Additional rental relief for tenant-occupier:</t>
  </si>
  <si>
    <t>Total rental relief for tenant-occupier:</t>
  </si>
  <si>
    <t>No. of months of tenant-occupier occupation - i.e. (B/30+C/31+D/30+E/31)</t>
  </si>
  <si>
    <t>Calculator A-1: 
Type A property was wholly occupied by only one tenant-occupier during the prescribed period, or wholly occupied by one tenant-occupier during part of the prescribed period 1 April 2020 to 31 July 2020, and no other tenant-occupier occupied the Type A property in the remaining part of the prescribed period</t>
  </si>
  <si>
    <t>Number of months of rental relief for tenant-occupier:</t>
  </si>
  <si>
    <t>Total no. of months of tenant-occupiers occupation</t>
  </si>
  <si>
    <t>Calculator A-2:
Type A property was occupied by 2 or more tenant-occupiers during the prescribed period 1 April 2020 to 31 July 2020, each wholly occupying the property at different times during the prescribed period</t>
  </si>
  <si>
    <t>Tenant-occupier #1</t>
  </si>
  <si>
    <t>Tenant-occupier #2</t>
  </si>
  <si>
    <t>Tenant-occupier #3
(if applicable)</t>
  </si>
  <si>
    <t>Tenant-occupier #4
(if applicable)</t>
  </si>
  <si>
    <t>Calculator B-1: 
Type B property was wholly occupied by only one tenant-occupier # during the prescribed period, or wholly occupied by one tenant-occupier # during part of the prescribed period 1 April 2020 to 31 May 2020, and no other tenant-occupier # occupied the Type B property in the remaining part of the prescribed period</t>
  </si>
  <si>
    <t>No. of months of tenant-occupier occupation - i.e. (B1/30+C1/31)</t>
  </si>
  <si>
    <t>[No input required, this field will self-populate based on the total rent input]
Average monthly rent payable by the tenant for leasing or licensing the Type A property during the prescribed period or part of the prescribed period, as the case may be</t>
  </si>
  <si>
    <t>Total rent paid during the tenant-occupier's period of occupation between 1 April to 2020 to 31 July 2020, or any period parthereof</t>
  </si>
  <si>
    <t>Number of days that the tenant-occupier was a tenant of the Type A property in the month of April 2020</t>
  </si>
  <si>
    <t>Number of days that the tenant-occupier was a tenant of the Type A property in the month of May 2020</t>
  </si>
  <si>
    <t>Number of days that the tenant-occupier was a tenant of the Type A property in the month of June 2020</t>
  </si>
  <si>
    <t>Number of days that the tenant-occupier was a tenant of the Type A property in the month of July 2020</t>
  </si>
  <si>
    <t>Total rent paid during the tenant-occupier's period of occupation between 1 April to 2020 to 31 May 2020, or any period parthereof</t>
  </si>
  <si>
    <r>
      <rPr>
        <b/>
        <sz val="11"/>
        <rFont val="Calibri"/>
        <family val="2"/>
        <scheme val="minor"/>
      </rPr>
      <t xml:space="preserve">Calculator A-1: </t>
    </r>
    <r>
      <rPr>
        <sz val="11"/>
        <rFont val="Calibri"/>
        <family val="2"/>
        <scheme val="minor"/>
      </rPr>
      <t xml:space="preserve">
Type A property was wholly occupied by only one tenant-occupier during the prescribed period, or wholly occupied by one tenant-occupier during part of the prescribed period 1 April 2020 to 31 July 2020, and no other tenant-occupier occupied the Type A property in the remaining part of the prescribed period</t>
    </r>
  </si>
  <si>
    <r>
      <rPr>
        <b/>
        <sz val="11"/>
        <rFont val="Calibri"/>
        <family val="2"/>
        <scheme val="minor"/>
      </rPr>
      <t>Calculator A-2:</t>
    </r>
    <r>
      <rPr>
        <sz val="11"/>
        <rFont val="Calibri"/>
        <family val="2"/>
        <scheme val="minor"/>
      </rPr>
      <t xml:space="preserve">
Type A property was occupied by 2 or more tenant-occupiers during the prescribed period 1 April 2020 to 31 July 2020, each wholly occupying the property at different times during the prescribed period</t>
    </r>
  </si>
  <si>
    <r>
      <rPr>
        <b/>
        <sz val="11"/>
        <rFont val="Calibri"/>
        <family val="2"/>
        <scheme val="minor"/>
      </rPr>
      <t xml:space="preserve">Calculator B-1: </t>
    </r>
    <r>
      <rPr>
        <sz val="11"/>
        <rFont val="Calibri"/>
        <family val="2"/>
        <scheme val="minor"/>
      </rPr>
      <t xml:space="preserve">
Type B property was wholly occupied by only one tenant-occupier during the prescribed period, or wholly occupied by one tenant-occupier during part of the prescribed period 1 April 2020 to 31 May 2020, and no other tenant-occupier occupied the Type B property in the remaining part of the prescribed period
</t>
    </r>
  </si>
  <si>
    <r>
      <rPr>
        <b/>
        <sz val="11"/>
        <rFont val="Calibri"/>
        <family val="2"/>
        <scheme val="minor"/>
      </rPr>
      <t>Calculator B-2:</t>
    </r>
    <r>
      <rPr>
        <sz val="11"/>
        <rFont val="Calibri"/>
        <family val="2"/>
        <scheme val="minor"/>
      </rPr>
      <t xml:space="preserve">
Type B property was occupied by 2 or more tenant-occupiers during the prescribed period 1 April 2020 to 31 May 2020, each wholly occupying the property at different times during the prescribed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</si>
</sst>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43" formatCode="_-* #,##0.00_-;\-* #,##0.00_-;_-* &quot;-&quot;??_-;_-@_-"/>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i/>
      <sz val="11"/>
      <name val="Calibri"/>
      <family val="2"/>
      <scheme val="minor"/>
    </font>
    <font>
      <b/>
      <u/>
      <sz val="11"/>
      <color theme="0"/>
      <name val="Calibri"/>
      <family val="2"/>
      <scheme val="minor"/>
    </font>
    <font>
      <sz val="11"/>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7030A0"/>
        <bgColor indexed="64"/>
      </patternFill>
    </fill>
    <fill>
      <patternFill patternType="solid">
        <fgColor rgb="FFCC99FF"/>
        <bgColor indexed="64"/>
      </patternFill>
    </fill>
    <fill>
      <patternFill patternType="solid">
        <fgColor theme="0" tint="-0.14999847407452621"/>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xf numFmtId="43" fontId="1" fillId="0" borderId="0" applyFont="0" applyFill="0" applyBorder="0" applyAlignment="0" applyProtection="0"/>
  </cellStyleXfs>
  <cellXfs count="50">
    <xf numFmtId="0" fontId="0" fillId="0" borderId="0" xfId="0"/>
    <xf numFmtId="0" fontId="0" fillId="2" borderId="0" xfId="0" applyFill="1"/>
    <xf numFmtId="0" fontId="0" fillId="2" borderId="0" xfId="0" applyFill="1" applyAlignment="1">
      <alignment vertical="top" wrapText="1"/>
    </xf>
    <xf numFmtId="44" fontId="0" fillId="5" borderId="1" xfId="1" applyFont="1" applyFill="1" applyBorder="1" applyAlignment="1">
      <alignment vertical="top" wrapText="1"/>
    </xf>
    <xf numFmtId="1" fontId="0" fillId="5" borderId="1" xfId="0" applyNumberFormat="1" applyFill="1" applyBorder="1" applyAlignment="1">
      <alignment vertical="top" wrapText="1"/>
    </xf>
    <xf numFmtId="0" fontId="0" fillId="5" borderId="1" xfId="0" applyFill="1" applyBorder="1" applyAlignment="1">
      <alignment vertical="top" wrapText="1"/>
    </xf>
    <xf numFmtId="0" fontId="6" fillId="2" borderId="0" xfId="0" applyFont="1" applyFill="1" applyAlignment="1">
      <alignment vertical="top" wrapText="1"/>
    </xf>
    <xf numFmtId="0" fontId="6" fillId="2" borderId="0" xfId="0" applyFont="1" applyFill="1" applyAlignment="1">
      <alignment horizontal="right" vertical="top" wrapText="1"/>
    </xf>
    <xf numFmtId="0" fontId="7" fillId="2" borderId="0" xfId="0" applyFont="1" applyFill="1" applyAlignment="1">
      <alignment vertical="top" wrapText="1"/>
    </xf>
    <xf numFmtId="0" fontId="3" fillId="2" borderId="0" xfId="0" applyFont="1" applyFill="1" applyAlignment="1">
      <alignment horizontal="right" vertical="top" wrapText="1"/>
    </xf>
    <xf numFmtId="0" fontId="7" fillId="2" borderId="0" xfId="0" applyFont="1" applyFill="1"/>
    <xf numFmtId="0" fontId="2" fillId="3" borderId="2" xfId="0" applyFont="1" applyFill="1" applyBorder="1"/>
    <xf numFmtId="0" fontId="0" fillId="2" borderId="0" xfId="0" applyFill="1" applyBorder="1"/>
    <xf numFmtId="0" fontId="0" fillId="6" borderId="4" xfId="0" applyFill="1" applyBorder="1" applyAlignment="1">
      <alignment vertical="top" wrapText="1"/>
    </xf>
    <xf numFmtId="0" fontId="11" fillId="2" borderId="0" xfId="0" applyFont="1" applyFill="1" applyAlignment="1">
      <alignment vertical="top" wrapText="1"/>
    </xf>
    <xf numFmtId="0" fontId="3" fillId="2" borderId="0" xfId="0" applyFont="1" applyFill="1" applyAlignment="1">
      <alignment horizontal="center" vertical="top" wrapText="1"/>
    </xf>
    <xf numFmtId="0" fontId="4" fillId="2" borderId="0" xfId="0" applyFont="1" applyFill="1" applyAlignment="1">
      <alignment vertical="top" wrapText="1"/>
    </xf>
    <xf numFmtId="0" fontId="2" fillId="2" borderId="0" xfId="0" applyFont="1" applyFill="1" applyAlignment="1">
      <alignment horizontal="center" vertical="top" wrapText="1"/>
    </xf>
    <xf numFmtId="1" fontId="4" fillId="2" borderId="0" xfId="0" applyNumberFormat="1" applyFont="1" applyFill="1" applyBorder="1" applyAlignment="1">
      <alignment vertical="top" wrapText="1"/>
    </xf>
    <xf numFmtId="0" fontId="4" fillId="2" borderId="0" xfId="0" applyFont="1" applyFill="1" applyBorder="1" applyAlignment="1">
      <alignment vertical="top" wrapText="1"/>
    </xf>
    <xf numFmtId="1" fontId="0" fillId="2" borderId="0" xfId="0" applyNumberFormat="1" applyFill="1" applyBorder="1" applyAlignment="1">
      <alignment vertical="top" wrapText="1"/>
    </xf>
    <xf numFmtId="0" fontId="0" fillId="2" borderId="0" xfId="0" applyFill="1" applyBorder="1" applyAlignment="1">
      <alignment vertical="top" wrapText="1"/>
    </xf>
    <xf numFmtId="44" fontId="6" fillId="2" borderId="0" xfId="1" applyFont="1" applyFill="1" applyBorder="1" applyAlignment="1">
      <alignment vertical="top" wrapText="1"/>
    </xf>
    <xf numFmtId="0" fontId="3" fillId="2" borderId="0" xfId="0" applyNumberFormat="1" applyFont="1" applyFill="1" applyAlignment="1">
      <alignment horizontal="center" vertical="top" wrapText="1"/>
    </xf>
    <xf numFmtId="0" fontId="11" fillId="2" borderId="0" xfId="0" applyNumberFormat="1" applyFont="1" applyFill="1" applyAlignment="1">
      <alignment horizontal="left" vertical="top" wrapText="1"/>
    </xf>
    <xf numFmtId="0" fontId="0" fillId="2" borderId="0" xfId="0" applyNumberFormat="1" applyFill="1" applyAlignment="1">
      <alignment vertical="top" wrapText="1"/>
    </xf>
    <xf numFmtId="0" fontId="7" fillId="2" borderId="0" xfId="0" applyFont="1" applyFill="1" applyBorder="1" applyAlignment="1">
      <alignment vertical="top" wrapText="1"/>
    </xf>
    <xf numFmtId="0" fontId="0" fillId="2" borderId="0" xfId="0" applyFont="1" applyFill="1"/>
    <xf numFmtId="0" fontId="2" fillId="4" borderId="2" xfId="0" applyFont="1" applyFill="1" applyBorder="1" applyAlignment="1">
      <alignment vertical="top" wrapText="1"/>
    </xf>
    <xf numFmtId="0" fontId="0" fillId="5" borderId="3" xfId="0" applyFill="1" applyBorder="1" applyAlignment="1">
      <alignment vertical="top" wrapText="1"/>
    </xf>
    <xf numFmtId="0" fontId="0" fillId="2" borderId="3" xfId="0" applyFill="1" applyBorder="1" applyAlignment="1">
      <alignment vertical="top" wrapText="1"/>
    </xf>
    <xf numFmtId="0" fontId="0" fillId="2" borderId="4" xfId="0" applyFill="1" applyBorder="1" applyAlignment="1">
      <alignment vertical="top" wrapText="1"/>
    </xf>
    <xf numFmtId="0" fontId="2" fillId="4" borderId="2" xfId="2" applyFont="1" applyFill="1" applyBorder="1" applyAlignment="1">
      <alignment wrapText="1"/>
    </xf>
    <xf numFmtId="0" fontId="0" fillId="5" borderId="4" xfId="0" applyFill="1" applyBorder="1" applyAlignment="1">
      <alignment vertical="top" wrapText="1"/>
    </xf>
    <xf numFmtId="44" fontId="6" fillId="2" borderId="0" xfId="0" applyNumberFormat="1" applyFont="1" applyFill="1" applyBorder="1" applyAlignment="1">
      <alignment vertical="top" wrapText="1"/>
    </xf>
    <xf numFmtId="43" fontId="6" fillId="0" borderId="1" xfId="3" applyFont="1" applyFill="1" applyBorder="1" applyAlignment="1">
      <alignment vertical="top" wrapText="1"/>
    </xf>
    <xf numFmtId="43" fontId="2" fillId="4" borderId="1" xfId="3" applyFont="1" applyFill="1" applyBorder="1" applyAlignment="1">
      <alignment vertical="top" wrapText="1"/>
    </xf>
    <xf numFmtId="0" fontId="11" fillId="7" borderId="1" xfId="0" applyFont="1" applyFill="1" applyBorder="1" applyAlignment="1">
      <alignment horizontal="right" vertical="top" wrapText="1"/>
    </xf>
    <xf numFmtId="2" fontId="11" fillId="7" borderId="1" xfId="0" applyNumberFormat="1" applyFont="1" applyFill="1" applyBorder="1" applyAlignment="1">
      <alignment vertical="top" wrapText="1"/>
    </xf>
    <xf numFmtId="0" fontId="11" fillId="7" borderId="0" xfId="0" applyFont="1" applyFill="1" applyAlignment="1">
      <alignment horizontal="right" vertical="top" wrapText="1"/>
    </xf>
    <xf numFmtId="2" fontId="11" fillId="7" borderId="0" xfId="0" applyNumberFormat="1" applyFont="1" applyFill="1" applyAlignment="1">
      <alignment vertical="top" wrapText="1"/>
    </xf>
    <xf numFmtId="0" fontId="0" fillId="7" borderId="0" xfId="0" applyFill="1" applyAlignment="1">
      <alignment vertical="top" wrapText="1"/>
    </xf>
    <xf numFmtId="0" fontId="3" fillId="7" borderId="0" xfId="0" applyFont="1" applyFill="1" applyAlignment="1">
      <alignment horizontal="center" vertical="top" wrapText="1"/>
    </xf>
    <xf numFmtId="0" fontId="2" fillId="7" borderId="0" xfId="0" applyFont="1" applyFill="1" applyAlignment="1">
      <alignment horizontal="center" vertical="top" wrapText="1"/>
    </xf>
    <xf numFmtId="44" fontId="0" fillId="0" borderId="1" xfId="1" applyFont="1" applyFill="1" applyBorder="1" applyAlignment="1">
      <alignment vertical="top" wrapText="1"/>
    </xf>
    <xf numFmtId="0" fontId="0" fillId="0" borderId="0" xfId="0" applyFill="1" applyAlignment="1">
      <alignment vertical="top" wrapText="1"/>
    </xf>
    <xf numFmtId="0" fontId="7" fillId="5" borderId="3" xfId="2" applyFont="1" applyFill="1" applyBorder="1" applyAlignment="1">
      <alignment vertical="top" wrapText="1"/>
    </xf>
    <xf numFmtId="0" fontId="7" fillId="2" borderId="4" xfId="2" applyFont="1" applyFill="1" applyBorder="1" applyAlignment="1">
      <alignment wrapText="1"/>
    </xf>
    <xf numFmtId="0" fontId="7" fillId="2" borderId="4" xfId="2" applyFont="1" applyFill="1" applyBorder="1" applyAlignment="1">
      <alignment vertical="top" wrapText="1"/>
    </xf>
    <xf numFmtId="0" fontId="2" fillId="4" borderId="0" xfId="0" applyFont="1" applyFill="1" applyAlignment="1">
      <alignment horizontal="left" vertical="top" wrapText="1"/>
    </xf>
  </cellXfs>
  <cellStyles count="4">
    <cellStyle name="Comma" xfId="3" builtinId="3"/>
    <cellStyle name="Currency" xfId="1" builtinId="4"/>
    <cellStyle name="Hyperlink" xfId="2" builtinId="8"/>
    <cellStyle name="Normal" xfId="0" builtinId="0"/>
  </cellStyles>
  <dxfs count="0"/>
  <tableStyles count="0" defaultTableStyle="TableStyleMedium2" defaultPivotStyle="PivotStyleLight16"/>
  <colors>
    <mruColors>
      <color rgb="FFCCFFCC"/>
      <color rgb="FFFFFF99"/>
      <color rgb="FFFFCCFF"/>
      <color rgb="FFFF9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B11"/>
  <sheetViews>
    <sheetView tabSelected="1" zoomScale="85" zoomScaleNormal="85" workbookViewId="0">
      <selection activeCell="D6" sqref="D6"/>
    </sheetView>
  </sheetViews>
  <sheetFormatPr defaultRowHeight="15" x14ac:dyDescent="0.25"/>
  <cols>
    <col min="1" max="1" width="2.85546875" style="1" customWidth="1"/>
    <col min="2" max="2" width="128.5703125" style="1" customWidth="1"/>
    <col min="3" max="16384" width="9.140625" style="1"/>
  </cols>
  <sheetData>
    <row r="1" spans="2:2" ht="15.75" thickBot="1" x14ac:dyDescent="0.3"/>
    <row r="2" spans="2:2" x14ac:dyDescent="0.25">
      <c r="B2" s="11" t="s">
        <v>0</v>
      </c>
    </row>
    <row r="3" spans="2:2" ht="105.75" thickBot="1" x14ac:dyDescent="0.3">
      <c r="B3" s="13" t="s">
        <v>43</v>
      </c>
    </row>
    <row r="4" spans="2:2" s="12" customFormat="1" ht="15.75" thickBot="1" x14ac:dyDescent="0.3"/>
    <row r="5" spans="2:2" ht="30" x14ac:dyDescent="0.25">
      <c r="B5" s="32" t="s">
        <v>16</v>
      </c>
    </row>
    <row r="6" spans="2:2" s="27" customFormat="1" ht="60" x14ac:dyDescent="0.25">
      <c r="B6" s="46" t="s">
        <v>67</v>
      </c>
    </row>
    <row r="7" spans="2:2" s="10" customFormat="1" ht="48.75" customHeight="1" thickBot="1" x14ac:dyDescent="0.3">
      <c r="B7" s="48" t="s">
        <v>68</v>
      </c>
    </row>
    <row r="8" spans="2:2" ht="15.75" thickBot="1" x14ac:dyDescent="0.3"/>
    <row r="9" spans="2:2" ht="30" x14ac:dyDescent="0.25">
      <c r="B9" s="32" t="s">
        <v>19</v>
      </c>
    </row>
    <row r="10" spans="2:2" s="10" customFormat="1" ht="75" x14ac:dyDescent="0.25">
      <c r="B10" s="46" t="s">
        <v>69</v>
      </c>
    </row>
    <row r="11" spans="2:2" ht="45.75" thickBot="1" x14ac:dyDescent="0.3">
      <c r="B11" s="47" t="s">
        <v>70</v>
      </c>
    </row>
  </sheetData>
  <hyperlinks>
    <hyperlink ref="B5" location="'Type A Property'!A1" display="Type A property (i.e. commercial property, as set out in Part 2 of the First Schedule in the COVID-19 (Temporary Measures) (Rental and Related Measures) Regulations 2020"/>
    <hyperlink ref="B9" location="'Type B'!A1" display="Type B property (i.e. industrial / office property, as set out in Part 3 of the First Schedule in the COVID-19 (Temporary Measures) (Rental and Related Measures) Regulations 2020 (https://sso.agc.gov.sg/SL-Supp/S664-2020/)"/>
    <hyperlink ref="B6" location="'A-1'!A1" display="'A-1'!A1"/>
    <hyperlink ref="B7" location="'A-2'!A1" display="'A-2'!A1"/>
    <hyperlink ref="B10" location="'B-1'!A1" display="'B-1'!A1"/>
    <hyperlink ref="B11" location="'B-2'!A1" display="'B-2'!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B14"/>
  <sheetViews>
    <sheetView workbookViewId="0">
      <selection activeCell="B4" sqref="B4"/>
    </sheetView>
  </sheetViews>
  <sheetFormatPr defaultRowHeight="15" x14ac:dyDescent="0.25"/>
  <cols>
    <col min="1" max="1" width="2.85546875" style="1" customWidth="1"/>
    <col min="2" max="2" width="135.7109375" style="2" customWidth="1"/>
    <col min="3" max="16384" width="9.140625" style="1"/>
  </cols>
  <sheetData>
    <row r="1" spans="2:2" ht="15.75" thickBot="1" x14ac:dyDescent="0.3">
      <c r="B1" s="21"/>
    </row>
    <row r="2" spans="2:2" x14ac:dyDescent="0.25">
      <c r="B2" s="28" t="s">
        <v>6</v>
      </c>
    </row>
    <row r="3" spans="2:2" x14ac:dyDescent="0.25">
      <c r="B3" s="29" t="s">
        <v>8</v>
      </c>
    </row>
    <row r="4" spans="2:2" ht="75" x14ac:dyDescent="0.25">
      <c r="B4" s="30" t="s">
        <v>5</v>
      </c>
    </row>
    <row r="5" spans="2:2" x14ac:dyDescent="0.25">
      <c r="B5" s="29" t="s">
        <v>4</v>
      </c>
    </row>
    <row r="6" spans="2:2" ht="75" customHeight="1" x14ac:dyDescent="0.25">
      <c r="B6" s="30" t="s">
        <v>7</v>
      </c>
    </row>
    <row r="7" spans="2:2" ht="75" x14ac:dyDescent="0.25">
      <c r="B7" s="29" t="s">
        <v>9</v>
      </c>
    </row>
    <row r="8" spans="2:2" ht="75" customHeight="1" x14ac:dyDescent="0.25">
      <c r="B8" s="30" t="s">
        <v>10</v>
      </c>
    </row>
    <row r="9" spans="2:2" ht="75" x14ac:dyDescent="0.25">
      <c r="B9" s="29" t="s">
        <v>11</v>
      </c>
    </row>
    <row r="10" spans="2:2" ht="240" customHeight="1" x14ac:dyDescent="0.25">
      <c r="B10" s="30" t="s">
        <v>12</v>
      </c>
    </row>
    <row r="11" spans="2:2" ht="75" x14ac:dyDescent="0.25">
      <c r="B11" s="29" t="s">
        <v>13</v>
      </c>
    </row>
    <row r="12" spans="2:2" x14ac:dyDescent="0.25">
      <c r="B12" s="30" t="s">
        <v>3</v>
      </c>
    </row>
    <row r="13" spans="2:2" ht="60" x14ac:dyDescent="0.25">
      <c r="B13" s="29" t="s">
        <v>14</v>
      </c>
    </row>
    <row r="14" spans="2:2" ht="45.75" thickBot="1" x14ac:dyDescent="0.3">
      <c r="B14" s="3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zoomScale="70" zoomScaleNormal="70" workbookViewId="0">
      <selection activeCell="B3" sqref="B3:B9"/>
    </sheetView>
  </sheetViews>
  <sheetFormatPr defaultRowHeight="15" x14ac:dyDescent="0.25"/>
  <cols>
    <col min="1" max="1" width="71.42578125" style="2" customWidth="1"/>
    <col min="2" max="2" width="21.42578125" style="2" customWidth="1"/>
    <col min="3" max="3" width="37.85546875" style="2" customWidth="1"/>
    <col min="4" max="4" width="0" style="14" hidden="1" customWidth="1"/>
    <col min="5" max="16384" width="9.140625" style="2"/>
  </cols>
  <sheetData>
    <row r="1" spans="1:4" ht="45" customHeight="1" x14ac:dyDescent="0.25">
      <c r="A1" s="49" t="s">
        <v>50</v>
      </c>
      <c r="B1" s="49"/>
      <c r="C1" s="49"/>
    </row>
    <row r="3" spans="1:4" ht="30" x14ac:dyDescent="0.25">
      <c r="A3" s="2" t="s">
        <v>62</v>
      </c>
      <c r="B3" s="5"/>
      <c r="C3" s="14" t="str">
        <f>IF(B3&gt;30,"This should be a number between 0 and 30 days days","")</f>
        <v/>
      </c>
      <c r="D3" s="14" t="s">
        <v>24</v>
      </c>
    </row>
    <row r="4" spans="1:4" x14ac:dyDescent="0.25">
      <c r="C4" s="14"/>
    </row>
    <row r="5" spans="1:4" ht="30" x14ac:dyDescent="0.25">
      <c r="A5" s="2" t="s">
        <v>63</v>
      </c>
      <c r="B5" s="4"/>
      <c r="C5" s="14" t="str">
        <f>IF(B5&gt;31,"This should be a number between 0 and 31 days days","")</f>
        <v/>
      </c>
      <c r="D5" s="14" t="s">
        <v>25</v>
      </c>
    </row>
    <row r="6" spans="1:4" x14ac:dyDescent="0.25">
      <c r="C6" s="14"/>
    </row>
    <row r="7" spans="1:4" ht="30" x14ac:dyDescent="0.25">
      <c r="A7" s="2" t="s">
        <v>64</v>
      </c>
      <c r="B7" s="4"/>
      <c r="C7" s="14" t="str">
        <f>IF(B7&gt;30,"This should be a number between 0 and 30 days days","")</f>
        <v/>
      </c>
      <c r="D7" s="14" t="s">
        <v>26</v>
      </c>
    </row>
    <row r="8" spans="1:4" x14ac:dyDescent="0.25">
      <c r="C8" s="14"/>
    </row>
    <row r="9" spans="1:4" ht="30" x14ac:dyDescent="0.25">
      <c r="A9" s="2" t="s">
        <v>65</v>
      </c>
      <c r="B9" s="4"/>
      <c r="C9" s="14" t="str">
        <f>IF(B9&gt;31,"This should be a number between 0 and 31 days days","")</f>
        <v/>
      </c>
      <c r="D9" s="14" t="s">
        <v>27</v>
      </c>
    </row>
    <row r="11" spans="1:4" ht="30" x14ac:dyDescent="0.25">
      <c r="A11" s="2" t="s">
        <v>61</v>
      </c>
      <c r="B11" s="3">
        <v>0</v>
      </c>
    </row>
    <row r="13" spans="1:4" ht="60" x14ac:dyDescent="0.25">
      <c r="A13" s="2" t="s">
        <v>60</v>
      </c>
      <c r="B13" s="44" t="e">
        <f>B11/SUM(B9,B7,B5,B3)*30.5</f>
        <v>#DIV/0!</v>
      </c>
      <c r="D13" s="14" t="s">
        <v>22</v>
      </c>
    </row>
    <row r="15" spans="1:4" ht="75" x14ac:dyDescent="0.25">
      <c r="A15" s="2" t="s">
        <v>1</v>
      </c>
      <c r="B15" s="3">
        <v>0</v>
      </c>
      <c r="D15" s="14" t="s">
        <v>33</v>
      </c>
    </row>
    <row r="17" spans="1:4" ht="75" x14ac:dyDescent="0.25">
      <c r="A17" s="2" t="s">
        <v>2</v>
      </c>
      <c r="B17" s="3">
        <v>0</v>
      </c>
      <c r="D17" s="14" t="s">
        <v>34</v>
      </c>
    </row>
    <row r="19" spans="1:4" ht="75" x14ac:dyDescent="0.25">
      <c r="A19" s="8" t="s">
        <v>23</v>
      </c>
      <c r="B19" s="3">
        <v>0</v>
      </c>
      <c r="D19" s="14" t="s">
        <v>35</v>
      </c>
    </row>
    <row r="20" spans="1:4" x14ac:dyDescent="0.25">
      <c r="D20" s="2"/>
    </row>
    <row r="21" spans="1:4" ht="165" x14ac:dyDescent="0.25">
      <c r="A21" s="2" t="s">
        <v>32</v>
      </c>
      <c r="B21" s="3">
        <v>0</v>
      </c>
      <c r="D21" s="14" t="s">
        <v>36</v>
      </c>
    </row>
    <row r="23" spans="1:4" ht="195" x14ac:dyDescent="0.25">
      <c r="A23" s="2" t="s">
        <v>38</v>
      </c>
      <c r="B23" s="3">
        <v>0</v>
      </c>
      <c r="D23" s="14" t="s">
        <v>37</v>
      </c>
    </row>
    <row r="25" spans="1:4" x14ac:dyDescent="0.25">
      <c r="A25" s="7" t="s">
        <v>51</v>
      </c>
      <c r="B25" s="35">
        <f>MIN(2,B34)</f>
        <v>0</v>
      </c>
    </row>
    <row r="26" spans="1:4" x14ac:dyDescent="0.25">
      <c r="A26" s="9" t="s">
        <v>44</v>
      </c>
      <c r="B26" s="35">
        <f>IF(B3+B5&lt;&gt;61,0,(B34-2))</f>
        <v>0</v>
      </c>
    </row>
    <row r="27" spans="1:4" x14ac:dyDescent="0.25">
      <c r="A27" s="9" t="s">
        <v>45</v>
      </c>
      <c r="B27" s="36">
        <f>B26+B25</f>
        <v>0</v>
      </c>
    </row>
    <row r="29" spans="1:4" x14ac:dyDescent="0.25">
      <c r="A29" s="7" t="s">
        <v>46</v>
      </c>
      <c r="B29" s="35" t="e">
        <f>IF(B25*B13&gt;SUM(B15,B17,B19,B21,B23),B25*B13-SUM(B15,B17,B19,B21,B23),0)</f>
        <v>#DIV/0!</v>
      </c>
    </row>
    <row r="30" spans="1:4" x14ac:dyDescent="0.25">
      <c r="A30" s="9" t="s">
        <v>47</v>
      </c>
      <c r="B30" s="35" t="e">
        <f>IF(B25*B13&gt;SUM(B15,B17,B19,B21,B23),B26*B13,B26*B13-(SUM(B15,B17,B19,B21,B23)-B25))</f>
        <v>#DIV/0!</v>
      </c>
    </row>
    <row r="31" spans="1:4" x14ac:dyDescent="0.25">
      <c r="A31" s="9" t="s">
        <v>48</v>
      </c>
      <c r="B31" s="36" t="e">
        <f>B30+B29</f>
        <v>#DIV/0!</v>
      </c>
    </row>
    <row r="33" spans="1:2" hidden="1" x14ac:dyDescent="0.25">
      <c r="A33" s="2" t="s">
        <v>39</v>
      </c>
    </row>
    <row r="34" spans="1:2" hidden="1" x14ac:dyDescent="0.25">
      <c r="A34" s="37" t="s">
        <v>49</v>
      </c>
      <c r="B34" s="38">
        <f>B3/30+B5/31+B7/30+B9/31</f>
        <v>0</v>
      </c>
    </row>
  </sheetData>
  <mergeCells count="1">
    <mergeCell ref="A1:C1"/>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85" zoomScaleNormal="85" workbookViewId="0">
      <selection activeCell="H4" sqref="H4:H10"/>
    </sheetView>
  </sheetViews>
  <sheetFormatPr defaultRowHeight="15" x14ac:dyDescent="0.25"/>
  <cols>
    <col min="1" max="1" width="87.5703125" style="2" customWidth="1"/>
    <col min="2" max="2" width="14.28515625" style="2" customWidth="1"/>
    <col min="3" max="3" width="2.140625" style="16" customWidth="1"/>
    <col min="4" max="4" width="14.28515625" style="2" customWidth="1"/>
    <col min="5" max="5" width="2.140625" style="2" customWidth="1"/>
    <col min="6" max="6" width="14.28515625" style="2" customWidth="1"/>
    <col min="7" max="7" width="2.140625" style="2" customWidth="1"/>
    <col min="8" max="8" width="14.28515625" style="2" customWidth="1"/>
    <col min="9" max="9" width="33.5703125" style="25" customWidth="1"/>
    <col min="10" max="10" width="70.42578125" style="14" hidden="1" customWidth="1"/>
    <col min="11" max="16384" width="9.140625" style="2"/>
  </cols>
  <sheetData>
    <row r="1" spans="1:10" ht="75" customHeight="1" x14ac:dyDescent="0.25">
      <c r="A1" s="49" t="s">
        <v>53</v>
      </c>
      <c r="B1" s="49"/>
      <c r="C1" s="49"/>
      <c r="D1" s="49"/>
      <c r="E1" s="49"/>
      <c r="F1" s="49"/>
      <c r="G1" s="49"/>
      <c r="H1" s="49"/>
      <c r="I1" s="49"/>
    </row>
    <row r="3" spans="1:10" ht="53.25" customHeight="1" x14ac:dyDescent="0.25">
      <c r="B3" s="15" t="s">
        <v>54</v>
      </c>
      <c r="C3" s="17"/>
      <c r="D3" s="15" t="s">
        <v>55</v>
      </c>
      <c r="E3" s="15"/>
      <c r="F3" s="15" t="s">
        <v>56</v>
      </c>
      <c r="G3" s="15"/>
      <c r="H3" s="15" t="s">
        <v>57</v>
      </c>
      <c r="I3" s="23"/>
    </row>
    <row r="4" spans="1:10" ht="35.25" customHeight="1" x14ac:dyDescent="0.25">
      <c r="A4" s="2" t="s">
        <v>62</v>
      </c>
      <c r="B4" s="5"/>
      <c r="C4" s="18"/>
      <c r="D4" s="5"/>
      <c r="E4" s="20"/>
      <c r="F4" s="5"/>
      <c r="G4" s="20"/>
      <c r="H4" s="5"/>
      <c r="I4" s="24" t="str">
        <f>IF(B4+D4+F4+H4&gt;30,"The total number of days should be between 0 and 30 days","")</f>
        <v/>
      </c>
      <c r="J4" s="14" t="s">
        <v>28</v>
      </c>
    </row>
    <row r="6" spans="1:10" ht="35.25" customHeight="1" x14ac:dyDescent="0.25">
      <c r="A6" s="2" t="s">
        <v>63</v>
      </c>
      <c r="B6" s="4"/>
      <c r="C6" s="19"/>
      <c r="D6" s="4"/>
      <c r="E6" s="21"/>
      <c r="F6" s="4"/>
      <c r="G6" s="21"/>
      <c r="H6" s="4"/>
      <c r="I6" s="24" t="str">
        <f>IF(B6+D6+F6+H6&gt;31,"The total number of days should be between 0 and 31 days","")</f>
        <v/>
      </c>
      <c r="J6" s="14" t="s">
        <v>29</v>
      </c>
    </row>
    <row r="8" spans="1:10" ht="35.25" customHeight="1" x14ac:dyDescent="0.25">
      <c r="A8" s="2" t="s">
        <v>64</v>
      </c>
      <c r="B8" s="4"/>
      <c r="C8" s="21"/>
      <c r="D8" s="4"/>
      <c r="E8" s="21"/>
      <c r="F8" s="4"/>
      <c r="G8" s="21"/>
      <c r="H8" s="4"/>
      <c r="I8" s="24" t="str">
        <f>IF(B8+D8+F8+H8&gt;30,"The total number of days should be between 0 and 30 days","")</f>
        <v/>
      </c>
      <c r="J8" s="14" t="s">
        <v>30</v>
      </c>
    </row>
    <row r="10" spans="1:10" ht="35.25" customHeight="1" x14ac:dyDescent="0.25">
      <c r="A10" s="2" t="s">
        <v>65</v>
      </c>
      <c r="B10" s="4"/>
      <c r="C10" s="26"/>
      <c r="D10" s="4"/>
      <c r="E10" s="26"/>
      <c r="F10" s="4"/>
      <c r="G10" s="26"/>
      <c r="H10" s="4"/>
      <c r="I10" s="24" t="str">
        <f>IF(B10+D10+F10+H10&gt;31,"The total number of days should be between 0 and 31 days","")</f>
        <v/>
      </c>
      <c r="J10" s="14" t="s">
        <v>31</v>
      </c>
    </row>
    <row r="11" spans="1:10" x14ac:dyDescent="0.25">
      <c r="C11" s="34"/>
      <c r="E11" s="14"/>
      <c r="G11" s="25"/>
    </row>
    <row r="12" spans="1:10" ht="30" x14ac:dyDescent="0.25">
      <c r="A12" s="2" t="s">
        <v>61</v>
      </c>
      <c r="B12" s="3">
        <v>0</v>
      </c>
      <c r="C12" s="34"/>
      <c r="D12" s="3">
        <v>0</v>
      </c>
      <c r="E12" s="14"/>
      <c r="F12" s="3">
        <v>0</v>
      </c>
      <c r="G12" s="25"/>
      <c r="H12" s="3">
        <v>0</v>
      </c>
    </row>
    <row r="13" spans="1:10" x14ac:dyDescent="0.25">
      <c r="C13" s="34"/>
      <c r="D13" s="25"/>
      <c r="E13" s="14"/>
      <c r="F13" s="25"/>
      <c r="G13" s="25"/>
      <c r="H13" s="25"/>
    </row>
    <row r="14" spans="1:10" ht="45" x14ac:dyDescent="0.25">
      <c r="A14" s="2" t="s">
        <v>60</v>
      </c>
      <c r="B14" s="44" t="e">
        <f>B12/SUM(B10,B8,B6,B4)*30.5</f>
        <v>#DIV/0!</v>
      </c>
      <c r="C14" s="45"/>
      <c r="D14" s="44" t="e">
        <f>D12/SUM(D10,D8,D6,D4)*30.5</f>
        <v>#DIV/0!</v>
      </c>
      <c r="E14" s="45"/>
      <c r="F14" s="44" t="e">
        <f>F12/SUM(F10,F8,F6,F4)*30.5</f>
        <v>#DIV/0!</v>
      </c>
      <c r="G14" s="45"/>
      <c r="H14" s="44" t="e">
        <f>H12/SUM(H10,H8,H6,H4)*30.5</f>
        <v>#DIV/0!</v>
      </c>
    </row>
    <row r="15" spans="1:10" x14ac:dyDescent="0.25">
      <c r="C15" s="2"/>
    </row>
    <row r="16" spans="1:10" ht="45" x14ac:dyDescent="0.25">
      <c r="A16" s="2" t="s">
        <v>1</v>
      </c>
      <c r="B16" s="3">
        <v>0</v>
      </c>
      <c r="C16" s="2"/>
      <c r="J16" s="14" t="s">
        <v>33</v>
      </c>
    </row>
    <row r="18" spans="1:10" ht="60" x14ac:dyDescent="0.25">
      <c r="A18" s="2" t="s">
        <v>2</v>
      </c>
      <c r="B18" s="3">
        <v>0</v>
      </c>
      <c r="J18" s="14" t="s">
        <v>34</v>
      </c>
    </row>
    <row r="20" spans="1:10" ht="60" x14ac:dyDescent="0.25">
      <c r="A20" s="8" t="s">
        <v>23</v>
      </c>
      <c r="B20" s="3">
        <v>0</v>
      </c>
      <c r="J20" s="14" t="s">
        <v>35</v>
      </c>
    </row>
    <row r="21" spans="1:10" x14ac:dyDescent="0.25">
      <c r="C21" s="2"/>
      <c r="J21" s="2"/>
    </row>
    <row r="22" spans="1:10" ht="135" x14ac:dyDescent="0.25">
      <c r="A22" s="2" t="s">
        <v>32</v>
      </c>
      <c r="B22" s="3">
        <v>0</v>
      </c>
      <c r="C22" s="2"/>
      <c r="J22" s="14" t="s">
        <v>36</v>
      </c>
    </row>
    <row r="24" spans="1:10" ht="165" x14ac:dyDescent="0.25">
      <c r="A24" s="2" t="s">
        <v>38</v>
      </c>
      <c r="B24" s="3">
        <v>0</v>
      </c>
      <c r="J24" s="14" t="s">
        <v>37</v>
      </c>
    </row>
    <row r="26" spans="1:10" x14ac:dyDescent="0.25">
      <c r="A26" s="7" t="s">
        <v>51</v>
      </c>
      <c r="B26" s="35">
        <f>B36/2</f>
        <v>0</v>
      </c>
      <c r="C26" s="14"/>
      <c r="D26" s="35">
        <f>D36/2</f>
        <v>0</v>
      </c>
      <c r="E26" s="14"/>
      <c r="F26" s="35">
        <f>F36/2</f>
        <v>0</v>
      </c>
      <c r="G26" s="14"/>
      <c r="H26" s="35">
        <f>H36/2</f>
        <v>0</v>
      </c>
      <c r="I26" s="2"/>
      <c r="J26" s="2"/>
    </row>
    <row r="27" spans="1:10" x14ac:dyDescent="0.25">
      <c r="A27" s="9" t="s">
        <v>44</v>
      </c>
      <c r="B27" s="35">
        <f>IF(B4+B6&lt;&gt;61,0,B36/2)</f>
        <v>0</v>
      </c>
      <c r="C27" s="14"/>
      <c r="D27" s="35">
        <f>IF(D4+D6&lt;&gt;61,0,D36/2)</f>
        <v>0</v>
      </c>
      <c r="E27" s="14"/>
      <c r="F27" s="35">
        <f>IF(F4+F6&lt;&gt;61,0,F36/2)</f>
        <v>0</v>
      </c>
      <c r="G27" s="14"/>
      <c r="H27" s="35">
        <f>IF(H4+H6&lt;&gt;61,0,H36/2)</f>
        <v>0</v>
      </c>
      <c r="I27" s="2"/>
      <c r="J27" s="2"/>
    </row>
    <row r="28" spans="1:10" s="25" customFormat="1" x14ac:dyDescent="0.25">
      <c r="A28" s="9" t="s">
        <v>45</v>
      </c>
      <c r="B28" s="36">
        <f>SUM(B26:B27)</f>
        <v>0</v>
      </c>
      <c r="C28" s="22"/>
      <c r="D28" s="36">
        <f>SUM(D26:D27)</f>
        <v>0</v>
      </c>
      <c r="E28" s="14"/>
      <c r="F28" s="36">
        <f>SUM(F26:F27)</f>
        <v>0</v>
      </c>
      <c r="G28" s="2"/>
      <c r="H28" s="36">
        <f>SUM(H26:H27)</f>
        <v>0</v>
      </c>
    </row>
    <row r="30" spans="1:10" x14ac:dyDescent="0.25">
      <c r="A30" s="7" t="s">
        <v>46</v>
      </c>
      <c r="B30" s="35" t="e">
        <f>IF(B26*B14&gt;(SUM(B16,B18,B20,B22,B24)*B36/$B$37),B26*B14-SUM(B16,B18,B20,B22,B24)*B36/$B$37,0)</f>
        <v>#DIV/0!</v>
      </c>
      <c r="D30" s="35" t="e">
        <f>IF(D26*D14&gt;(SUM(B16,B18,B20,B22,B24)*D36/$B$37),D26*D14-SUM(B16,B18,B20,B22,B24)*D36/$B$37,0)</f>
        <v>#DIV/0!</v>
      </c>
      <c r="F30" s="35" t="e">
        <f>IF(F26*F14&gt;(SUM(B16,B18,B20,B22,B24)*F36/$B$37),F26*F14-SUM(B16,B18,B20,B22,B24)*F36/$B$37,0)</f>
        <v>#DIV/0!</v>
      </c>
      <c r="H30" s="35" t="e">
        <f>IF(H26*H14&gt;(SUM(B16,B18,B20,B22,B24)*H36/$B$37),H26*H14-SUM(B16,B18,B20,B22,B24)*H36/$B$37,0)</f>
        <v>#DIV/0!</v>
      </c>
    </row>
    <row r="31" spans="1:10" x14ac:dyDescent="0.25">
      <c r="A31" s="9" t="s">
        <v>47</v>
      </c>
      <c r="B31" s="35" t="e">
        <f>IF(B26*B14&gt;(SUM(B16,B18,B20,B22,B24)*B36/$B$37),B27*B14,B27*B14-((SUM(B16,B18,B20,B22,B24)*B36/$B$37)-B26))</f>
        <v>#DIV/0!</v>
      </c>
      <c r="D31" s="35" t="e">
        <f>IF(D26*D14&gt;(SUM(B16,B18,B20,B22,B24)*D36/$B$37),D27*D14,D27*D14-((SUM(B16,B18,B20,B22,B24)*D36/$B$37)-D26))</f>
        <v>#DIV/0!</v>
      </c>
      <c r="F31" s="35" t="e">
        <f>IF(F26*F14&gt;(SUM(B16,B18,B20,B22,B24)*F36/$B$37),F27*F14,F27*F14-((SUM(B16,B18,B20,B22,B24)*F36/$B$37)-F26))</f>
        <v>#DIV/0!</v>
      </c>
      <c r="H31" s="35" t="e">
        <f>IF(H26*H14&gt;(SUM(B16,B18,B20,B22,B24)*H36/$B$37),H27*H14,H27*H14-((SUM(B16,B18,B20,B22,B24)*H36/$B$37)-H26))</f>
        <v>#DIV/0!</v>
      </c>
    </row>
    <row r="32" spans="1:10" x14ac:dyDescent="0.25">
      <c r="A32" s="9" t="s">
        <v>48</v>
      </c>
      <c r="B32" s="36" t="e">
        <f>B31+B30</f>
        <v>#DIV/0!</v>
      </c>
      <c r="D32" s="36" t="e">
        <f>D31+D30</f>
        <v>#DIV/0!</v>
      </c>
      <c r="F32" s="36" t="e">
        <f>F31+F30</f>
        <v>#DIV/0!</v>
      </c>
      <c r="H32" s="36" t="e">
        <f>H31+H30</f>
        <v>#DIV/0!</v>
      </c>
    </row>
    <row r="34" spans="1:8" hidden="1" x14ac:dyDescent="0.25">
      <c r="A34" s="2" t="s">
        <v>39</v>
      </c>
      <c r="C34" s="2"/>
    </row>
    <row r="35" spans="1:8" ht="45" hidden="1" x14ac:dyDescent="0.25">
      <c r="A35" s="41"/>
      <c r="B35" s="42" t="s">
        <v>54</v>
      </c>
      <c r="C35" s="43"/>
      <c r="D35" s="42" t="s">
        <v>55</v>
      </c>
      <c r="E35" s="42"/>
      <c r="F35" s="42" t="s">
        <v>56</v>
      </c>
      <c r="G35" s="42"/>
      <c r="H35" s="42" t="s">
        <v>57</v>
      </c>
    </row>
    <row r="36" spans="1:8" hidden="1" x14ac:dyDescent="0.25">
      <c r="A36" s="39" t="s">
        <v>49</v>
      </c>
      <c r="B36" s="38">
        <f>B4/30+B6/31+B8/30+B10/31</f>
        <v>0</v>
      </c>
      <c r="C36" s="40"/>
      <c r="D36" s="38">
        <f>D4/30+D6/31+D8/30+D10/31</f>
        <v>0</v>
      </c>
      <c r="E36" s="40"/>
      <c r="F36" s="38">
        <f>F4/30+F6/31+F8/30+F10/31</f>
        <v>0</v>
      </c>
      <c r="G36" s="40"/>
      <c r="H36" s="38">
        <f>H4/30+H6/31+H8/30+H10/31</f>
        <v>0</v>
      </c>
    </row>
    <row r="37" spans="1:8" hidden="1" x14ac:dyDescent="0.25">
      <c r="A37" s="39" t="s">
        <v>52</v>
      </c>
      <c r="B37" s="38">
        <f>SUM(B36:H36)</f>
        <v>0</v>
      </c>
      <c r="C37" s="40"/>
      <c r="D37" s="40"/>
      <c r="E37" s="40"/>
      <c r="F37" s="40"/>
      <c r="G37" s="40"/>
      <c r="H37" s="40"/>
    </row>
    <row r="38" spans="1:8" hidden="1" x14ac:dyDescent="0.25"/>
  </sheetData>
  <mergeCells count="1">
    <mergeCell ref="A1:I1"/>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1:B3"/>
  <sheetViews>
    <sheetView workbookViewId="0"/>
  </sheetViews>
  <sheetFormatPr defaultRowHeight="15" x14ac:dyDescent="0.25"/>
  <cols>
    <col min="1" max="1" width="2.85546875" style="1" customWidth="1"/>
    <col min="2" max="2" width="135.7109375" style="2" customWidth="1"/>
    <col min="3" max="16384" width="9.140625" style="1"/>
  </cols>
  <sheetData>
    <row r="1" spans="2:2" ht="15.75" thickBot="1" x14ac:dyDescent="0.3">
      <c r="B1" s="21"/>
    </row>
    <row r="2" spans="2:2" x14ac:dyDescent="0.25">
      <c r="B2" s="28" t="s">
        <v>18</v>
      </c>
    </row>
    <row r="3" spans="2:2" ht="90.75" thickBot="1" x14ac:dyDescent="0.3">
      <c r="B3" s="33" t="s">
        <v>17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1"/>
  <sheetViews>
    <sheetView zoomScale="70" zoomScaleNormal="70" workbookViewId="0">
      <selection activeCell="B9" sqref="B7:B9"/>
    </sheetView>
  </sheetViews>
  <sheetFormatPr defaultRowHeight="15" x14ac:dyDescent="0.25"/>
  <cols>
    <col min="1" max="1" width="71.42578125" style="2" customWidth="1"/>
    <col min="2" max="2" width="21.42578125" style="2" customWidth="1"/>
    <col min="3" max="3" width="37.85546875" style="2" customWidth="1"/>
    <col min="4" max="4" width="0" style="2" hidden="1" customWidth="1"/>
    <col min="5" max="16384" width="9.140625" style="2"/>
  </cols>
  <sheetData>
    <row r="1" spans="1:4" ht="45.75" customHeight="1" x14ac:dyDescent="0.25">
      <c r="A1" s="49" t="s">
        <v>58</v>
      </c>
      <c r="B1" s="49"/>
      <c r="C1" s="49"/>
    </row>
    <row r="3" spans="1:4" ht="30" x14ac:dyDescent="0.25">
      <c r="A3" s="2" t="s">
        <v>66</v>
      </c>
      <c r="B3" s="3">
        <v>0</v>
      </c>
    </row>
    <row r="5" spans="1:4" ht="60" x14ac:dyDescent="0.25">
      <c r="A5" s="2" t="s">
        <v>60</v>
      </c>
      <c r="B5" s="44" t="e">
        <f>B3/SUM(B7,B9)*30.5</f>
        <v>#DIV/0!</v>
      </c>
      <c r="D5" s="2" t="s">
        <v>22</v>
      </c>
    </row>
    <row r="7" spans="1:4" ht="30" x14ac:dyDescent="0.25">
      <c r="A7" s="2" t="s">
        <v>62</v>
      </c>
      <c r="B7" s="5"/>
      <c r="C7" s="14" t="str">
        <f>IF(B7&gt;30,"This should be a number between 0 and 30 days days","")</f>
        <v/>
      </c>
      <c r="D7" s="14" t="s">
        <v>20</v>
      </c>
    </row>
    <row r="8" spans="1:4" x14ac:dyDescent="0.25">
      <c r="C8" s="14"/>
      <c r="D8" s="14"/>
    </row>
    <row r="9" spans="1:4" ht="30" x14ac:dyDescent="0.25">
      <c r="A9" s="2" t="s">
        <v>63</v>
      </c>
      <c r="B9" s="4"/>
      <c r="C9" s="14" t="str">
        <f>IF(B9&gt;31,"This should be a number between 0 and 31 days","")</f>
        <v/>
      </c>
      <c r="D9" s="14" t="s">
        <v>21</v>
      </c>
    </row>
    <row r="11" spans="1:4" ht="75" x14ac:dyDescent="0.25">
      <c r="A11" s="2" t="s">
        <v>1</v>
      </c>
      <c r="B11" s="3">
        <v>0</v>
      </c>
      <c r="D11" s="14" t="s">
        <v>33</v>
      </c>
    </row>
    <row r="12" spans="1:4" x14ac:dyDescent="0.25">
      <c r="D12" s="14"/>
    </row>
    <row r="13" spans="1:4" ht="75" x14ac:dyDescent="0.25">
      <c r="A13" s="2" t="s">
        <v>2</v>
      </c>
      <c r="B13" s="3">
        <v>0</v>
      </c>
      <c r="D13" s="14" t="s">
        <v>34</v>
      </c>
    </row>
    <row r="14" spans="1:4" x14ac:dyDescent="0.25">
      <c r="D14" s="14"/>
    </row>
    <row r="15" spans="1:4" ht="75" x14ac:dyDescent="0.25">
      <c r="A15" s="8" t="s">
        <v>23</v>
      </c>
      <c r="B15" s="3">
        <v>0</v>
      </c>
      <c r="D15" s="14" t="s">
        <v>35</v>
      </c>
    </row>
    <row r="17" spans="1:4" ht="165" x14ac:dyDescent="0.25">
      <c r="A17" s="2" t="s">
        <v>32</v>
      </c>
      <c r="B17" s="3">
        <v>0</v>
      </c>
      <c r="D17" s="14" t="s">
        <v>36</v>
      </c>
    </row>
    <row r="18" spans="1:4" x14ac:dyDescent="0.25">
      <c r="D18" s="14"/>
    </row>
    <row r="19" spans="1:4" ht="195" x14ac:dyDescent="0.25">
      <c r="A19" s="2" t="s">
        <v>38</v>
      </c>
      <c r="B19" s="3">
        <v>0</v>
      </c>
      <c r="D19" s="14" t="s">
        <v>37</v>
      </c>
    </row>
    <row r="22" spans="1:4" s="6" customFormat="1" x14ac:dyDescent="0.25">
      <c r="A22" s="7" t="s">
        <v>51</v>
      </c>
      <c r="B22" s="35">
        <f>MIN(1,B31)</f>
        <v>0</v>
      </c>
    </row>
    <row r="23" spans="1:4" x14ac:dyDescent="0.25">
      <c r="A23" s="9" t="s">
        <v>44</v>
      </c>
      <c r="B23" s="35">
        <f>MAX(0,B31-1)</f>
        <v>0</v>
      </c>
    </row>
    <row r="24" spans="1:4" x14ac:dyDescent="0.25">
      <c r="A24" s="9" t="s">
        <v>45</v>
      </c>
      <c r="B24" s="36">
        <f>B23+B22</f>
        <v>0</v>
      </c>
    </row>
    <row r="26" spans="1:4" x14ac:dyDescent="0.25">
      <c r="A26" s="7" t="s">
        <v>46</v>
      </c>
      <c r="B26" s="35" t="e">
        <f>IF(B22*B5&gt;SUM(B11,B13,B15,B17,B19),B22*B5-SUM(B11,B13,B15,B17,B19),0)</f>
        <v>#DIV/0!</v>
      </c>
    </row>
    <row r="27" spans="1:4" x14ac:dyDescent="0.25">
      <c r="A27" s="9" t="s">
        <v>47</v>
      </c>
      <c r="B27" s="35" t="e">
        <f>IF(B22*B5&gt;SUM(B11,B13,B15,B17,B19),B23*B5,B23*B5-(SUM(B11,B13,B15,B17,B19)-(B22*B5)))</f>
        <v>#DIV/0!</v>
      </c>
    </row>
    <row r="28" spans="1:4" x14ac:dyDescent="0.25">
      <c r="A28" s="9" t="s">
        <v>48</v>
      </c>
      <c r="B28" s="36" t="e">
        <f>B27+B26</f>
        <v>#DIV/0!</v>
      </c>
    </row>
    <row r="30" spans="1:4" hidden="1" x14ac:dyDescent="0.25">
      <c r="A30" s="2" t="s">
        <v>39</v>
      </c>
    </row>
    <row r="31" spans="1:4" hidden="1" x14ac:dyDescent="0.25">
      <c r="A31" s="37" t="s">
        <v>59</v>
      </c>
      <c r="B31" s="38">
        <f>B7/30+B9/31</f>
        <v>0</v>
      </c>
    </row>
  </sheetData>
  <mergeCells count="1">
    <mergeCell ref="A1:C1"/>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zoomScale="70" zoomScaleNormal="70" workbookViewId="0">
      <selection activeCell="N6" sqref="N6"/>
    </sheetView>
  </sheetViews>
  <sheetFormatPr defaultRowHeight="15" x14ac:dyDescent="0.25"/>
  <cols>
    <col min="1" max="1" width="87.5703125" style="2" customWidth="1"/>
    <col min="2" max="2" width="14.28515625" style="2" customWidth="1"/>
    <col min="3" max="3" width="2.140625" style="16" customWidth="1"/>
    <col min="4" max="4" width="14.28515625" style="2" customWidth="1"/>
    <col min="5" max="5" width="2.140625" style="2" customWidth="1"/>
    <col min="6" max="6" width="14.28515625" style="2" customWidth="1"/>
    <col min="7" max="7" width="2.140625" style="2" customWidth="1"/>
    <col min="8" max="8" width="14.28515625" style="2" customWidth="1"/>
    <col min="9" max="9" width="32.42578125" style="25" customWidth="1"/>
    <col min="10" max="10" width="0" style="14" hidden="1" customWidth="1"/>
    <col min="11" max="16384" width="9.140625" style="2"/>
  </cols>
  <sheetData>
    <row r="1" spans="1:10" ht="75" customHeight="1" x14ac:dyDescent="0.25">
      <c r="A1" s="49" t="s">
        <v>41</v>
      </c>
      <c r="B1" s="49"/>
      <c r="C1" s="49"/>
      <c r="D1" s="49"/>
      <c r="E1" s="49"/>
      <c r="F1" s="49"/>
      <c r="G1" s="49"/>
      <c r="H1" s="49"/>
      <c r="I1" s="49"/>
    </row>
    <row r="3" spans="1:10" ht="53.25" customHeight="1" x14ac:dyDescent="0.25">
      <c r="B3" s="15" t="s">
        <v>54</v>
      </c>
      <c r="C3" s="17"/>
      <c r="D3" s="15" t="s">
        <v>55</v>
      </c>
      <c r="E3" s="15"/>
      <c r="F3" s="15" t="s">
        <v>56</v>
      </c>
      <c r="G3" s="15"/>
      <c r="H3" s="15" t="s">
        <v>57</v>
      </c>
      <c r="I3" s="23"/>
    </row>
    <row r="4" spans="1:10" ht="42" customHeight="1" x14ac:dyDescent="0.25">
      <c r="A4" s="2" t="s">
        <v>62</v>
      </c>
      <c r="B4" s="5"/>
      <c r="C4" s="18"/>
      <c r="D4" s="5"/>
      <c r="E4" s="20"/>
      <c r="F4" s="5"/>
      <c r="G4" s="19"/>
      <c r="H4" s="5"/>
      <c r="I4" s="24" t="str">
        <f>IF(B4+D4+F4+H4&gt;30,"The total number of days should be between 0 and 30 days","")</f>
        <v/>
      </c>
      <c r="J4" s="14" t="s">
        <v>28</v>
      </c>
    </row>
    <row r="6" spans="1:10" ht="42" customHeight="1" x14ac:dyDescent="0.25">
      <c r="A6" s="2" t="s">
        <v>63</v>
      </c>
      <c r="B6" s="4"/>
      <c r="C6" s="19"/>
      <c r="D6" s="4"/>
      <c r="E6" s="21"/>
      <c r="F6" s="4"/>
      <c r="G6" s="18"/>
      <c r="H6" s="4"/>
      <c r="I6" s="24" t="str">
        <f>IF(B6+D6+F6+H6&gt;31,"The total number of days should be between 0 and 31 days","")</f>
        <v/>
      </c>
      <c r="J6" s="14" t="s">
        <v>29</v>
      </c>
    </row>
    <row r="8" spans="1:10" ht="30" x14ac:dyDescent="0.25">
      <c r="A8" s="2" t="s">
        <v>66</v>
      </c>
      <c r="B8" s="3">
        <v>0</v>
      </c>
      <c r="D8" s="3">
        <v>0</v>
      </c>
      <c r="F8" s="3">
        <v>0</v>
      </c>
      <c r="H8" s="3">
        <v>0</v>
      </c>
    </row>
    <row r="10" spans="1:10" ht="45" x14ac:dyDescent="0.25">
      <c r="A10" s="2" t="s">
        <v>60</v>
      </c>
      <c r="B10" s="44" t="e">
        <f>B8/SUM(B6,B4)*30.5</f>
        <v>#DIV/0!</v>
      </c>
      <c r="C10" s="2"/>
      <c r="D10" s="44" t="e">
        <f>D8/SUM(D6,D4)*30.5</f>
        <v>#DIV/0!</v>
      </c>
      <c r="F10" s="44" t="e">
        <f>F8/SUM(F6,F4)*30.5</f>
        <v>#DIV/0!</v>
      </c>
      <c r="H10" s="44" t="e">
        <f>H8/SUM(H6,H4)*30.5</f>
        <v>#DIV/0!</v>
      </c>
    </row>
    <row r="11" spans="1:10" x14ac:dyDescent="0.25">
      <c r="C11" s="2"/>
    </row>
    <row r="12" spans="1:10" ht="75" x14ac:dyDescent="0.25">
      <c r="A12" s="2" t="s">
        <v>1</v>
      </c>
      <c r="B12" s="3">
        <v>0</v>
      </c>
      <c r="C12" s="2"/>
      <c r="J12" s="14" t="s">
        <v>33</v>
      </c>
    </row>
    <row r="14" spans="1:10" ht="75" x14ac:dyDescent="0.25">
      <c r="A14" s="2" t="s">
        <v>2</v>
      </c>
      <c r="B14" s="3">
        <v>0</v>
      </c>
      <c r="J14" s="14" t="s">
        <v>34</v>
      </c>
    </row>
    <row r="16" spans="1:10" ht="75" x14ac:dyDescent="0.25">
      <c r="A16" s="8" t="s">
        <v>23</v>
      </c>
      <c r="B16" s="3">
        <v>0</v>
      </c>
      <c r="J16" s="14" t="s">
        <v>35</v>
      </c>
    </row>
    <row r="17" spans="1:10" x14ac:dyDescent="0.25">
      <c r="C17" s="2"/>
      <c r="J17" s="2"/>
    </row>
    <row r="18" spans="1:10" ht="135" x14ac:dyDescent="0.25">
      <c r="A18" s="2" t="s">
        <v>32</v>
      </c>
      <c r="B18" s="3">
        <v>0</v>
      </c>
      <c r="C18" s="2"/>
      <c r="J18" s="14" t="s">
        <v>36</v>
      </c>
    </row>
    <row r="20" spans="1:10" ht="165" x14ac:dyDescent="0.25">
      <c r="A20" s="2" t="s">
        <v>38</v>
      </c>
      <c r="B20" s="3">
        <v>0</v>
      </c>
      <c r="J20" s="14" t="s">
        <v>37</v>
      </c>
    </row>
    <row r="22" spans="1:10" x14ac:dyDescent="0.25">
      <c r="A22" s="7" t="s">
        <v>51</v>
      </c>
      <c r="B22" s="35">
        <f>B32/2</f>
        <v>0</v>
      </c>
      <c r="C22" s="14"/>
      <c r="D22" s="35">
        <f>D32/2</f>
        <v>0</v>
      </c>
      <c r="E22" s="14"/>
      <c r="F22" s="35">
        <f>F32/2</f>
        <v>0</v>
      </c>
      <c r="G22" s="14"/>
      <c r="H22" s="35">
        <f>H32/2</f>
        <v>0</v>
      </c>
      <c r="I22" s="2"/>
      <c r="J22" s="2"/>
    </row>
    <row r="23" spans="1:10" x14ac:dyDescent="0.25">
      <c r="A23" s="9" t="s">
        <v>44</v>
      </c>
      <c r="B23" s="35">
        <f>IF(B4+B6&lt;&gt;61,0,B32/2)</f>
        <v>0</v>
      </c>
      <c r="C23" s="14"/>
      <c r="D23" s="35">
        <f>IF(D4+D6&lt;&gt;61,0,D32/2)</f>
        <v>0</v>
      </c>
      <c r="E23" s="14"/>
      <c r="F23" s="35">
        <f>IF(F4+F6&lt;&gt;61,0,F32/2)</f>
        <v>0</v>
      </c>
      <c r="G23" s="14"/>
      <c r="H23" s="35">
        <f>IF(H4+H6&lt;&gt;61,0,H32/2)</f>
        <v>0</v>
      </c>
      <c r="I23" s="2"/>
      <c r="J23" s="2"/>
    </row>
    <row r="24" spans="1:10" s="25" customFormat="1" x14ac:dyDescent="0.25">
      <c r="A24" s="9" t="s">
        <v>45</v>
      </c>
      <c r="B24" s="36">
        <f>SUM(B22:B23)</f>
        <v>0</v>
      </c>
      <c r="C24" s="22"/>
      <c r="D24" s="36">
        <f>SUM(D22:D23)</f>
        <v>0</v>
      </c>
      <c r="E24" s="14"/>
      <c r="F24" s="36">
        <f>SUM(F22:F23)</f>
        <v>0</v>
      </c>
      <c r="G24" s="2"/>
      <c r="H24" s="36">
        <f>SUM(H22:H23)</f>
        <v>0</v>
      </c>
    </row>
    <row r="26" spans="1:10" x14ac:dyDescent="0.25">
      <c r="A26" s="7" t="s">
        <v>46</v>
      </c>
      <c r="B26" s="35" t="e">
        <f>IF(B22*B10&gt;(SUM(B12,B14,B16,B18,B20)*B32/$B$33),B22*B10-SUM(B12,B14,B16,B18,B20)*B32/$B$33,0)</f>
        <v>#DIV/0!</v>
      </c>
      <c r="D26" s="35" t="e">
        <f>IF(D22*D10&gt;(SUM(B12,B14,B16,B18,B20)*D32/$B$33),D22*D10-SUM(B12,B14,B16,B18,B20)*D32/$B$33,0)</f>
        <v>#DIV/0!</v>
      </c>
      <c r="F26" s="35" t="e">
        <f>IF(F22*F10&gt;(SUM(B12,B14,B16,B18,B20)*F32/$B$33),F22*F10-SUM(B12,B14,B16,B18,B20)*F32/$B$33,0)</f>
        <v>#DIV/0!</v>
      </c>
      <c r="H26" s="35" t="e">
        <f>IF(H22*H10&gt;(SUM(B12,B14,B16,B18,B20)*H32/$B$33),H22*H10-SUM(B12,B14,B16,B18,B20)*H32/$B$33,0)</f>
        <v>#DIV/0!</v>
      </c>
    </row>
    <row r="27" spans="1:10" x14ac:dyDescent="0.25">
      <c r="A27" s="9" t="s">
        <v>47</v>
      </c>
      <c r="B27" s="35" t="e">
        <f>IF(B22*B10&gt;(SUM(B12,B14,B16,B18,B20)*B32/$B$33),B23*B10,B23*B10-((SUM(B12,B14,B16,B18,B20)*B32/$B$33)-B22))</f>
        <v>#DIV/0!</v>
      </c>
      <c r="D27" s="35" t="e">
        <f>IF(D22*D10&gt;(SUM(B12,B14,B16,B18,B20)*D32/$B$33),D23*D10,D23*D10-((SUM(B12,B14,B16,B18,B20)*D32/$B$33)-D22))</f>
        <v>#DIV/0!</v>
      </c>
      <c r="F27" s="35" t="e">
        <f>IF(F22*F10&gt;(SUM(B12,B14,B16,B18,B20)*F32/$B$33),F23*F10,F23*F10-((SUM(B12,B14,B16,B18,B20)*F32/$B$33)-F22))</f>
        <v>#DIV/0!</v>
      </c>
      <c r="H27" s="35" t="e">
        <f>IF(H22*H10&gt;(SUM(B12,B14,B16,B18,B20)*H32/$B$33),H23*H10,H23*H10-((SUM(B12,B14,B16,B18,B20)*H32/$B$33)-H22))</f>
        <v>#DIV/0!</v>
      </c>
    </row>
    <row r="28" spans="1:10" x14ac:dyDescent="0.25">
      <c r="A28" s="9" t="s">
        <v>48</v>
      </c>
      <c r="B28" s="36" t="e">
        <f>B27+B26</f>
        <v>#DIV/0!</v>
      </c>
      <c r="D28" s="36" t="e">
        <f>D27+D26</f>
        <v>#DIV/0!</v>
      </c>
      <c r="F28" s="36" t="e">
        <f>F27+F26</f>
        <v>#DIV/0!</v>
      </c>
      <c r="H28" s="36" t="e">
        <f>H27+H26</f>
        <v>#DIV/0!</v>
      </c>
    </row>
    <row r="30" spans="1:10" hidden="1" x14ac:dyDescent="0.25">
      <c r="A30" s="2" t="s">
        <v>39</v>
      </c>
      <c r="C30" s="2"/>
    </row>
    <row r="31" spans="1:10" s="25" customFormat="1" ht="45" hidden="1" x14ac:dyDescent="0.25">
      <c r="A31" s="41"/>
      <c r="B31" s="42" t="s">
        <v>54</v>
      </c>
      <c r="C31" s="43"/>
      <c r="D31" s="42" t="s">
        <v>55</v>
      </c>
      <c r="E31" s="42"/>
      <c r="F31" s="42" t="s">
        <v>56</v>
      </c>
      <c r="G31" s="42"/>
      <c r="H31" s="42" t="s">
        <v>57</v>
      </c>
      <c r="J31" s="14"/>
    </row>
    <row r="32" spans="1:10" s="25" customFormat="1" hidden="1" x14ac:dyDescent="0.25">
      <c r="A32" s="37" t="s">
        <v>42</v>
      </c>
      <c r="B32" s="38">
        <f>B4/30+B6/31</f>
        <v>0</v>
      </c>
      <c r="C32" s="40"/>
      <c r="D32" s="38">
        <f>D4/30+D6/31</f>
        <v>0</v>
      </c>
      <c r="E32" s="40"/>
      <c r="F32" s="38">
        <f>F4/30+F6/31</f>
        <v>0</v>
      </c>
      <c r="G32" s="40"/>
      <c r="H32" s="38">
        <f>H4/30+H6/31</f>
        <v>0</v>
      </c>
      <c r="J32" s="14"/>
    </row>
    <row r="33" spans="1:10" s="25" customFormat="1" hidden="1" x14ac:dyDescent="0.25">
      <c r="A33" s="39" t="s">
        <v>40</v>
      </c>
      <c r="B33" s="38">
        <f>SUM(B32:H32)</f>
        <v>0</v>
      </c>
      <c r="C33" s="40"/>
      <c r="D33" s="40"/>
      <c r="E33" s="40"/>
      <c r="F33" s="40"/>
      <c r="G33" s="40"/>
      <c r="H33" s="40"/>
      <c r="J33" s="14"/>
    </row>
    <row r="34" spans="1:10" hidden="1" x14ac:dyDescent="0.25"/>
  </sheetData>
  <mergeCells count="1">
    <mergeCell ref="A1:I1"/>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Type A</vt:lpstr>
      <vt:lpstr>A-1</vt:lpstr>
      <vt:lpstr>A-2</vt:lpstr>
      <vt:lpstr>Type B</vt:lpstr>
      <vt:lpstr>B-1</vt:lpstr>
      <vt:lpstr>B-2</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Ellis SEE (MLAW)</dc:creator>
  <cp:lastModifiedBy>Author</cp:lastModifiedBy>
  <dcterms:created xsi:type="dcterms:W3CDTF">2020-07-25T15:12:45Z</dcterms:created>
  <dcterms:modified xsi:type="dcterms:W3CDTF">2020-08-18T05:23:14Z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MLAWES@soe.sgnet.gov.sg</vt:lpwstr>
  </property>
  <property fmtid="{D5CDD505-2E9C-101B-9397-08002B2CF9AE}" pid="5" name="MSIP_Label_3f9331f7-95a2-472a-92bc-d73219eb516b_SetDate">
    <vt:lpwstr>2020-07-25T15:12:52.9755106Z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84b18616-cc5e-42e3-b92b-1a136e6b1325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MLAWES@soe.sgnet.gov.sg</vt:lpwstr>
  </property>
  <property fmtid="{D5CDD505-2E9C-101B-9397-08002B2CF9AE}" pid="13" name="MSIP_Label_4f288355-fb4c-44cd-b9ca-40cfc2aee5f8_SetDate">
    <vt:lpwstr>2020-07-25T15:12:52.9755106Z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84b18616-cc5e-42e3-b92b-1a136e6b1325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