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8" windowWidth="16536" windowHeight="9360"/>
  </bookViews>
  <sheets>
    <sheet name="Info" sheetId="7" r:id="rId1"/>
    <sheet name="Output" sheetId="1" r:id="rId2"/>
    <sheet name="Input" sheetId="2" r:id="rId3"/>
    <sheet name="Def_val" sheetId="4" r:id="rId4"/>
    <sheet name="Calc" sheetId="3" r:id="rId5"/>
    <sheet name="Feuil1" sheetId="6" r:id="rId6"/>
  </sheets>
  <definedNames>
    <definedName name="_xlnm.Print_Area" localSheetId="4">Calc!$B$24:$C$93</definedName>
  </definedNames>
  <calcPr calcId="145621"/>
</workbook>
</file>

<file path=xl/calcChain.xml><?xml version="1.0" encoding="utf-8"?>
<calcChain xmlns="http://schemas.openxmlformats.org/spreadsheetml/2006/main">
  <c r="J85" i="3" l="1"/>
  <c r="J50" i="3" l="1"/>
  <c r="J48" i="3"/>
  <c r="J66" i="3" l="1"/>
  <c r="J78" i="3"/>
  <c r="J76" i="3"/>
  <c r="J24" i="3" l="1"/>
  <c r="J46" i="3" l="1"/>
  <c r="J44" i="3"/>
  <c r="J57" i="3" l="1"/>
  <c r="J89" i="3"/>
  <c r="I10" i="3"/>
  <c r="I9" i="3"/>
  <c r="I8" i="3"/>
  <c r="I7" i="3"/>
  <c r="I6" i="3"/>
  <c r="J38" i="3" l="1"/>
  <c r="J40" i="3" s="1"/>
  <c r="J30" i="3"/>
  <c r="J68" i="3" s="1"/>
  <c r="I11" i="3"/>
  <c r="J42" i="3" s="1"/>
  <c r="L57" i="3" l="1"/>
  <c r="J32" i="3"/>
  <c r="J60" i="3"/>
  <c r="J70" i="3" l="1"/>
  <c r="J74" i="3" l="1"/>
  <c r="J80" i="3"/>
  <c r="J87" i="3"/>
  <c r="J82" i="3"/>
  <c r="J93" i="3"/>
  <c r="J91" i="3"/>
</calcChain>
</file>

<file path=xl/sharedStrings.xml><?xml version="1.0" encoding="utf-8"?>
<sst xmlns="http://schemas.openxmlformats.org/spreadsheetml/2006/main" count="478" uniqueCount="268">
  <si>
    <t>Description</t>
  </si>
  <si>
    <t>Symbol</t>
  </si>
  <si>
    <t>Catalogue unit</t>
  </si>
  <si>
    <t>Computed unit</t>
  </si>
  <si>
    <t>Validity interval</t>
  </si>
  <si>
    <t>Intended</t>
  </si>
  <si>
    <t>destination module</t>
  </si>
  <si>
    <t>Varying</t>
  </si>
  <si>
    <t>Generation input</t>
  </si>
  <si>
    <r>
      <t>E</t>
    </r>
    <r>
      <rPr>
        <vertAlign val="subscript"/>
        <sz val="9"/>
        <rFont val="Arial"/>
        <family val="2"/>
      </rPr>
      <t>gen,in,cr</t>
    </r>
  </si>
  <si>
    <t>kWh</t>
  </si>
  <si>
    <r>
      <t>0</t>
    </r>
    <r>
      <rPr>
        <sz val="9"/>
        <rFont val="MS Mincho"/>
        <family val="3"/>
      </rPr>
      <t>…∞</t>
    </r>
  </si>
  <si>
    <t>M3-1</t>
  </si>
  <si>
    <t>YES</t>
  </si>
  <si>
    <t>Thermal output</t>
  </si>
  <si>
    <r>
      <t>Q</t>
    </r>
    <r>
      <rPr>
        <i/>
        <vertAlign val="subscript"/>
        <sz val="9"/>
        <rFont val="Arial"/>
        <family val="2"/>
      </rPr>
      <t>CHW,gen,out</t>
    </r>
  </si>
  <si>
    <t>M10-8</t>
  </si>
  <si>
    <t>Electrical output</t>
  </si>
  <si>
    <r>
      <t>E</t>
    </r>
    <r>
      <rPr>
        <i/>
        <vertAlign val="subscript"/>
        <sz val="9"/>
        <rFont val="Arial"/>
        <family val="2"/>
      </rPr>
      <t>el,gen,out</t>
    </r>
  </si>
  <si>
    <t>Recoverable losses</t>
  </si>
  <si>
    <r>
      <t>Q</t>
    </r>
    <r>
      <rPr>
        <vertAlign val="subscript"/>
        <sz val="9"/>
        <rFont val="Arial"/>
        <family val="2"/>
      </rPr>
      <t>gen,ls,rbl,XY</t>
    </r>
  </si>
  <si>
    <t>M2-2</t>
  </si>
  <si>
    <t>Auxiliary energy</t>
  </si>
  <si>
    <r>
      <t>W</t>
    </r>
    <r>
      <rPr>
        <vertAlign val="subscript"/>
        <sz val="9"/>
        <rFont val="Arial"/>
        <family val="2"/>
      </rPr>
      <t>gen,aux</t>
    </r>
  </si>
  <si>
    <t>Fuel type</t>
  </si>
  <si>
    <t>CGN_FUEL</t>
  </si>
  <si>
    <t>-</t>
  </si>
  <si>
    <t>NO</t>
  </si>
  <si>
    <t xml:space="preserve">Output data energy performance </t>
  </si>
  <si>
    <t>Product description input data</t>
  </si>
  <si>
    <t>Unit</t>
  </si>
  <si>
    <t>mCHP appliance type</t>
  </si>
  <si>
    <t>CGN_TYPE</t>
  </si>
  <si>
    <t>List</t>
  </si>
  <si>
    <t>Energy service</t>
  </si>
  <si>
    <t>CGN_USE</t>
  </si>
  <si>
    <t>Generator number</t>
  </si>
  <si>
    <t>CGN_NR</t>
  </si>
  <si>
    <t xml:space="preserve">Product technical input data </t>
  </si>
  <si>
    <t>Characteristics</t>
  </si>
  <si>
    <t>Catalogue</t>
  </si>
  <si>
    <t xml:space="preserve"> unit</t>
  </si>
  <si>
    <t>Computed</t>
  </si>
  <si>
    <t>Ref.</t>
  </si>
  <si>
    <t>heat output at CHP100%+Sup100%</t>
  </si>
  <si>
    <t>kW</t>
  </si>
  <si>
    <t>[0:70]</t>
  </si>
  <si>
    <t>No</t>
  </si>
  <si>
    <t>power output at CHP100%+Sup100%</t>
  </si>
  <si>
    <t>[0:50]</t>
  </si>
  <si>
    <t>auxiliary power CHP100%+Sup100%</t>
  </si>
  <si>
    <t>[0:20]</t>
  </si>
  <si>
    <t>overall efficiency at CHP100%+Sup100%</t>
  </si>
  <si>
    <t>[0:1.2]</t>
  </si>
  <si>
    <t>thermal efficiency at CHP100%+Sup100%</t>
  </si>
  <si>
    <t>[0:1]</t>
  </si>
  <si>
    <t>electrical efficiency at CHP100%+Sup100%</t>
  </si>
  <si>
    <t>[0:0.5]</t>
  </si>
  <si>
    <t>heat output at CHP100%+Sup0%</t>
  </si>
  <si>
    <t>nominal power output at CHP100%+Sup0%</t>
  </si>
  <si>
    <t>auxiliary power at CHP100%+Sup0%</t>
  </si>
  <si>
    <t>overall efficiency at CHP100%+Sup0%</t>
  </si>
  <si>
    <t>thermal efficiency at CHP100%+Sup0%</t>
  </si>
  <si>
    <t>electrical efficiency at CHP100%+Sup0%</t>
  </si>
  <si>
    <t>minimum constant controlled heat output</t>
  </si>
  <si>
    <t>standby heat loss</t>
  </si>
  <si>
    <t>power output in standby mode</t>
  </si>
  <si>
    <t>auxiliary power in standby mode</t>
  </si>
  <si>
    <t>permanent ignition burner heat input</t>
  </si>
  <si>
    <t>Process design input data</t>
  </si>
  <si>
    <t>Location of mCHP appliance</t>
  </si>
  <si>
    <t>CGN_LOC</t>
  </si>
  <si>
    <t>Hydraulic connection</t>
  </si>
  <si>
    <t>CGN_HCON</t>
  </si>
  <si>
    <r>
      <t>P</t>
    </r>
    <r>
      <rPr>
        <b/>
        <vertAlign val="subscript"/>
        <sz val="11"/>
        <rFont val="Arial"/>
        <family val="2"/>
      </rPr>
      <t>th,chp_100+sup_100</t>
    </r>
  </si>
  <si>
    <r>
      <t>P</t>
    </r>
    <r>
      <rPr>
        <b/>
        <vertAlign val="subscript"/>
        <sz val="11"/>
        <rFont val="Arial"/>
        <family val="2"/>
      </rPr>
      <t>el,out,chp_100+sup_100</t>
    </r>
  </si>
  <si>
    <r>
      <t>P</t>
    </r>
    <r>
      <rPr>
        <b/>
        <vertAlign val="subscript"/>
        <sz val="11"/>
        <rFont val="Arial"/>
        <family val="2"/>
      </rPr>
      <t>aux,chp_100+sup_100</t>
    </r>
  </si>
  <si>
    <r>
      <t>ɳ</t>
    </r>
    <r>
      <rPr>
        <b/>
        <vertAlign val="subscript"/>
        <sz val="11"/>
        <rFont val="Arial"/>
        <family val="2"/>
      </rPr>
      <t>chp_100+sup_100</t>
    </r>
  </si>
  <si>
    <r>
      <t>ɳ</t>
    </r>
    <r>
      <rPr>
        <b/>
        <vertAlign val="subscript"/>
        <sz val="11"/>
        <rFont val="Arial"/>
        <family val="2"/>
      </rPr>
      <t>th,chp_100+sup_100</t>
    </r>
  </si>
  <si>
    <r>
      <t>ɳ</t>
    </r>
    <r>
      <rPr>
        <b/>
        <vertAlign val="subscript"/>
        <sz val="11"/>
        <rFont val="Arial"/>
        <family val="2"/>
      </rPr>
      <t>el,chp_100+sup_100</t>
    </r>
  </si>
  <si>
    <r>
      <t>P</t>
    </r>
    <r>
      <rPr>
        <b/>
        <vertAlign val="subscript"/>
        <sz val="11"/>
        <rFont val="Arial"/>
        <family val="2"/>
      </rPr>
      <t>th,chp_100+sup_0</t>
    </r>
  </si>
  <si>
    <r>
      <t>P</t>
    </r>
    <r>
      <rPr>
        <b/>
        <vertAlign val="subscript"/>
        <sz val="11"/>
        <rFont val="Arial"/>
        <family val="2"/>
      </rPr>
      <t>el,out,chp_100+sup_0</t>
    </r>
  </si>
  <si>
    <r>
      <t>P</t>
    </r>
    <r>
      <rPr>
        <b/>
        <vertAlign val="subscript"/>
        <sz val="11"/>
        <rFont val="Arial"/>
        <family val="2"/>
      </rPr>
      <t>aux,chp_100+sup_0</t>
    </r>
  </si>
  <si>
    <r>
      <t>ɳ</t>
    </r>
    <r>
      <rPr>
        <b/>
        <vertAlign val="subscript"/>
        <sz val="11"/>
        <rFont val="Arial"/>
        <family val="2"/>
      </rPr>
      <t>chp_100+sup_0</t>
    </r>
  </si>
  <si>
    <r>
      <t>ɳ</t>
    </r>
    <r>
      <rPr>
        <b/>
        <vertAlign val="subscript"/>
        <sz val="11"/>
        <rFont val="Arial"/>
        <family val="2"/>
      </rPr>
      <t>th,chp_100+sup_0</t>
    </r>
  </si>
  <si>
    <r>
      <t>ɳ</t>
    </r>
    <r>
      <rPr>
        <b/>
        <vertAlign val="subscript"/>
        <sz val="11"/>
        <rFont val="Arial"/>
        <family val="2"/>
      </rPr>
      <t>el,chp_100+sup_0</t>
    </r>
  </si>
  <si>
    <r>
      <t>P</t>
    </r>
    <r>
      <rPr>
        <b/>
        <vertAlign val="subscript"/>
        <sz val="11"/>
        <rFont val="Arial"/>
        <family val="2"/>
      </rPr>
      <t>th,min</t>
    </r>
  </si>
  <si>
    <r>
      <t>P</t>
    </r>
    <r>
      <rPr>
        <b/>
        <vertAlign val="subscript"/>
        <sz val="11"/>
        <rFont val="Arial"/>
        <family val="2"/>
      </rPr>
      <t>ls,sb</t>
    </r>
  </si>
  <si>
    <r>
      <t>P</t>
    </r>
    <r>
      <rPr>
        <b/>
        <vertAlign val="subscript"/>
        <sz val="11"/>
        <rFont val="Arial"/>
        <family val="2"/>
      </rPr>
      <t>el,out,sb</t>
    </r>
  </si>
  <si>
    <r>
      <t>P</t>
    </r>
    <r>
      <rPr>
        <b/>
        <vertAlign val="subscript"/>
        <sz val="11"/>
        <rFont val="Arial"/>
        <family val="2"/>
      </rPr>
      <t>aux,sb</t>
    </r>
  </si>
  <si>
    <r>
      <t>P</t>
    </r>
    <r>
      <rPr>
        <b/>
        <vertAlign val="subscript"/>
        <sz val="11"/>
        <rFont val="Arial"/>
        <family val="2"/>
      </rPr>
      <t xml:space="preserve">pilot </t>
    </r>
  </si>
  <si>
    <t>mCHP appliance control</t>
  </si>
  <si>
    <t>CGN_CTR</t>
  </si>
  <si>
    <t xml:space="preserve">Operating conditions </t>
  </si>
  <si>
    <t>Name</t>
  </si>
  <si>
    <t>Range</t>
  </si>
  <si>
    <t>Origin</t>
  </si>
  <si>
    <t>Module</t>
  </si>
  <si>
    <t>heat output to the heat distribution sub-system(s) 1)</t>
  </si>
  <si>
    <t>M3-6</t>
  </si>
  <si>
    <t>M8-6</t>
  </si>
  <si>
    <t>Yes</t>
  </si>
  <si>
    <t>time step</t>
  </si>
  <si>
    <t>t</t>
  </si>
  <si>
    <t xml:space="preserve">h </t>
  </si>
  <si>
    <t>1…8760</t>
  </si>
  <si>
    <t>M1-9</t>
  </si>
  <si>
    <r>
      <t>Q</t>
    </r>
    <r>
      <rPr>
        <vertAlign val="subscript"/>
        <sz val="11"/>
        <rFont val="Arial"/>
        <family val="2"/>
      </rPr>
      <t>CHW,dis,in</t>
    </r>
    <r>
      <rPr>
        <sz val="11"/>
        <rFont val="Arial"/>
        <family val="2"/>
      </rPr>
      <t xml:space="preserve"> </t>
    </r>
  </si>
  <si>
    <r>
      <t>kWh</t>
    </r>
    <r>
      <rPr>
        <b/>
        <sz val="11"/>
        <color rgb="FF000000"/>
        <rFont val="Arial"/>
        <family val="2"/>
      </rPr>
      <t xml:space="preserve"> </t>
    </r>
  </si>
  <si>
    <r>
      <t>0...</t>
    </r>
    <r>
      <rPr>
        <sz val="11"/>
        <rFont val="Calibri"/>
        <family val="2"/>
      </rPr>
      <t>∞</t>
    </r>
  </si>
  <si>
    <r>
      <t>P</t>
    </r>
    <r>
      <rPr>
        <b/>
        <vertAlign val="subscript"/>
        <sz val="12"/>
        <color theme="1"/>
        <rFont val="Arial"/>
        <family val="2"/>
      </rPr>
      <t>aux</t>
    </r>
  </si>
  <si>
    <t>Table A.1 - Product description input data</t>
  </si>
  <si>
    <t xml:space="preserve">Code </t>
  </si>
  <si>
    <t>Meaning</t>
  </si>
  <si>
    <t>SE</t>
  </si>
  <si>
    <t xml:space="preserve">Stirling engine </t>
  </si>
  <si>
    <t>FC</t>
  </si>
  <si>
    <t>Fuel cell</t>
  </si>
  <si>
    <t>CEG</t>
  </si>
  <si>
    <t>Combustion engine gas</t>
  </si>
  <si>
    <t>CED</t>
  </si>
  <si>
    <t>Combustion engine diesel</t>
  </si>
  <si>
    <t>MT</t>
  </si>
  <si>
    <t>Microturbine</t>
  </si>
  <si>
    <t>H</t>
  </si>
  <si>
    <t>Heating</t>
  </si>
  <si>
    <t>W</t>
  </si>
  <si>
    <t>Domestic hot water</t>
  </si>
  <si>
    <t>C</t>
  </si>
  <si>
    <t>Cooling</t>
  </si>
  <si>
    <t>XY</t>
  </si>
  <si>
    <t>Combination</t>
  </si>
  <si>
    <t>BF</t>
  </si>
  <si>
    <t>Biofuel (oil)</t>
  </si>
  <si>
    <t>BG</t>
  </si>
  <si>
    <t>Biogas</t>
  </si>
  <si>
    <t>BM</t>
  </si>
  <si>
    <t>Biomass (wood)</t>
  </si>
  <si>
    <t>NG</t>
  </si>
  <si>
    <t>Natural gas</t>
  </si>
  <si>
    <t>Ol</t>
  </si>
  <si>
    <t>Fuel oil</t>
  </si>
  <si>
    <t>1-X</t>
  </si>
  <si>
    <t>Table A.2 - mCHP appliance efficiencies (to be updated)</t>
  </si>
  <si>
    <t>unit</t>
  </si>
  <si>
    <t xml:space="preserve">overall efficiency   </t>
  </si>
  <si>
    <t>at CHP_100+Sup_100</t>
  </si>
  <si>
    <r>
      <t>ɳ</t>
    </r>
    <r>
      <rPr>
        <b/>
        <vertAlign val="subscript"/>
        <sz val="9"/>
        <rFont val="Arial"/>
        <family val="2"/>
      </rPr>
      <t>chp_100+sup_100</t>
    </r>
  </si>
  <si>
    <t>thermal efficiency</t>
  </si>
  <si>
    <r>
      <t>ɳ</t>
    </r>
    <r>
      <rPr>
        <b/>
        <vertAlign val="subscript"/>
        <sz val="9"/>
        <rFont val="Arial"/>
        <family val="2"/>
      </rPr>
      <t>th,chp_100+sup_100</t>
    </r>
  </si>
  <si>
    <t>electrical efficiency</t>
  </si>
  <si>
    <r>
      <t>ɳ</t>
    </r>
    <r>
      <rPr>
        <b/>
        <vertAlign val="subscript"/>
        <sz val="9"/>
        <rFont val="Arial"/>
        <family val="2"/>
      </rPr>
      <t>el,chp_100+sup_100</t>
    </r>
  </si>
  <si>
    <t>at CHP_100+Sup_0</t>
  </si>
  <si>
    <r>
      <t>ɳ</t>
    </r>
    <r>
      <rPr>
        <b/>
        <vertAlign val="subscript"/>
        <sz val="9"/>
        <rFont val="Arial"/>
        <family val="2"/>
      </rPr>
      <t>chp_100+sup_0</t>
    </r>
  </si>
  <si>
    <r>
      <t>ɳ</t>
    </r>
    <r>
      <rPr>
        <b/>
        <vertAlign val="subscript"/>
        <sz val="9"/>
        <rFont val="Arial"/>
        <family val="2"/>
      </rPr>
      <t>th,chp_100+sup_0</t>
    </r>
  </si>
  <si>
    <r>
      <t>ɳ</t>
    </r>
    <r>
      <rPr>
        <b/>
        <vertAlign val="subscript"/>
        <sz val="9"/>
        <rFont val="Arial"/>
        <family val="2"/>
      </rPr>
      <t>el,chp_100+sup_0</t>
    </r>
  </si>
  <si>
    <t>Table A.3 - Standby heat losses and permanent ignition burner heat input (to be updated)</t>
  </si>
  <si>
    <r>
      <t>P</t>
    </r>
    <r>
      <rPr>
        <b/>
        <vertAlign val="subscript"/>
        <sz val="9"/>
        <rFont val="Arial"/>
        <family val="2"/>
      </rPr>
      <t>ls,sb</t>
    </r>
  </si>
  <si>
    <r>
      <t>P</t>
    </r>
    <r>
      <rPr>
        <b/>
        <vertAlign val="subscript"/>
        <sz val="9"/>
        <rFont val="Arial"/>
        <family val="2"/>
      </rPr>
      <t>pilot</t>
    </r>
  </si>
  <si>
    <t>Table A.4 - Process design input data</t>
  </si>
  <si>
    <t>Code</t>
  </si>
  <si>
    <t>INT</t>
  </si>
  <si>
    <t>Heated space</t>
  </si>
  <si>
    <t>UNH</t>
  </si>
  <si>
    <t>Unheated space</t>
  </si>
  <si>
    <t>CGN</t>
  </si>
  <si>
    <t>mCHP appliance room</t>
  </si>
  <si>
    <t>EXT</t>
  </si>
  <si>
    <t>External (outdoors)</t>
  </si>
  <si>
    <t>DIR</t>
  </si>
  <si>
    <t>Direct connection</t>
  </si>
  <si>
    <t>DEC</t>
  </si>
  <si>
    <t>Hydraulic decoupling</t>
  </si>
  <si>
    <t>NCP</t>
  </si>
  <si>
    <t>condensation prevention pump</t>
  </si>
  <si>
    <t>HEX</t>
  </si>
  <si>
    <t>Heat exchanger</t>
  </si>
  <si>
    <r>
      <t>P</t>
    </r>
    <r>
      <rPr>
        <b/>
        <vertAlign val="subscript"/>
        <sz val="12"/>
        <color theme="1"/>
        <rFont val="Arial"/>
        <family val="2"/>
      </rPr>
      <t>pilot</t>
    </r>
  </si>
  <si>
    <r>
      <t>t</t>
    </r>
    <r>
      <rPr>
        <vertAlign val="subscript"/>
        <sz val="12"/>
        <color theme="1"/>
        <rFont val="Arial"/>
        <family val="2"/>
      </rPr>
      <t>ci</t>
    </r>
  </si>
  <si>
    <t>If CGN_FUEL =  BF</t>
  </si>
  <si>
    <r>
      <t>E</t>
    </r>
    <r>
      <rPr>
        <vertAlign val="subscript"/>
        <sz val="12"/>
        <color theme="1"/>
        <rFont val="Arial"/>
        <family val="2"/>
      </rPr>
      <t>gen,in,bf</t>
    </r>
    <r>
      <rPr>
        <sz val="12"/>
        <color theme="1"/>
        <rFont val="Arial"/>
        <family val="2"/>
      </rPr>
      <t xml:space="preserve"> = E</t>
    </r>
    <r>
      <rPr>
        <vertAlign val="subscript"/>
        <sz val="12"/>
        <color theme="1"/>
        <rFont val="Arial"/>
        <family val="2"/>
      </rPr>
      <t>gen,in</t>
    </r>
  </si>
  <si>
    <t>If CGN_FUEL =  BG</t>
  </si>
  <si>
    <r>
      <t>E</t>
    </r>
    <r>
      <rPr>
        <vertAlign val="subscript"/>
        <sz val="12"/>
        <color theme="1"/>
        <rFont val="Arial"/>
        <family val="2"/>
      </rPr>
      <t>gen,in,bg</t>
    </r>
    <r>
      <rPr>
        <sz val="12"/>
        <color theme="1"/>
        <rFont val="Arial"/>
        <family val="2"/>
      </rPr>
      <t xml:space="preserve"> = E</t>
    </r>
    <r>
      <rPr>
        <vertAlign val="subscript"/>
        <sz val="12"/>
        <color theme="1"/>
        <rFont val="Arial"/>
        <family val="2"/>
      </rPr>
      <t>gen,in</t>
    </r>
  </si>
  <si>
    <t>If CGN_FUEL =  BM</t>
  </si>
  <si>
    <t>If CGN_FUEL =  NG</t>
  </si>
  <si>
    <t>If CGN_FUEL =  OI</t>
  </si>
  <si>
    <r>
      <t>E</t>
    </r>
    <r>
      <rPr>
        <vertAlign val="subscript"/>
        <sz val="12"/>
        <color theme="1"/>
        <rFont val="Arial"/>
        <family val="2"/>
      </rPr>
      <t>gen,in,bm</t>
    </r>
    <r>
      <rPr>
        <sz val="12"/>
        <color theme="1"/>
        <rFont val="Arial"/>
        <family val="2"/>
      </rPr>
      <t xml:space="preserve"> = E</t>
    </r>
    <r>
      <rPr>
        <vertAlign val="subscript"/>
        <sz val="12"/>
        <color theme="1"/>
        <rFont val="Arial"/>
        <family val="2"/>
      </rPr>
      <t>gen,in</t>
    </r>
  </si>
  <si>
    <r>
      <t>E</t>
    </r>
    <r>
      <rPr>
        <vertAlign val="subscript"/>
        <sz val="12"/>
        <color theme="1"/>
        <rFont val="Arial"/>
        <family val="2"/>
      </rPr>
      <t>gen,in,ng</t>
    </r>
    <r>
      <rPr>
        <sz val="12"/>
        <color theme="1"/>
        <rFont val="Arial"/>
        <family val="2"/>
      </rPr>
      <t xml:space="preserve"> = E</t>
    </r>
    <r>
      <rPr>
        <vertAlign val="subscript"/>
        <sz val="12"/>
        <color theme="1"/>
        <rFont val="Arial"/>
        <family val="2"/>
      </rPr>
      <t>gen,in</t>
    </r>
  </si>
  <si>
    <r>
      <t>E</t>
    </r>
    <r>
      <rPr>
        <vertAlign val="subscript"/>
        <sz val="12"/>
        <color theme="1"/>
        <rFont val="Arial"/>
        <family val="2"/>
      </rPr>
      <t>gen,in,oi</t>
    </r>
    <r>
      <rPr>
        <sz val="12"/>
        <color theme="1"/>
        <rFont val="Arial"/>
        <family val="2"/>
      </rPr>
      <t xml:space="preserve"> = E</t>
    </r>
    <r>
      <rPr>
        <vertAlign val="subscript"/>
        <sz val="12"/>
        <color theme="1"/>
        <rFont val="Arial"/>
        <family val="2"/>
      </rPr>
      <t>gen,in</t>
    </r>
  </si>
  <si>
    <t>OI</t>
  </si>
  <si>
    <r>
      <t>E</t>
    </r>
    <r>
      <rPr>
        <vertAlign val="subscript"/>
        <sz val="12"/>
        <rFont val="Arial"/>
        <family val="2"/>
      </rPr>
      <t>el;gen;out</t>
    </r>
  </si>
  <si>
    <t>h</t>
  </si>
  <si>
    <r>
      <t>E</t>
    </r>
    <r>
      <rPr>
        <vertAlign val="subscript"/>
        <sz val="12"/>
        <color theme="1"/>
        <rFont val="Arial"/>
        <family val="2"/>
      </rPr>
      <t>gen;in;bf</t>
    </r>
  </si>
  <si>
    <r>
      <t>E</t>
    </r>
    <r>
      <rPr>
        <vertAlign val="subscript"/>
        <sz val="12"/>
        <color theme="1"/>
        <rFont val="Arial"/>
        <family val="2"/>
      </rPr>
      <t>gen;in</t>
    </r>
  </si>
  <si>
    <r>
      <t>E</t>
    </r>
    <r>
      <rPr>
        <vertAlign val="subscript"/>
        <sz val="12"/>
        <color theme="1"/>
        <rFont val="Arial"/>
        <family val="2"/>
      </rPr>
      <t>gen;in;bg</t>
    </r>
  </si>
  <si>
    <r>
      <t>E</t>
    </r>
    <r>
      <rPr>
        <vertAlign val="subscript"/>
        <sz val="12"/>
        <color theme="1"/>
        <rFont val="Arial"/>
        <family val="2"/>
      </rPr>
      <t>gen;in;bm</t>
    </r>
  </si>
  <si>
    <r>
      <t>E</t>
    </r>
    <r>
      <rPr>
        <vertAlign val="subscript"/>
        <sz val="12"/>
        <color theme="1"/>
        <rFont val="Arial"/>
        <family val="2"/>
      </rPr>
      <t>gen;in;ng</t>
    </r>
  </si>
  <si>
    <r>
      <t>E</t>
    </r>
    <r>
      <rPr>
        <vertAlign val="subscript"/>
        <sz val="12"/>
        <color theme="1"/>
        <rFont val="Arial"/>
        <family val="2"/>
      </rPr>
      <t>gen;in;oi</t>
    </r>
  </si>
  <si>
    <r>
      <t>E</t>
    </r>
    <r>
      <rPr>
        <vertAlign val="subscript"/>
        <sz val="12"/>
        <color theme="1"/>
        <rFont val="Arial"/>
        <family val="2"/>
      </rPr>
      <t>gen,in,oi</t>
    </r>
    <r>
      <rPr>
        <sz val="12"/>
        <color theme="1"/>
        <rFont val="Arial"/>
        <family val="2"/>
      </rPr>
      <t xml:space="preserve"> = </t>
    </r>
  </si>
  <si>
    <r>
      <t>E</t>
    </r>
    <r>
      <rPr>
        <vertAlign val="subscript"/>
        <sz val="12"/>
        <color theme="1"/>
        <rFont val="Arial"/>
        <family val="2"/>
      </rPr>
      <t>gen,in,ng</t>
    </r>
    <r>
      <rPr>
        <sz val="12"/>
        <color theme="1"/>
        <rFont val="Arial"/>
        <family val="2"/>
      </rPr>
      <t xml:space="preserve"> = </t>
    </r>
  </si>
  <si>
    <r>
      <t>E</t>
    </r>
    <r>
      <rPr>
        <vertAlign val="subscript"/>
        <sz val="12"/>
        <color theme="1"/>
        <rFont val="Arial"/>
        <family val="2"/>
      </rPr>
      <t>gen,in,bm</t>
    </r>
    <r>
      <rPr>
        <sz val="12"/>
        <color theme="1"/>
        <rFont val="Arial"/>
        <family val="2"/>
      </rPr>
      <t xml:space="preserve"> = </t>
    </r>
  </si>
  <si>
    <r>
      <t>E</t>
    </r>
    <r>
      <rPr>
        <vertAlign val="subscript"/>
        <sz val="12"/>
        <color theme="1"/>
        <rFont val="Arial"/>
        <family val="2"/>
      </rPr>
      <t>gen,in,bg</t>
    </r>
    <r>
      <rPr>
        <sz val="12"/>
        <color theme="1"/>
        <rFont val="Arial"/>
        <family val="2"/>
      </rPr>
      <t xml:space="preserve"> = </t>
    </r>
  </si>
  <si>
    <r>
      <t>E</t>
    </r>
    <r>
      <rPr>
        <vertAlign val="subscript"/>
        <sz val="12"/>
        <color theme="1"/>
        <rFont val="Arial"/>
        <family val="2"/>
      </rPr>
      <t>gen,in,bf</t>
    </r>
    <r>
      <rPr>
        <sz val="12"/>
        <color theme="1"/>
        <rFont val="Arial"/>
        <family val="2"/>
      </rPr>
      <t xml:space="preserve"> = </t>
    </r>
  </si>
  <si>
    <r>
      <t>ɳ</t>
    </r>
    <r>
      <rPr>
        <b/>
        <vertAlign val="subscript"/>
        <sz val="12"/>
        <color theme="1"/>
        <rFont val="Calibri"/>
        <family val="2"/>
        <scheme val="minor"/>
      </rPr>
      <t>th;chp_100+sup_100</t>
    </r>
  </si>
  <si>
    <r>
      <t>ɳ</t>
    </r>
    <r>
      <rPr>
        <b/>
        <vertAlign val="subscript"/>
        <sz val="12"/>
        <color theme="1"/>
        <rFont val="Calibri"/>
        <family val="2"/>
        <scheme val="minor"/>
      </rPr>
      <t>el;chp_100+sup_100</t>
    </r>
  </si>
  <si>
    <r>
      <t>ɳ</t>
    </r>
    <r>
      <rPr>
        <b/>
        <vertAlign val="subscript"/>
        <sz val="12"/>
        <color theme="1"/>
        <rFont val="Calibri"/>
        <family val="2"/>
        <scheme val="minor"/>
      </rPr>
      <t>th;chp_100+sup_0</t>
    </r>
  </si>
  <si>
    <r>
      <t>ɳ</t>
    </r>
    <r>
      <rPr>
        <b/>
        <vertAlign val="subscript"/>
        <sz val="12"/>
        <color theme="1"/>
        <rFont val="Calibri"/>
        <family val="2"/>
        <scheme val="minor"/>
      </rPr>
      <t>el;chp_100+sup_0</t>
    </r>
  </si>
  <si>
    <r>
      <t>P</t>
    </r>
    <r>
      <rPr>
        <b/>
        <vertAlign val="subscript"/>
        <sz val="12"/>
        <color theme="1"/>
        <rFont val="Arial"/>
        <family val="2"/>
      </rPr>
      <t>ls;sb</t>
    </r>
  </si>
  <si>
    <r>
      <t>P</t>
    </r>
    <r>
      <rPr>
        <b/>
        <vertAlign val="subscript"/>
        <sz val="12"/>
        <color theme="1"/>
        <rFont val="Arial"/>
        <family val="2"/>
      </rPr>
      <t>th;sb</t>
    </r>
  </si>
  <si>
    <r>
      <t>P</t>
    </r>
    <r>
      <rPr>
        <b/>
        <vertAlign val="subscript"/>
        <sz val="12"/>
        <rFont val="Arial"/>
        <family val="2"/>
      </rPr>
      <t>th;chp_100+sup_100</t>
    </r>
  </si>
  <si>
    <r>
      <t>P</t>
    </r>
    <r>
      <rPr>
        <b/>
        <vertAlign val="subscript"/>
        <sz val="12"/>
        <rFont val="Arial"/>
        <family val="2"/>
      </rPr>
      <t>el;out;chp_100+sup_100</t>
    </r>
  </si>
  <si>
    <r>
      <t>P</t>
    </r>
    <r>
      <rPr>
        <b/>
        <vertAlign val="subscript"/>
        <sz val="12"/>
        <rFont val="Arial"/>
        <family val="2"/>
      </rPr>
      <t>aux;chp_100+sup_100</t>
    </r>
  </si>
  <si>
    <r>
      <t>P</t>
    </r>
    <r>
      <rPr>
        <b/>
        <vertAlign val="subscript"/>
        <sz val="12"/>
        <rFont val="Arial"/>
        <family val="2"/>
      </rPr>
      <t>th;chp_100+sup_0</t>
    </r>
  </si>
  <si>
    <r>
      <t>P</t>
    </r>
    <r>
      <rPr>
        <b/>
        <vertAlign val="subscript"/>
        <sz val="12"/>
        <rFont val="Arial"/>
        <family val="2"/>
      </rPr>
      <t>el;out;chp_100+sup_0</t>
    </r>
  </si>
  <si>
    <r>
      <t>P</t>
    </r>
    <r>
      <rPr>
        <b/>
        <vertAlign val="subscript"/>
        <sz val="12"/>
        <rFont val="Arial"/>
        <family val="2"/>
      </rPr>
      <t>aux;chp_100+sup_0</t>
    </r>
  </si>
  <si>
    <r>
      <t>Q</t>
    </r>
    <r>
      <rPr>
        <b/>
        <vertAlign val="subscript"/>
        <sz val="12"/>
        <color theme="1"/>
        <rFont val="Arial"/>
        <family val="2"/>
      </rPr>
      <t>CHW;gen;out</t>
    </r>
  </si>
  <si>
    <r>
      <t>P</t>
    </r>
    <r>
      <rPr>
        <vertAlign val="subscript"/>
        <sz val="12"/>
        <color theme="1"/>
        <rFont val="Arial"/>
        <family val="2"/>
      </rPr>
      <t>el;out;sb</t>
    </r>
  </si>
  <si>
    <r>
      <t>P</t>
    </r>
    <r>
      <rPr>
        <b/>
        <vertAlign val="subscript"/>
        <sz val="12"/>
        <color theme="1"/>
        <rFont val="Arial"/>
        <family val="2"/>
      </rPr>
      <t>aux;sb</t>
    </r>
  </si>
  <si>
    <r>
      <t>P</t>
    </r>
    <r>
      <rPr>
        <vertAlign val="subscript"/>
        <sz val="12"/>
        <color theme="1"/>
        <rFont val="Arial"/>
        <family val="2"/>
      </rPr>
      <t>th;gen;out</t>
    </r>
  </si>
  <si>
    <r>
      <t>For  P</t>
    </r>
    <r>
      <rPr>
        <b/>
        <vertAlign val="subscript"/>
        <sz val="12"/>
        <color theme="1"/>
        <rFont val="Arial"/>
        <family val="2"/>
      </rPr>
      <t xml:space="preserve">th;sb </t>
    </r>
    <r>
      <rPr>
        <sz val="12"/>
        <color theme="1"/>
        <rFont val="Arial"/>
        <family val="2"/>
      </rPr>
      <t>&lt;</t>
    </r>
    <r>
      <rPr>
        <b/>
        <vertAlign val="subscript"/>
        <sz val="12"/>
        <color theme="1"/>
        <rFont val="Arial"/>
        <family val="2"/>
      </rPr>
      <t xml:space="preserve">  </t>
    </r>
    <r>
      <rPr>
        <sz val="12"/>
        <color theme="1"/>
        <rFont val="Arial"/>
        <family val="2"/>
      </rPr>
      <t>P</t>
    </r>
    <r>
      <rPr>
        <b/>
        <vertAlign val="subscript"/>
        <sz val="12"/>
        <color theme="1"/>
        <rFont val="Arial"/>
        <family val="2"/>
      </rPr>
      <t xml:space="preserve">th;gen;out </t>
    </r>
    <r>
      <rPr>
        <sz val="12"/>
        <color theme="1"/>
        <rFont val="Arial"/>
        <family val="2"/>
      </rPr>
      <t>&lt;</t>
    </r>
    <r>
      <rPr>
        <b/>
        <vertAlign val="subscript"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P</t>
    </r>
    <r>
      <rPr>
        <b/>
        <vertAlign val="subscript"/>
        <sz val="12"/>
        <color theme="1"/>
        <rFont val="Arial"/>
        <family val="2"/>
      </rPr>
      <t>th;chp_100+sup_0</t>
    </r>
  </si>
  <si>
    <r>
      <t>For  P</t>
    </r>
    <r>
      <rPr>
        <b/>
        <vertAlign val="subscript"/>
        <sz val="12"/>
        <color theme="1"/>
        <rFont val="Arial"/>
        <family val="2"/>
      </rPr>
      <t xml:space="preserve">th;chp_100+sup_0 </t>
    </r>
    <r>
      <rPr>
        <sz val="12"/>
        <color theme="1"/>
        <rFont val="Arial"/>
        <family val="2"/>
      </rPr>
      <t>&lt;</t>
    </r>
    <r>
      <rPr>
        <b/>
        <vertAlign val="subscript"/>
        <sz val="12"/>
        <color theme="1"/>
        <rFont val="Arial"/>
        <family val="2"/>
      </rPr>
      <t xml:space="preserve">  </t>
    </r>
    <r>
      <rPr>
        <sz val="12"/>
        <color theme="1"/>
        <rFont val="Arial"/>
        <family val="2"/>
      </rPr>
      <t>P</t>
    </r>
    <r>
      <rPr>
        <b/>
        <vertAlign val="subscript"/>
        <sz val="12"/>
        <color theme="1"/>
        <rFont val="Arial"/>
        <family val="2"/>
      </rPr>
      <t xml:space="preserve">th;gen;out </t>
    </r>
    <r>
      <rPr>
        <sz val="12"/>
        <color theme="1"/>
        <rFont val="Arial"/>
        <family val="2"/>
      </rPr>
      <t>&lt;</t>
    </r>
    <r>
      <rPr>
        <b/>
        <vertAlign val="subscript"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P</t>
    </r>
    <r>
      <rPr>
        <b/>
        <vertAlign val="subscript"/>
        <sz val="12"/>
        <color theme="1"/>
        <rFont val="Arial"/>
        <family val="2"/>
      </rPr>
      <t>th;chp_100+sup_100</t>
    </r>
  </si>
  <si>
    <r>
      <t>E</t>
    </r>
    <r>
      <rPr>
        <b/>
        <vertAlign val="subscript"/>
        <sz val="12"/>
        <color theme="1"/>
        <rFont val="Arial"/>
        <family val="2"/>
      </rPr>
      <t xml:space="preserve">el;gen;out  </t>
    </r>
    <r>
      <rPr>
        <sz val="12"/>
        <color theme="1"/>
        <rFont val="Arial"/>
        <family val="2"/>
      </rPr>
      <t>= P</t>
    </r>
    <r>
      <rPr>
        <b/>
        <vertAlign val="subscript"/>
        <sz val="12"/>
        <color theme="1"/>
        <rFont val="Arial"/>
        <family val="2"/>
      </rPr>
      <t>el;gen;out</t>
    </r>
    <r>
      <rPr>
        <sz val="12"/>
        <color theme="1"/>
        <rFont val="Arial"/>
        <family val="2"/>
      </rPr>
      <t xml:space="preserve"> * t</t>
    </r>
  </si>
  <si>
    <r>
      <t>P</t>
    </r>
    <r>
      <rPr>
        <b/>
        <vertAlign val="subscript"/>
        <sz val="12"/>
        <color theme="1"/>
        <rFont val="Arial"/>
        <family val="2"/>
      </rPr>
      <t xml:space="preserve">el;gen;out </t>
    </r>
  </si>
  <si>
    <r>
      <t>E</t>
    </r>
    <r>
      <rPr>
        <b/>
        <vertAlign val="subscript"/>
        <sz val="12"/>
        <color theme="1"/>
        <rFont val="Arial"/>
        <family val="2"/>
      </rPr>
      <t>el;gen;out</t>
    </r>
  </si>
  <si>
    <r>
      <t>P</t>
    </r>
    <r>
      <rPr>
        <b/>
        <vertAlign val="subscript"/>
        <sz val="12"/>
        <color theme="1"/>
        <rFont val="Arial"/>
        <family val="2"/>
      </rPr>
      <t xml:space="preserve">el;gen;out </t>
    </r>
    <r>
      <rPr>
        <sz val="12"/>
        <color theme="1"/>
        <rFont val="Arial"/>
        <family val="2"/>
      </rPr>
      <t xml:space="preserve">= </t>
    </r>
    <r>
      <rPr>
        <b/>
        <vertAlign val="subscript"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P</t>
    </r>
    <r>
      <rPr>
        <b/>
        <vertAlign val="subscript"/>
        <sz val="12"/>
        <color theme="1"/>
        <rFont val="Arial"/>
        <family val="2"/>
      </rPr>
      <t xml:space="preserve">el;out;sb </t>
    </r>
    <r>
      <rPr>
        <sz val="12"/>
        <color theme="1"/>
        <rFont val="Arial"/>
        <family val="2"/>
      </rPr>
      <t>+</t>
    </r>
    <r>
      <rPr>
        <b/>
        <vertAlign val="subscript"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(P</t>
    </r>
    <r>
      <rPr>
        <b/>
        <vertAlign val="subscript"/>
        <sz val="12"/>
        <color theme="1"/>
        <rFont val="Arial"/>
        <family val="2"/>
      </rPr>
      <t xml:space="preserve">el;out;chp_100+sup_0 </t>
    </r>
    <r>
      <rPr>
        <sz val="12"/>
        <color theme="1"/>
        <rFont val="Arial"/>
        <family val="2"/>
      </rPr>
      <t>-</t>
    </r>
    <r>
      <rPr>
        <b/>
        <vertAlign val="subscript"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P</t>
    </r>
    <r>
      <rPr>
        <b/>
        <vertAlign val="subscript"/>
        <sz val="12"/>
        <color theme="1"/>
        <rFont val="Arial"/>
        <family val="2"/>
      </rPr>
      <t>el;out;sb</t>
    </r>
    <r>
      <rPr>
        <sz val="12"/>
        <color theme="1"/>
        <rFont val="Arial"/>
        <family val="2"/>
      </rPr>
      <t>) * ( (P</t>
    </r>
    <r>
      <rPr>
        <b/>
        <vertAlign val="subscript"/>
        <sz val="12"/>
        <color theme="1"/>
        <rFont val="Arial"/>
        <family val="2"/>
      </rPr>
      <t xml:space="preserve">th;gen;out </t>
    </r>
    <r>
      <rPr>
        <sz val="12"/>
        <color theme="1"/>
        <rFont val="Arial"/>
        <family val="2"/>
      </rPr>
      <t>-</t>
    </r>
    <r>
      <rPr>
        <b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P</t>
    </r>
    <r>
      <rPr>
        <b/>
        <vertAlign val="subscript"/>
        <sz val="12"/>
        <color theme="1"/>
        <rFont val="Arial"/>
        <family val="2"/>
      </rPr>
      <t>th;sb</t>
    </r>
    <r>
      <rPr>
        <sz val="12"/>
        <color theme="1"/>
        <rFont val="Arial"/>
        <family val="2"/>
      </rPr>
      <t>)</t>
    </r>
    <r>
      <rPr>
        <b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/ (P</t>
    </r>
    <r>
      <rPr>
        <b/>
        <vertAlign val="subscript"/>
        <sz val="12"/>
        <color theme="1"/>
        <rFont val="Arial"/>
        <family val="2"/>
      </rPr>
      <t>th;chp_100+sup_0</t>
    </r>
    <r>
      <rPr>
        <sz val="12"/>
        <color theme="1"/>
        <rFont val="Arial"/>
        <family val="2"/>
      </rPr>
      <t xml:space="preserve"> - P</t>
    </r>
    <r>
      <rPr>
        <b/>
        <vertAlign val="subscript"/>
        <sz val="12"/>
        <color theme="1"/>
        <rFont val="Arial"/>
        <family val="2"/>
      </rPr>
      <t>th;sb</t>
    </r>
    <r>
      <rPr>
        <sz val="12"/>
        <color theme="1"/>
        <rFont val="Arial"/>
        <family val="2"/>
      </rPr>
      <t xml:space="preserve">)) </t>
    </r>
  </si>
  <si>
    <r>
      <t>P</t>
    </r>
    <r>
      <rPr>
        <b/>
        <vertAlign val="subscript"/>
        <sz val="12"/>
        <color theme="1"/>
        <rFont val="Arial"/>
        <family val="2"/>
      </rPr>
      <t xml:space="preserve">el;gen;out </t>
    </r>
    <r>
      <rPr>
        <sz val="12"/>
        <color theme="1"/>
        <rFont val="Arial"/>
        <family val="2"/>
      </rPr>
      <t>= P</t>
    </r>
    <r>
      <rPr>
        <b/>
        <vertAlign val="subscript"/>
        <sz val="12"/>
        <color theme="1"/>
        <rFont val="Arial"/>
        <family val="2"/>
      </rPr>
      <t xml:space="preserve">el;out;chp_100+sup_0 </t>
    </r>
    <r>
      <rPr>
        <sz val="12"/>
        <color theme="1"/>
        <rFont val="Arial"/>
        <family val="2"/>
      </rPr>
      <t>+</t>
    </r>
    <r>
      <rPr>
        <b/>
        <vertAlign val="subscript"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(P</t>
    </r>
    <r>
      <rPr>
        <b/>
        <vertAlign val="subscript"/>
        <sz val="12"/>
        <color theme="1"/>
        <rFont val="Arial"/>
        <family val="2"/>
      </rPr>
      <t xml:space="preserve">el;out;chp_100+sup_100 </t>
    </r>
    <r>
      <rPr>
        <sz val="12"/>
        <color theme="1"/>
        <rFont val="Arial"/>
        <family val="2"/>
      </rPr>
      <t>-</t>
    </r>
    <r>
      <rPr>
        <b/>
        <vertAlign val="subscript"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P</t>
    </r>
    <r>
      <rPr>
        <b/>
        <vertAlign val="subscript"/>
        <sz val="12"/>
        <color theme="1"/>
        <rFont val="Arial"/>
        <family val="2"/>
      </rPr>
      <t>el;out;chp_100+sup_0</t>
    </r>
    <r>
      <rPr>
        <sz val="12"/>
        <color theme="1"/>
        <rFont val="Arial"/>
        <family val="2"/>
      </rPr>
      <t>) *( (P</t>
    </r>
    <r>
      <rPr>
        <b/>
        <vertAlign val="subscript"/>
        <sz val="12"/>
        <color theme="1"/>
        <rFont val="Arial"/>
        <family val="2"/>
      </rPr>
      <t xml:space="preserve">th;gen;out </t>
    </r>
    <r>
      <rPr>
        <sz val="12"/>
        <color theme="1"/>
        <rFont val="Arial"/>
        <family val="2"/>
      </rPr>
      <t>-</t>
    </r>
    <r>
      <rPr>
        <b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P</t>
    </r>
    <r>
      <rPr>
        <b/>
        <vertAlign val="subscript"/>
        <sz val="12"/>
        <color theme="1"/>
        <rFont val="Arial"/>
        <family val="2"/>
      </rPr>
      <t>th;chp_100+sup_0</t>
    </r>
    <r>
      <rPr>
        <sz val="12"/>
        <color theme="1"/>
        <rFont val="Arial"/>
        <family val="2"/>
      </rPr>
      <t>)</t>
    </r>
    <r>
      <rPr>
        <b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/ (P</t>
    </r>
    <r>
      <rPr>
        <b/>
        <vertAlign val="subscript"/>
        <sz val="12"/>
        <color theme="1"/>
        <rFont val="Arial"/>
        <family val="2"/>
      </rPr>
      <t>th;chp_100+sup_100</t>
    </r>
    <r>
      <rPr>
        <sz val="12"/>
        <color theme="1"/>
        <rFont val="Arial"/>
        <family val="2"/>
      </rPr>
      <t xml:space="preserve"> - P</t>
    </r>
    <r>
      <rPr>
        <b/>
        <vertAlign val="subscript"/>
        <sz val="12"/>
        <color theme="1"/>
        <rFont val="Arial"/>
        <family val="2"/>
      </rPr>
      <t>th;chp_100+sup_0</t>
    </r>
    <r>
      <rPr>
        <sz val="12"/>
        <color theme="1"/>
        <rFont val="Arial"/>
        <family val="2"/>
      </rPr>
      <t>))</t>
    </r>
  </si>
  <si>
    <r>
      <t>W</t>
    </r>
    <r>
      <rPr>
        <b/>
        <vertAlign val="subscript"/>
        <sz val="12"/>
        <color theme="1"/>
        <rFont val="Arial"/>
        <family val="2"/>
      </rPr>
      <t xml:space="preserve">gen;aux  </t>
    </r>
    <r>
      <rPr>
        <sz val="12"/>
        <color theme="1"/>
        <rFont val="Arial"/>
        <family val="2"/>
      </rPr>
      <t>= P</t>
    </r>
    <r>
      <rPr>
        <b/>
        <vertAlign val="subscript"/>
        <sz val="12"/>
        <color theme="1"/>
        <rFont val="Arial"/>
        <family val="2"/>
      </rPr>
      <t xml:space="preserve">aux </t>
    </r>
    <r>
      <rPr>
        <sz val="12"/>
        <color theme="1"/>
        <rFont val="Arial"/>
        <family val="2"/>
      </rPr>
      <t>* t</t>
    </r>
  </si>
  <si>
    <r>
      <t>W</t>
    </r>
    <r>
      <rPr>
        <b/>
        <vertAlign val="subscript"/>
        <sz val="12"/>
        <color theme="1"/>
        <rFont val="Arial"/>
        <family val="2"/>
      </rPr>
      <t>gen;aux</t>
    </r>
  </si>
  <si>
    <r>
      <t>P</t>
    </r>
    <r>
      <rPr>
        <b/>
        <vertAlign val="subscript"/>
        <sz val="12"/>
        <color theme="1"/>
        <rFont val="Arial"/>
        <family val="2"/>
      </rPr>
      <t xml:space="preserve">aux </t>
    </r>
    <r>
      <rPr>
        <sz val="12"/>
        <color theme="1"/>
        <rFont val="Arial"/>
        <family val="2"/>
      </rPr>
      <t xml:space="preserve">= </t>
    </r>
    <r>
      <rPr>
        <b/>
        <vertAlign val="subscript"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P</t>
    </r>
    <r>
      <rPr>
        <b/>
        <vertAlign val="subscript"/>
        <sz val="12"/>
        <color theme="1"/>
        <rFont val="Arial"/>
        <family val="2"/>
      </rPr>
      <t xml:space="preserve">aux;sb </t>
    </r>
    <r>
      <rPr>
        <sz val="12"/>
        <color theme="1"/>
        <rFont val="Arial"/>
        <family val="2"/>
      </rPr>
      <t>+</t>
    </r>
    <r>
      <rPr>
        <b/>
        <vertAlign val="subscript"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(P</t>
    </r>
    <r>
      <rPr>
        <b/>
        <vertAlign val="subscript"/>
        <sz val="12"/>
        <color theme="1"/>
        <rFont val="Arial"/>
        <family val="2"/>
      </rPr>
      <t xml:space="preserve">aux;chp_100+sup_0 </t>
    </r>
    <r>
      <rPr>
        <sz val="12"/>
        <color theme="1"/>
        <rFont val="Arial"/>
        <family val="2"/>
      </rPr>
      <t>–</t>
    </r>
    <r>
      <rPr>
        <b/>
        <vertAlign val="subscript"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P</t>
    </r>
    <r>
      <rPr>
        <b/>
        <vertAlign val="subscript"/>
        <sz val="12"/>
        <color theme="1"/>
        <rFont val="Arial"/>
        <family val="2"/>
      </rPr>
      <t>aux;sb</t>
    </r>
    <r>
      <rPr>
        <sz val="12"/>
        <color theme="1"/>
        <rFont val="Arial"/>
        <family val="2"/>
      </rPr>
      <t>) * ((P</t>
    </r>
    <r>
      <rPr>
        <b/>
        <vertAlign val="subscript"/>
        <sz val="12"/>
        <color theme="1"/>
        <rFont val="Arial"/>
        <family val="2"/>
      </rPr>
      <t xml:space="preserve">th;gen;out </t>
    </r>
    <r>
      <rPr>
        <sz val="12"/>
        <color theme="1"/>
        <rFont val="Arial"/>
        <family val="2"/>
      </rPr>
      <t>-</t>
    </r>
    <r>
      <rPr>
        <b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P</t>
    </r>
    <r>
      <rPr>
        <b/>
        <vertAlign val="subscript"/>
        <sz val="12"/>
        <color theme="1"/>
        <rFont val="Arial"/>
        <family val="2"/>
      </rPr>
      <t>th;sb</t>
    </r>
    <r>
      <rPr>
        <sz val="12"/>
        <color theme="1"/>
        <rFont val="Arial"/>
        <family val="2"/>
      </rPr>
      <t>)</t>
    </r>
    <r>
      <rPr>
        <b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/ (P</t>
    </r>
    <r>
      <rPr>
        <b/>
        <vertAlign val="subscript"/>
        <sz val="12"/>
        <color theme="1"/>
        <rFont val="Arial"/>
        <family val="2"/>
      </rPr>
      <t>th;chp_100+sup_0</t>
    </r>
    <r>
      <rPr>
        <sz val="12"/>
        <color theme="1"/>
        <rFont val="Arial"/>
        <family val="2"/>
      </rPr>
      <t xml:space="preserve"> - P</t>
    </r>
    <r>
      <rPr>
        <b/>
        <vertAlign val="subscript"/>
        <sz val="12"/>
        <color theme="1"/>
        <rFont val="Arial"/>
        <family val="2"/>
      </rPr>
      <t>th;sb</t>
    </r>
    <r>
      <rPr>
        <sz val="12"/>
        <color theme="1"/>
        <rFont val="Arial"/>
        <family val="2"/>
      </rPr>
      <t>))</t>
    </r>
  </si>
  <si>
    <r>
      <t>P</t>
    </r>
    <r>
      <rPr>
        <b/>
        <vertAlign val="subscript"/>
        <sz val="12"/>
        <color theme="1"/>
        <rFont val="Arial"/>
        <family val="2"/>
      </rPr>
      <t xml:space="preserve">aux </t>
    </r>
    <r>
      <rPr>
        <sz val="12"/>
        <color theme="1"/>
        <rFont val="Arial"/>
        <family val="2"/>
      </rPr>
      <t xml:space="preserve">= </t>
    </r>
    <r>
      <rPr>
        <b/>
        <vertAlign val="subscript"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P</t>
    </r>
    <r>
      <rPr>
        <b/>
        <vertAlign val="subscript"/>
        <sz val="12"/>
        <color theme="1"/>
        <rFont val="Arial"/>
        <family val="2"/>
      </rPr>
      <t xml:space="preserve">aux;chp_100+sup_0 </t>
    </r>
    <r>
      <rPr>
        <sz val="12"/>
        <color theme="1"/>
        <rFont val="Arial"/>
        <family val="2"/>
      </rPr>
      <t>+</t>
    </r>
    <r>
      <rPr>
        <b/>
        <vertAlign val="subscript"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(P</t>
    </r>
    <r>
      <rPr>
        <b/>
        <vertAlign val="subscript"/>
        <sz val="12"/>
        <color theme="1"/>
        <rFont val="Arial"/>
        <family val="2"/>
      </rPr>
      <t xml:space="preserve">aux;chp_100+sup_100 </t>
    </r>
    <r>
      <rPr>
        <sz val="12"/>
        <color theme="1"/>
        <rFont val="Arial"/>
        <family val="2"/>
      </rPr>
      <t>–</t>
    </r>
    <r>
      <rPr>
        <b/>
        <vertAlign val="subscript"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P</t>
    </r>
    <r>
      <rPr>
        <b/>
        <vertAlign val="subscript"/>
        <sz val="12"/>
        <color theme="1"/>
        <rFont val="Arial"/>
        <family val="2"/>
      </rPr>
      <t>aux;chp_100+sup_0</t>
    </r>
    <r>
      <rPr>
        <sz val="12"/>
        <color theme="1"/>
        <rFont val="Arial"/>
        <family val="2"/>
      </rPr>
      <t>) *( (P</t>
    </r>
    <r>
      <rPr>
        <b/>
        <vertAlign val="subscript"/>
        <sz val="12"/>
        <color theme="1"/>
        <rFont val="Arial"/>
        <family val="2"/>
      </rPr>
      <t xml:space="preserve">th;gen;out </t>
    </r>
    <r>
      <rPr>
        <sz val="12"/>
        <color theme="1"/>
        <rFont val="Arial"/>
        <family val="2"/>
      </rPr>
      <t>-</t>
    </r>
    <r>
      <rPr>
        <b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P</t>
    </r>
    <r>
      <rPr>
        <b/>
        <vertAlign val="subscript"/>
        <sz val="12"/>
        <color theme="1"/>
        <rFont val="Arial"/>
        <family val="2"/>
      </rPr>
      <t>th;chp_100+sup_0</t>
    </r>
    <r>
      <rPr>
        <sz val="12"/>
        <color theme="1"/>
        <rFont val="Arial"/>
        <family val="2"/>
      </rPr>
      <t>)</t>
    </r>
    <r>
      <rPr>
        <b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/ (P</t>
    </r>
    <r>
      <rPr>
        <b/>
        <vertAlign val="subscript"/>
        <sz val="12"/>
        <color theme="1"/>
        <rFont val="Arial"/>
        <family val="2"/>
      </rPr>
      <t>th;chp_100+sup_100</t>
    </r>
    <r>
      <rPr>
        <b/>
        <sz val="12"/>
        <color theme="1"/>
        <rFont val="Arial"/>
        <family val="2"/>
      </rPr>
      <t xml:space="preserve"> - </t>
    </r>
    <r>
      <rPr>
        <sz val="12"/>
        <color theme="1"/>
        <rFont val="Arial"/>
        <family val="2"/>
      </rPr>
      <t>P</t>
    </r>
    <r>
      <rPr>
        <b/>
        <vertAlign val="subscript"/>
        <sz val="12"/>
        <color theme="1"/>
        <rFont val="Arial"/>
        <family val="2"/>
      </rPr>
      <t>th;chp_100+sup_0</t>
    </r>
    <r>
      <rPr>
        <sz val="12"/>
        <color theme="1"/>
        <rFont val="Arial"/>
        <family val="2"/>
      </rPr>
      <t>) )</t>
    </r>
  </si>
  <si>
    <r>
      <t>P</t>
    </r>
    <r>
      <rPr>
        <b/>
        <vertAlign val="subscript"/>
        <sz val="12"/>
        <color theme="1"/>
        <rFont val="Arial"/>
        <family val="2"/>
      </rPr>
      <t xml:space="preserve">gen;ls;sb </t>
    </r>
    <r>
      <rPr>
        <sz val="12"/>
        <color theme="1"/>
        <rFont val="Arial"/>
        <family val="2"/>
      </rPr>
      <t xml:space="preserve">= </t>
    </r>
    <r>
      <rPr>
        <b/>
        <vertAlign val="subscript"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P</t>
    </r>
    <r>
      <rPr>
        <b/>
        <vertAlign val="subscript"/>
        <sz val="12"/>
        <color theme="1"/>
        <rFont val="Arial"/>
        <family val="2"/>
      </rPr>
      <t>ls;sb</t>
    </r>
    <r>
      <rPr>
        <sz val="12"/>
        <color theme="1"/>
        <rFont val="Arial"/>
        <family val="2"/>
      </rPr>
      <t xml:space="preserve"> + P</t>
    </r>
    <r>
      <rPr>
        <b/>
        <vertAlign val="subscript"/>
        <sz val="12"/>
        <color theme="1"/>
        <rFont val="Arial"/>
        <family val="2"/>
      </rPr>
      <t>pilot</t>
    </r>
  </si>
  <si>
    <r>
      <t>P</t>
    </r>
    <r>
      <rPr>
        <b/>
        <vertAlign val="subscript"/>
        <sz val="12"/>
        <color theme="1"/>
        <rFont val="Arial"/>
        <family val="2"/>
      </rPr>
      <t>gen;ls;sb</t>
    </r>
  </si>
  <si>
    <r>
      <t>P</t>
    </r>
    <r>
      <rPr>
        <b/>
        <vertAlign val="subscript"/>
        <sz val="12"/>
        <rFont val="Arial"/>
        <family val="2"/>
      </rPr>
      <t>gen;in;chp_100+sup_0</t>
    </r>
    <r>
      <rPr>
        <sz val="12"/>
        <rFont val="Arial"/>
        <family val="2"/>
      </rPr>
      <t xml:space="preserve"> =</t>
    </r>
    <r>
      <rPr>
        <b/>
        <vertAlign val="subscript"/>
        <sz val="12"/>
        <rFont val="Arial"/>
        <family val="2"/>
      </rPr>
      <t xml:space="preserve"> </t>
    </r>
    <r>
      <rPr>
        <sz val="12"/>
        <rFont val="Arial"/>
        <family val="2"/>
      </rPr>
      <t>P</t>
    </r>
    <r>
      <rPr>
        <b/>
        <vertAlign val="subscript"/>
        <sz val="12"/>
        <rFont val="Arial"/>
        <family val="2"/>
      </rPr>
      <t xml:space="preserve">th;,chp_100+sup_0 </t>
    </r>
    <r>
      <rPr>
        <sz val="12"/>
        <rFont val="Arial"/>
        <family val="2"/>
      </rPr>
      <t xml:space="preserve">  / ɳ</t>
    </r>
    <r>
      <rPr>
        <b/>
        <vertAlign val="subscript"/>
        <sz val="12"/>
        <rFont val="Arial"/>
        <family val="2"/>
      </rPr>
      <t xml:space="preserve">th;chp_100+sup_0 </t>
    </r>
  </si>
  <si>
    <r>
      <t>P</t>
    </r>
    <r>
      <rPr>
        <b/>
        <vertAlign val="subscript"/>
        <sz val="12"/>
        <rFont val="Arial"/>
        <family val="2"/>
      </rPr>
      <t>gen;in;chp_100+sup_100</t>
    </r>
    <r>
      <rPr>
        <sz val="12"/>
        <rFont val="Arial"/>
        <family val="2"/>
      </rPr>
      <t xml:space="preserve"> =</t>
    </r>
    <r>
      <rPr>
        <b/>
        <vertAlign val="subscript"/>
        <sz val="12"/>
        <rFont val="Arial"/>
        <family val="2"/>
      </rPr>
      <t xml:space="preserve"> </t>
    </r>
    <r>
      <rPr>
        <sz val="12"/>
        <rFont val="Arial"/>
        <family val="2"/>
      </rPr>
      <t>P</t>
    </r>
    <r>
      <rPr>
        <b/>
        <vertAlign val="subscript"/>
        <sz val="12"/>
        <rFont val="Arial"/>
        <family val="2"/>
      </rPr>
      <t xml:space="preserve">th;chp_100+sup_100 </t>
    </r>
    <r>
      <rPr>
        <sz val="12"/>
        <rFont val="Arial"/>
        <family val="2"/>
      </rPr>
      <t xml:space="preserve">  / ɳ</t>
    </r>
    <r>
      <rPr>
        <b/>
        <vertAlign val="subscript"/>
        <sz val="12"/>
        <rFont val="Arial"/>
        <family val="2"/>
      </rPr>
      <t xml:space="preserve">th;chp_100+sup_100 </t>
    </r>
  </si>
  <si>
    <r>
      <t>P</t>
    </r>
    <r>
      <rPr>
        <b/>
        <vertAlign val="subscript"/>
        <sz val="12"/>
        <rFont val="Arial"/>
        <family val="2"/>
      </rPr>
      <t>gen;in;chp_100+sup_0</t>
    </r>
    <r>
      <rPr>
        <sz val="12"/>
        <color theme="1"/>
        <rFont val="Arial"/>
        <family val="2"/>
      </rPr>
      <t/>
    </r>
  </si>
  <si>
    <r>
      <t>P</t>
    </r>
    <r>
      <rPr>
        <b/>
        <vertAlign val="subscript"/>
        <sz val="12"/>
        <rFont val="Arial"/>
        <family val="2"/>
      </rPr>
      <t>gen;in;chp_100+sup_100</t>
    </r>
    <r>
      <rPr>
        <sz val="12"/>
        <color theme="1"/>
        <rFont val="Arial"/>
        <family val="2"/>
      </rPr>
      <t/>
    </r>
  </si>
  <si>
    <r>
      <t>P</t>
    </r>
    <r>
      <rPr>
        <b/>
        <vertAlign val="subscript"/>
        <sz val="12"/>
        <color theme="1"/>
        <rFont val="Arial"/>
        <family val="2"/>
      </rPr>
      <t>gen;ls;chp_100+sup_0</t>
    </r>
    <r>
      <rPr>
        <sz val="10"/>
        <color theme="1"/>
        <rFont val="Arial"/>
        <family val="2"/>
      </rPr>
      <t/>
    </r>
  </si>
  <si>
    <r>
      <t>P</t>
    </r>
    <r>
      <rPr>
        <b/>
        <vertAlign val="subscript"/>
        <sz val="12"/>
        <color theme="1"/>
        <rFont val="Arial"/>
        <family val="2"/>
      </rPr>
      <t>gen;ls;chp_100+sup_100</t>
    </r>
    <r>
      <rPr>
        <sz val="10"/>
        <color theme="1"/>
        <rFont val="Arial"/>
        <family val="2"/>
      </rPr>
      <t/>
    </r>
  </si>
  <si>
    <r>
      <t>P</t>
    </r>
    <r>
      <rPr>
        <b/>
        <vertAlign val="subscript"/>
        <sz val="12"/>
        <color theme="1"/>
        <rFont val="Arial"/>
        <family val="2"/>
      </rPr>
      <t xml:space="preserve">gen;ls;chp_100+sup_0 </t>
    </r>
    <r>
      <rPr>
        <sz val="12"/>
        <color theme="1"/>
        <rFont val="Arial"/>
        <family val="2"/>
      </rPr>
      <t xml:space="preserve">= </t>
    </r>
    <r>
      <rPr>
        <b/>
        <vertAlign val="subscript"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(1 -</t>
    </r>
    <r>
      <rPr>
        <b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ɳ</t>
    </r>
    <r>
      <rPr>
        <b/>
        <vertAlign val="subscript"/>
        <sz val="12"/>
        <color theme="1"/>
        <rFont val="Arial"/>
        <family val="2"/>
      </rPr>
      <t xml:space="preserve">th,chp_100+sup_0 </t>
    </r>
    <r>
      <rPr>
        <b/>
        <sz val="12"/>
        <color theme="1"/>
        <rFont val="Arial"/>
        <family val="2"/>
      </rPr>
      <t xml:space="preserve">- </t>
    </r>
    <r>
      <rPr>
        <sz val="12"/>
        <color theme="1"/>
        <rFont val="Arial"/>
        <family val="2"/>
      </rPr>
      <t>ɳ</t>
    </r>
    <r>
      <rPr>
        <b/>
        <vertAlign val="subscript"/>
        <sz val="12"/>
        <color theme="1"/>
        <rFont val="Arial"/>
        <family val="2"/>
      </rPr>
      <t xml:space="preserve">el,chp_100+sup_0 </t>
    </r>
    <r>
      <rPr>
        <sz val="12"/>
        <color theme="1"/>
        <rFont val="Arial"/>
        <family val="2"/>
      </rPr>
      <t>)</t>
    </r>
    <r>
      <rPr>
        <b/>
        <vertAlign val="subscript"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*</t>
    </r>
    <r>
      <rPr>
        <b/>
        <vertAlign val="subscript"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P</t>
    </r>
    <r>
      <rPr>
        <b/>
        <vertAlign val="subscript"/>
        <sz val="12"/>
        <color theme="1"/>
        <rFont val="Arial"/>
        <family val="2"/>
      </rPr>
      <t>gen;in;chp_100+sup_0</t>
    </r>
  </si>
  <si>
    <r>
      <t>P</t>
    </r>
    <r>
      <rPr>
        <b/>
        <vertAlign val="subscript"/>
        <sz val="12"/>
        <color theme="1"/>
        <rFont val="Arial"/>
        <family val="2"/>
      </rPr>
      <t xml:space="preserve">gen;ls;chp_100+sup_100 </t>
    </r>
    <r>
      <rPr>
        <sz val="12"/>
        <color theme="1"/>
        <rFont val="Arial"/>
        <family val="2"/>
      </rPr>
      <t>=</t>
    </r>
    <r>
      <rPr>
        <b/>
        <vertAlign val="subscript"/>
        <sz val="12"/>
        <color theme="1"/>
        <rFont val="Arial"/>
        <family val="2"/>
      </rPr>
      <t xml:space="preserve">  </t>
    </r>
    <r>
      <rPr>
        <sz val="12"/>
        <color theme="1"/>
        <rFont val="Arial"/>
        <family val="2"/>
      </rPr>
      <t>(1 -</t>
    </r>
    <r>
      <rPr>
        <b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ɳ</t>
    </r>
    <r>
      <rPr>
        <b/>
        <vertAlign val="subscript"/>
        <sz val="12"/>
        <color theme="1"/>
        <rFont val="Arial"/>
        <family val="2"/>
      </rPr>
      <t xml:space="preserve">th;chp_100+sup_100 </t>
    </r>
    <r>
      <rPr>
        <b/>
        <sz val="12"/>
        <color theme="1"/>
        <rFont val="Arial"/>
        <family val="2"/>
      </rPr>
      <t xml:space="preserve">- </t>
    </r>
    <r>
      <rPr>
        <sz val="12"/>
        <color theme="1"/>
        <rFont val="Arial"/>
        <family val="2"/>
      </rPr>
      <t>ɳ</t>
    </r>
    <r>
      <rPr>
        <b/>
        <vertAlign val="subscript"/>
        <sz val="12"/>
        <color theme="1"/>
        <rFont val="Arial"/>
        <family val="2"/>
      </rPr>
      <t xml:space="preserve">el;chp_100+sup_100 </t>
    </r>
    <r>
      <rPr>
        <sz val="12"/>
        <color theme="1"/>
        <rFont val="Arial"/>
        <family val="2"/>
      </rPr>
      <t>)</t>
    </r>
    <r>
      <rPr>
        <b/>
        <vertAlign val="subscript"/>
        <sz val="12"/>
        <color theme="1"/>
        <rFont val="Arial"/>
        <family val="2"/>
      </rPr>
      <t xml:space="preserve">  </t>
    </r>
    <r>
      <rPr>
        <sz val="12"/>
        <color theme="1"/>
        <rFont val="Arial"/>
        <family val="2"/>
      </rPr>
      <t>*</t>
    </r>
    <r>
      <rPr>
        <b/>
        <vertAlign val="subscript"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P</t>
    </r>
    <r>
      <rPr>
        <b/>
        <vertAlign val="subscript"/>
        <sz val="12"/>
        <color theme="1"/>
        <rFont val="Arial"/>
        <family val="2"/>
      </rPr>
      <t>gen;in;chp_100+sup_100</t>
    </r>
  </si>
  <si>
    <r>
      <t>Q</t>
    </r>
    <r>
      <rPr>
        <b/>
        <vertAlign val="subscript"/>
        <sz val="12"/>
        <color theme="1"/>
        <rFont val="Arial"/>
        <family val="2"/>
      </rPr>
      <t>gen;ls;rbl;CHW</t>
    </r>
    <r>
      <rPr>
        <sz val="12"/>
        <color theme="1"/>
        <rFont val="Arial"/>
        <family val="2"/>
      </rPr>
      <t xml:space="preserve"> =</t>
    </r>
    <r>
      <rPr>
        <vertAlign val="subscript"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 xml:space="preserve"> P</t>
    </r>
    <r>
      <rPr>
        <b/>
        <vertAlign val="subscript"/>
        <sz val="12"/>
        <color theme="1"/>
        <rFont val="Arial"/>
        <family val="2"/>
      </rPr>
      <t xml:space="preserve">ls;sb </t>
    </r>
    <r>
      <rPr>
        <sz val="12"/>
        <color theme="1"/>
        <rFont val="Arial"/>
        <family val="2"/>
      </rPr>
      <t xml:space="preserve">* t </t>
    </r>
  </si>
  <si>
    <r>
      <t>Q</t>
    </r>
    <r>
      <rPr>
        <b/>
        <vertAlign val="subscript"/>
        <sz val="12"/>
        <color theme="1"/>
        <rFont val="Arial"/>
        <family val="2"/>
      </rPr>
      <t xml:space="preserve">gen;ls </t>
    </r>
    <r>
      <rPr>
        <sz val="12"/>
        <color theme="1"/>
        <rFont val="Arial"/>
        <family val="2"/>
      </rPr>
      <t xml:space="preserve">= </t>
    </r>
    <r>
      <rPr>
        <b/>
        <vertAlign val="subscript"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P</t>
    </r>
    <r>
      <rPr>
        <b/>
        <vertAlign val="subscript"/>
        <sz val="12"/>
        <color theme="1"/>
        <rFont val="Arial"/>
        <family val="2"/>
      </rPr>
      <t>gen;ls</t>
    </r>
    <r>
      <rPr>
        <sz val="12"/>
        <color theme="1"/>
        <rFont val="Arial"/>
        <family val="2"/>
      </rPr>
      <t xml:space="preserve">  * t</t>
    </r>
  </si>
  <si>
    <r>
      <t>Q</t>
    </r>
    <r>
      <rPr>
        <b/>
        <vertAlign val="subscript"/>
        <sz val="12"/>
        <color theme="1"/>
        <rFont val="Arial"/>
        <family val="2"/>
      </rPr>
      <t>gen;ls</t>
    </r>
    <r>
      <rPr>
        <sz val="10"/>
        <color theme="1"/>
        <rFont val="Arial"/>
        <family val="2"/>
      </rPr>
      <t/>
    </r>
  </si>
  <si>
    <r>
      <t>P</t>
    </r>
    <r>
      <rPr>
        <b/>
        <vertAlign val="subscript"/>
        <sz val="12"/>
        <color theme="1"/>
        <rFont val="Arial"/>
        <family val="2"/>
      </rPr>
      <t>gen;ls</t>
    </r>
    <r>
      <rPr>
        <sz val="10"/>
        <color theme="1"/>
        <rFont val="Arial"/>
        <family val="2"/>
      </rPr>
      <t/>
    </r>
  </si>
  <si>
    <r>
      <t>P</t>
    </r>
    <r>
      <rPr>
        <b/>
        <vertAlign val="subscript"/>
        <sz val="12"/>
        <color theme="1"/>
        <rFont val="Arial"/>
        <family val="2"/>
      </rPr>
      <t xml:space="preserve">gen;ls </t>
    </r>
    <r>
      <rPr>
        <sz val="12"/>
        <color theme="1"/>
        <rFont val="Arial"/>
        <family val="2"/>
      </rPr>
      <t xml:space="preserve">= </t>
    </r>
    <r>
      <rPr>
        <b/>
        <vertAlign val="subscript"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P</t>
    </r>
    <r>
      <rPr>
        <b/>
        <vertAlign val="subscript"/>
        <sz val="12"/>
        <color theme="1"/>
        <rFont val="Arial"/>
        <family val="2"/>
      </rPr>
      <t>gen;ls;sb</t>
    </r>
    <r>
      <rPr>
        <sz val="12"/>
        <color theme="1"/>
        <rFont val="Arial"/>
        <family val="2"/>
      </rPr>
      <t>+</t>
    </r>
    <r>
      <rPr>
        <b/>
        <vertAlign val="subscript"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( P</t>
    </r>
    <r>
      <rPr>
        <b/>
        <vertAlign val="subscript"/>
        <sz val="12"/>
        <color theme="1"/>
        <rFont val="Arial"/>
        <family val="2"/>
      </rPr>
      <t xml:space="preserve">gen;ls;chp_100+sup_0 </t>
    </r>
    <r>
      <rPr>
        <sz val="12"/>
        <color theme="1"/>
        <rFont val="Arial"/>
        <family val="2"/>
      </rPr>
      <t>–</t>
    </r>
    <r>
      <rPr>
        <b/>
        <vertAlign val="subscript"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P</t>
    </r>
    <r>
      <rPr>
        <b/>
        <vertAlign val="subscript"/>
        <sz val="12"/>
        <color theme="1"/>
        <rFont val="Arial"/>
        <family val="2"/>
      </rPr>
      <t>gen;ls;sb</t>
    </r>
    <r>
      <rPr>
        <sz val="12"/>
        <color theme="1"/>
        <rFont val="Arial"/>
        <family val="2"/>
      </rPr>
      <t xml:space="preserve"> ) * ((P</t>
    </r>
    <r>
      <rPr>
        <b/>
        <vertAlign val="subscript"/>
        <sz val="12"/>
        <color theme="1"/>
        <rFont val="Arial"/>
        <family val="2"/>
      </rPr>
      <t xml:space="preserve">th;gen;out </t>
    </r>
    <r>
      <rPr>
        <sz val="12"/>
        <color theme="1"/>
        <rFont val="Arial"/>
        <family val="2"/>
      </rPr>
      <t>-</t>
    </r>
    <r>
      <rPr>
        <b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P</t>
    </r>
    <r>
      <rPr>
        <b/>
        <vertAlign val="subscript"/>
        <sz val="12"/>
        <color theme="1"/>
        <rFont val="Arial"/>
        <family val="2"/>
      </rPr>
      <t>th;sb</t>
    </r>
    <r>
      <rPr>
        <sz val="12"/>
        <color theme="1"/>
        <rFont val="Arial"/>
        <family val="2"/>
      </rPr>
      <t>)</t>
    </r>
    <r>
      <rPr>
        <b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/ (P</t>
    </r>
    <r>
      <rPr>
        <b/>
        <vertAlign val="subscript"/>
        <sz val="12"/>
        <color theme="1"/>
        <rFont val="Arial"/>
        <family val="2"/>
      </rPr>
      <t>th;chp_100+sup_0</t>
    </r>
    <r>
      <rPr>
        <sz val="12"/>
        <color theme="1"/>
        <rFont val="Arial"/>
        <family val="2"/>
      </rPr>
      <t xml:space="preserve"> - P</t>
    </r>
    <r>
      <rPr>
        <b/>
        <vertAlign val="subscript"/>
        <sz val="12"/>
        <color theme="1"/>
        <rFont val="Arial"/>
        <family val="2"/>
      </rPr>
      <t>th;sb</t>
    </r>
    <r>
      <rPr>
        <sz val="12"/>
        <color theme="1"/>
        <rFont val="Arial"/>
        <family val="2"/>
      </rPr>
      <t>))</t>
    </r>
  </si>
  <si>
    <r>
      <t>P</t>
    </r>
    <r>
      <rPr>
        <b/>
        <vertAlign val="subscript"/>
        <sz val="12"/>
        <color theme="1"/>
        <rFont val="Arial"/>
        <family val="2"/>
      </rPr>
      <t xml:space="preserve">gen;ls </t>
    </r>
    <r>
      <rPr>
        <sz val="12"/>
        <color theme="1"/>
        <rFont val="Arial"/>
        <family val="2"/>
      </rPr>
      <t>= P</t>
    </r>
    <r>
      <rPr>
        <b/>
        <vertAlign val="subscript"/>
        <sz val="12"/>
        <color theme="1"/>
        <rFont val="Arial"/>
        <family val="2"/>
      </rPr>
      <t xml:space="preserve">gen;ls,chp_100+sup_0 </t>
    </r>
    <r>
      <rPr>
        <sz val="12"/>
        <color theme="1"/>
        <rFont val="Arial"/>
        <family val="2"/>
      </rPr>
      <t>+</t>
    </r>
    <r>
      <rPr>
        <b/>
        <vertAlign val="subscript"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(P</t>
    </r>
    <r>
      <rPr>
        <b/>
        <vertAlign val="subscript"/>
        <sz val="12"/>
        <color theme="1"/>
        <rFont val="Arial"/>
        <family val="2"/>
      </rPr>
      <t xml:space="preserve">gen;ls;chp_100+sup_100 </t>
    </r>
    <r>
      <rPr>
        <sz val="12"/>
        <color theme="1"/>
        <rFont val="Arial"/>
        <family val="2"/>
      </rPr>
      <t>–</t>
    </r>
    <r>
      <rPr>
        <b/>
        <vertAlign val="subscript"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P</t>
    </r>
    <r>
      <rPr>
        <b/>
        <vertAlign val="subscript"/>
        <sz val="12"/>
        <color theme="1"/>
        <rFont val="Arial"/>
        <family val="2"/>
      </rPr>
      <t>gen;ls;chp_100+sup_0</t>
    </r>
    <r>
      <rPr>
        <sz val="12"/>
        <color theme="1"/>
        <rFont val="Arial"/>
        <family val="2"/>
      </rPr>
      <t xml:space="preserve"> ) * [ (P</t>
    </r>
    <r>
      <rPr>
        <b/>
        <vertAlign val="subscript"/>
        <sz val="12"/>
        <color theme="1"/>
        <rFont val="Arial"/>
        <family val="2"/>
      </rPr>
      <t xml:space="preserve">th;gen;out </t>
    </r>
    <r>
      <rPr>
        <sz val="12"/>
        <color theme="1"/>
        <rFont val="Arial"/>
        <family val="2"/>
      </rPr>
      <t>-</t>
    </r>
    <r>
      <rPr>
        <b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P</t>
    </r>
    <r>
      <rPr>
        <b/>
        <vertAlign val="subscript"/>
        <sz val="12"/>
        <color theme="1"/>
        <rFont val="Arial"/>
        <family val="2"/>
      </rPr>
      <t>th;chp_100+sup_0</t>
    </r>
    <r>
      <rPr>
        <sz val="12"/>
        <color theme="1"/>
        <rFont val="Arial"/>
        <family val="2"/>
      </rPr>
      <t>)</t>
    </r>
    <r>
      <rPr>
        <b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/ (P</t>
    </r>
    <r>
      <rPr>
        <b/>
        <vertAlign val="subscript"/>
        <sz val="12"/>
        <color theme="1"/>
        <rFont val="Arial"/>
        <family val="2"/>
      </rPr>
      <t>th;chp_100+sup_100</t>
    </r>
    <r>
      <rPr>
        <sz val="12"/>
        <color theme="1"/>
        <rFont val="Arial"/>
        <family val="2"/>
      </rPr>
      <t xml:space="preserve"> - P</t>
    </r>
    <r>
      <rPr>
        <b/>
        <vertAlign val="subscript"/>
        <sz val="12"/>
        <color theme="1"/>
        <rFont val="Arial"/>
        <family val="2"/>
      </rPr>
      <t>th;chp_100+sup_0</t>
    </r>
    <r>
      <rPr>
        <sz val="12"/>
        <color theme="1"/>
        <rFont val="Arial"/>
        <family val="2"/>
      </rPr>
      <t>) ]</t>
    </r>
  </si>
  <si>
    <r>
      <t>Q</t>
    </r>
    <r>
      <rPr>
        <b/>
        <vertAlign val="subscript"/>
        <sz val="12"/>
        <color theme="1"/>
        <rFont val="Arial"/>
        <family val="2"/>
      </rPr>
      <t>gen;ls;rbl;CHW</t>
    </r>
    <r>
      <rPr>
        <vertAlign val="subscript"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=  0</t>
    </r>
  </si>
  <si>
    <r>
      <t>E</t>
    </r>
    <r>
      <rPr>
        <b/>
        <vertAlign val="subscript"/>
        <sz val="12"/>
        <color theme="1"/>
        <rFont val="Arial"/>
        <family val="2"/>
      </rPr>
      <t>gen;in</t>
    </r>
    <r>
      <rPr>
        <sz val="12"/>
        <color theme="1"/>
        <rFont val="Arial"/>
        <family val="2"/>
      </rPr>
      <t xml:space="preserve"> =</t>
    </r>
    <r>
      <rPr>
        <b/>
        <vertAlign val="subscript"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P</t>
    </r>
    <r>
      <rPr>
        <b/>
        <vertAlign val="subscript"/>
        <sz val="12"/>
        <color theme="1"/>
        <rFont val="Arial"/>
        <family val="2"/>
      </rPr>
      <t>gen;in</t>
    </r>
    <r>
      <rPr>
        <sz val="12"/>
        <color theme="1"/>
        <rFont val="Arial"/>
        <family val="2"/>
      </rPr>
      <t xml:space="preserve"> * t</t>
    </r>
  </si>
  <si>
    <r>
      <t>E</t>
    </r>
    <r>
      <rPr>
        <b/>
        <vertAlign val="subscript"/>
        <sz val="12"/>
        <color theme="1"/>
        <rFont val="Arial"/>
        <family val="2"/>
      </rPr>
      <t>gen;in</t>
    </r>
    <r>
      <rPr>
        <sz val="12"/>
        <color theme="1"/>
        <rFont val="Arial"/>
        <family val="2"/>
      </rPr>
      <t/>
    </r>
  </si>
  <si>
    <r>
      <t>P</t>
    </r>
    <r>
      <rPr>
        <b/>
        <vertAlign val="subscript"/>
        <sz val="12"/>
        <color theme="1"/>
        <rFont val="Arial"/>
        <family val="2"/>
      </rPr>
      <t>gen;in</t>
    </r>
    <r>
      <rPr>
        <sz val="12"/>
        <color theme="1"/>
        <rFont val="Calibri"/>
        <family val="2"/>
        <scheme val="minor"/>
      </rPr>
      <t/>
    </r>
  </si>
  <si>
    <r>
      <t>ɳ</t>
    </r>
    <r>
      <rPr>
        <b/>
        <vertAlign val="subscript"/>
        <sz val="12"/>
        <color theme="1"/>
        <rFont val="Arial"/>
        <family val="2"/>
      </rPr>
      <t>el;cgn</t>
    </r>
  </si>
  <si>
    <r>
      <t>ɳ</t>
    </r>
    <r>
      <rPr>
        <b/>
        <vertAlign val="subscript"/>
        <sz val="12"/>
        <color theme="1"/>
        <rFont val="Arial"/>
        <family val="2"/>
      </rPr>
      <t>th;cgn</t>
    </r>
    <r>
      <rPr>
        <b/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=</t>
    </r>
    <r>
      <rPr>
        <b/>
        <vertAlign val="subscript"/>
        <sz val="10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P</t>
    </r>
    <r>
      <rPr>
        <b/>
        <vertAlign val="subscript"/>
        <sz val="12"/>
        <color theme="1"/>
        <rFont val="Arial"/>
        <family val="2"/>
      </rPr>
      <t>th;gen;out</t>
    </r>
    <r>
      <rPr>
        <b/>
        <vertAlign val="subscript"/>
        <sz val="10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* t</t>
    </r>
    <r>
      <rPr>
        <b/>
        <vertAlign val="subscript"/>
        <sz val="12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/ </t>
    </r>
    <r>
      <rPr>
        <sz val="12"/>
        <color theme="1"/>
        <rFont val="Arial"/>
        <family val="2"/>
      </rPr>
      <t>E</t>
    </r>
    <r>
      <rPr>
        <b/>
        <vertAlign val="subscript"/>
        <sz val="12"/>
        <color theme="1"/>
        <rFont val="Arial"/>
        <family val="2"/>
      </rPr>
      <t>gen;in</t>
    </r>
  </si>
  <si>
    <r>
      <t>ɳ</t>
    </r>
    <r>
      <rPr>
        <b/>
        <vertAlign val="subscript"/>
        <sz val="12"/>
        <color theme="1"/>
        <rFont val="Arial"/>
        <family val="2"/>
      </rPr>
      <t>th;cgn</t>
    </r>
  </si>
  <si>
    <r>
      <t>t</t>
    </r>
    <r>
      <rPr>
        <b/>
        <vertAlign val="subscript"/>
        <sz val="12"/>
        <color theme="1"/>
        <rFont val="Arial"/>
        <family val="2"/>
      </rPr>
      <t>cgn</t>
    </r>
    <r>
      <rPr>
        <sz val="12"/>
        <color theme="1"/>
        <rFont val="Arial"/>
        <family val="2"/>
      </rPr>
      <t xml:space="preserve"> = min (1 ; (Q</t>
    </r>
    <r>
      <rPr>
        <b/>
        <vertAlign val="subscript"/>
        <sz val="12"/>
        <color theme="1"/>
        <rFont val="Arial"/>
        <family val="2"/>
      </rPr>
      <t>CHW;gen;out</t>
    </r>
    <r>
      <rPr>
        <sz val="12"/>
        <color theme="1"/>
        <rFont val="Arial"/>
        <family val="2"/>
      </rPr>
      <t xml:space="preserve"> /(P</t>
    </r>
    <r>
      <rPr>
        <b/>
        <vertAlign val="subscript"/>
        <sz val="12"/>
        <color theme="1"/>
        <rFont val="Arial"/>
        <family val="2"/>
      </rPr>
      <t xml:space="preserve">th;chp_100+sup_100 </t>
    </r>
    <r>
      <rPr>
        <sz val="12"/>
        <color theme="1"/>
        <rFont val="Arial"/>
        <family val="2"/>
      </rPr>
      <t>* t)))</t>
    </r>
  </si>
  <si>
    <r>
      <t>t</t>
    </r>
    <r>
      <rPr>
        <b/>
        <vertAlign val="subscript"/>
        <sz val="12"/>
        <color theme="1"/>
        <rFont val="Arial"/>
        <family val="2"/>
      </rPr>
      <t>cgn</t>
    </r>
  </si>
  <si>
    <r>
      <t>ɛ</t>
    </r>
    <r>
      <rPr>
        <b/>
        <vertAlign val="subscript"/>
        <sz val="12"/>
        <color theme="1"/>
        <rFont val="Arial"/>
        <family val="2"/>
      </rPr>
      <t>cgn</t>
    </r>
    <r>
      <rPr>
        <sz val="10"/>
        <color theme="1"/>
        <rFont val="Arial"/>
        <family val="2"/>
      </rPr>
      <t/>
    </r>
  </si>
  <si>
    <r>
      <t>Ϭ</t>
    </r>
    <r>
      <rPr>
        <b/>
        <vertAlign val="subscript"/>
        <sz val="12"/>
        <color theme="1"/>
        <rFont val="Arial"/>
        <family val="2"/>
      </rPr>
      <t>cgn</t>
    </r>
  </si>
  <si>
    <r>
      <t>ɛ</t>
    </r>
    <r>
      <rPr>
        <b/>
        <vertAlign val="subscript"/>
        <sz val="12"/>
        <color theme="1"/>
        <rFont val="Arial"/>
        <family val="2"/>
      </rPr>
      <t>cgn</t>
    </r>
    <r>
      <rPr>
        <vertAlign val="subscript"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= E</t>
    </r>
    <r>
      <rPr>
        <b/>
        <vertAlign val="subscript"/>
        <sz val="12"/>
        <color theme="1"/>
        <rFont val="Arial"/>
        <family val="2"/>
      </rPr>
      <t>gen;in</t>
    </r>
    <r>
      <rPr>
        <vertAlign val="subscript"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 xml:space="preserve"> / (Q</t>
    </r>
    <r>
      <rPr>
        <b/>
        <vertAlign val="subscript"/>
        <sz val="12"/>
        <color theme="1"/>
        <rFont val="Arial"/>
        <family val="2"/>
      </rPr>
      <t>CHW;gen;out</t>
    </r>
    <r>
      <rPr>
        <vertAlign val="subscript"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+ E</t>
    </r>
    <r>
      <rPr>
        <b/>
        <vertAlign val="subscript"/>
        <sz val="12"/>
        <color theme="1"/>
        <rFont val="Arial"/>
        <family val="2"/>
      </rPr>
      <t xml:space="preserve">el;gen;out </t>
    </r>
    <r>
      <rPr>
        <sz val="12"/>
        <color theme="1"/>
        <rFont val="Arial"/>
        <family val="2"/>
      </rPr>
      <t>-  W</t>
    </r>
    <r>
      <rPr>
        <b/>
        <vertAlign val="subscript"/>
        <sz val="12"/>
        <color theme="1"/>
        <rFont val="Arial"/>
        <family val="2"/>
      </rPr>
      <t>gen;aux</t>
    </r>
    <r>
      <rPr>
        <sz val="12"/>
        <color theme="1"/>
        <rFont val="Arial"/>
        <family val="2"/>
      </rPr>
      <t>)</t>
    </r>
  </si>
  <si>
    <r>
      <t>Ϭ</t>
    </r>
    <r>
      <rPr>
        <b/>
        <vertAlign val="subscript"/>
        <sz val="12"/>
        <color theme="1"/>
        <rFont val="Arial"/>
        <family val="2"/>
      </rPr>
      <t>cgn</t>
    </r>
    <r>
      <rPr>
        <vertAlign val="subscript"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= (E</t>
    </r>
    <r>
      <rPr>
        <b/>
        <vertAlign val="subscript"/>
        <sz val="12"/>
        <color theme="1"/>
        <rFont val="Arial"/>
        <family val="2"/>
      </rPr>
      <t>el;gen;out</t>
    </r>
    <r>
      <rPr>
        <vertAlign val="subscript"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 xml:space="preserve"> -</t>
    </r>
    <r>
      <rPr>
        <vertAlign val="subscript"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 xml:space="preserve"> W</t>
    </r>
    <r>
      <rPr>
        <b/>
        <vertAlign val="subscript"/>
        <sz val="12"/>
        <color theme="1"/>
        <rFont val="Arial"/>
        <family val="2"/>
      </rPr>
      <t>gen;aux</t>
    </r>
    <r>
      <rPr>
        <vertAlign val="subscript"/>
        <sz val="12"/>
        <color theme="1"/>
        <rFont val="Arial"/>
        <family val="2"/>
      </rPr>
      <t xml:space="preserve">)  </t>
    </r>
    <r>
      <rPr>
        <sz val="12"/>
        <color theme="1"/>
        <rFont val="Arial"/>
        <family val="2"/>
      </rPr>
      <t>/ E</t>
    </r>
    <r>
      <rPr>
        <b/>
        <vertAlign val="subscript"/>
        <sz val="12"/>
        <color theme="1"/>
        <rFont val="Arial"/>
        <family val="2"/>
      </rPr>
      <t>gen;in</t>
    </r>
    <r>
      <rPr>
        <vertAlign val="subscript"/>
        <sz val="12"/>
        <color theme="1"/>
        <rFont val="Arial"/>
        <family val="2"/>
      </rPr>
      <t xml:space="preserve">  </t>
    </r>
  </si>
  <si>
    <t>If CGN_LOC =  INT</t>
  </si>
  <si>
    <t>If CGN_LOC &lt;&gt; INT</t>
  </si>
  <si>
    <r>
      <t>Q</t>
    </r>
    <r>
      <rPr>
        <b/>
        <vertAlign val="subscript"/>
        <sz val="12"/>
        <color theme="1"/>
        <rFont val="Arial"/>
        <family val="2"/>
      </rPr>
      <t>gen;ls;rbl;CHW</t>
    </r>
  </si>
  <si>
    <t>M3-6 ; M8-6</t>
  </si>
  <si>
    <r>
      <t>P</t>
    </r>
    <r>
      <rPr>
        <b/>
        <vertAlign val="subscript"/>
        <sz val="12"/>
        <rFont val="Arial"/>
        <family val="2"/>
      </rPr>
      <t>gen;in</t>
    </r>
    <r>
      <rPr>
        <sz val="12"/>
        <rFont val="Arial"/>
        <family val="2"/>
      </rPr>
      <t xml:space="preserve"> = P</t>
    </r>
    <r>
      <rPr>
        <b/>
        <vertAlign val="subscript"/>
        <sz val="12"/>
        <rFont val="Arial"/>
        <family val="2"/>
      </rPr>
      <t>th;gen;out</t>
    </r>
    <r>
      <rPr>
        <sz val="12"/>
        <rFont val="Arial"/>
        <family val="2"/>
      </rPr>
      <t xml:space="preserve"> </t>
    </r>
    <r>
      <rPr>
        <b/>
        <sz val="12"/>
        <color rgb="FFFF0000"/>
        <rFont val="Arial"/>
        <family val="2"/>
      </rPr>
      <t>+ P</t>
    </r>
    <r>
      <rPr>
        <b/>
        <vertAlign val="subscript"/>
        <sz val="12"/>
        <color rgb="FFFF0000"/>
        <rFont val="Arial"/>
        <family val="2"/>
      </rPr>
      <t>el;gen;out</t>
    </r>
    <r>
      <rPr>
        <sz val="12"/>
        <rFont val="Arial"/>
        <family val="2"/>
      </rPr>
      <t xml:space="preserve"> + P</t>
    </r>
    <r>
      <rPr>
        <b/>
        <vertAlign val="subscript"/>
        <sz val="12"/>
        <rFont val="Arial"/>
        <family val="2"/>
      </rPr>
      <t>gen;ls</t>
    </r>
  </si>
  <si>
    <r>
      <t>P</t>
    </r>
    <r>
      <rPr>
        <b/>
        <vertAlign val="subscript"/>
        <sz val="12"/>
        <color theme="1"/>
        <rFont val="Arial"/>
        <family val="2"/>
      </rPr>
      <t>th;gen;out</t>
    </r>
    <r>
      <rPr>
        <sz val="12"/>
        <color theme="1"/>
        <rFont val="Arial"/>
        <family val="2"/>
      </rPr>
      <t xml:space="preserve"> = min (P</t>
    </r>
    <r>
      <rPr>
        <b/>
        <vertAlign val="subscript"/>
        <sz val="12"/>
        <color theme="1"/>
        <rFont val="Arial"/>
        <family val="2"/>
      </rPr>
      <t>th;chp_100+sup_100</t>
    </r>
    <r>
      <rPr>
        <sz val="12"/>
        <color theme="1"/>
        <rFont val="Arial"/>
        <family val="2"/>
      </rPr>
      <t xml:space="preserve"> ; (Q</t>
    </r>
    <r>
      <rPr>
        <b/>
        <vertAlign val="subscript"/>
        <sz val="12"/>
        <color theme="1"/>
        <rFont val="Arial"/>
        <family val="2"/>
      </rPr>
      <t>CHW;gen;out</t>
    </r>
    <r>
      <rPr>
        <vertAlign val="subscript"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/ t) )</t>
    </r>
  </si>
  <si>
    <t>Measured value</t>
  </si>
  <si>
    <t>Default value</t>
  </si>
  <si>
    <r>
      <t>ɳ</t>
    </r>
    <r>
      <rPr>
        <b/>
        <vertAlign val="subscript"/>
        <sz val="12"/>
        <color theme="1"/>
        <rFont val="Arial"/>
        <family val="2"/>
      </rPr>
      <t>el;cgn</t>
    </r>
    <r>
      <rPr>
        <b/>
        <vertAlign val="subscript"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>=</t>
    </r>
    <r>
      <rPr>
        <b/>
        <vertAlign val="subscript"/>
        <sz val="10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(P</t>
    </r>
    <r>
      <rPr>
        <b/>
        <vertAlign val="subscript"/>
        <sz val="12"/>
        <color theme="1"/>
        <rFont val="Arial"/>
        <family val="2"/>
      </rPr>
      <t>el;gen;ou</t>
    </r>
    <r>
      <rPr>
        <b/>
        <vertAlign val="subscript"/>
        <sz val="10"/>
        <color theme="1"/>
        <rFont val="Arial"/>
        <family val="2"/>
      </rPr>
      <t>t</t>
    </r>
    <r>
      <rPr>
        <sz val="12"/>
        <color theme="1"/>
        <rFont val="Arial"/>
        <family val="2"/>
      </rPr>
      <t>) * t</t>
    </r>
    <r>
      <rPr>
        <b/>
        <vertAlign val="subscript"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/</t>
    </r>
    <r>
      <rPr>
        <b/>
        <vertAlign val="subscript"/>
        <sz val="12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E</t>
    </r>
    <r>
      <rPr>
        <b/>
        <vertAlign val="subscript"/>
        <sz val="12"/>
        <color theme="1"/>
        <rFont val="Arial"/>
        <family val="2"/>
      </rPr>
      <t>gen;in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</si>
</sst>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8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vertAlign val="subscript"/>
      <sz val="9"/>
      <name val="Arial"/>
      <family val="2"/>
    </font>
    <font>
      <sz val="9"/>
      <name val="MS Mincho"/>
      <family val="3"/>
    </font>
    <font>
      <i/>
      <vertAlign val="subscript"/>
      <sz val="9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vertAlign val="subscript"/>
      <sz val="11"/>
      <name val="Arial"/>
      <family val="2"/>
    </font>
    <font>
      <vertAlign val="subscript"/>
      <sz val="1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name val="Calibri"/>
      <family val="2"/>
    </font>
    <font>
      <vertAlign val="subscript"/>
      <sz val="12"/>
      <color theme="1"/>
      <name val="Arial"/>
      <family val="2"/>
    </font>
    <font>
      <b/>
      <vertAlign val="subscript"/>
      <sz val="12"/>
      <color theme="1"/>
      <name val="Arial"/>
      <family val="2"/>
    </font>
    <font>
      <b/>
      <sz val="10"/>
      <color theme="1"/>
      <name val="Arial"/>
      <family val="2"/>
    </font>
    <font>
      <sz val="9"/>
      <color rgb="FFFF000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vertAlign val="subscript"/>
      <sz val="9"/>
      <name val="Arial"/>
      <family val="2"/>
    </font>
    <font>
      <i/>
      <sz val="9"/>
      <color rgb="FFFF0000"/>
      <name val="Symbol"/>
      <family val="1"/>
      <charset val="2"/>
    </font>
    <font>
      <b/>
      <vertAlign val="subscript"/>
      <sz val="10"/>
      <color theme="1"/>
      <name val="Arial"/>
      <family val="2"/>
    </font>
    <font>
      <b/>
      <vertAlign val="subscript"/>
      <sz val="12"/>
      <color theme="1"/>
      <name val="Calibri"/>
      <family val="2"/>
      <scheme val="minor"/>
    </font>
    <font>
      <b/>
      <vertAlign val="subscript"/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rgb="FFC00000"/>
      <name val="Arial"/>
      <family val="2"/>
    </font>
    <font>
      <vertAlign val="subscript"/>
      <sz val="12"/>
      <name val="Arial"/>
      <family val="2"/>
    </font>
    <font>
      <i/>
      <sz val="10"/>
      <color theme="1"/>
      <name val="Arial"/>
      <family val="2"/>
    </font>
    <font>
      <sz val="9"/>
      <color theme="1"/>
      <name val="Calibri"/>
      <family val="2"/>
      <scheme val="minor"/>
    </font>
    <font>
      <b/>
      <vertAlign val="subscript"/>
      <sz val="12"/>
      <color rgb="FFFF0000"/>
      <name val="Arial"/>
      <family val="2"/>
    </font>
    <font>
      <b/>
      <sz val="12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7" fillId="0" borderId="0" xfId="0" applyFont="1"/>
    <xf numFmtId="0" fontId="9" fillId="0" borderId="0" xfId="0" applyFont="1"/>
    <xf numFmtId="0" fontId="11" fillId="0" borderId="0" xfId="0" applyFont="1" applyAlignment="1">
      <alignment horizontal="left" vertical="center"/>
    </xf>
    <xf numFmtId="0" fontId="0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justify" vertical="center"/>
    </xf>
    <xf numFmtId="0" fontId="12" fillId="0" borderId="6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horizontal="justify" vertical="center"/>
    </xf>
    <xf numFmtId="0" fontId="10" fillId="0" borderId="0" xfId="0" applyFont="1" applyAlignment="1">
      <alignment horizontal="justify" vertical="center"/>
    </xf>
    <xf numFmtId="0" fontId="10" fillId="2" borderId="0" xfId="0" applyFont="1" applyFill="1"/>
    <xf numFmtId="0" fontId="10" fillId="0" borderId="0" xfId="0" applyFont="1"/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 indent="5"/>
    </xf>
    <xf numFmtId="0" fontId="10" fillId="0" borderId="0" xfId="0" applyFont="1" applyAlignment="1">
      <alignment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2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justify" vertical="center"/>
    </xf>
    <xf numFmtId="0" fontId="2" fillId="0" borderId="6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left" vertical="center" wrapText="1"/>
    </xf>
    <xf numFmtId="0" fontId="24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3" fillId="0" borderId="8" xfId="0" applyFont="1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1" fontId="10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2" fontId="24" fillId="0" borderId="7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9" fillId="0" borderId="0" xfId="0" applyNumberFormat="1" applyFont="1"/>
    <xf numFmtId="0" fontId="10" fillId="3" borderId="0" xfId="0" applyFont="1" applyFill="1" applyAlignment="1">
      <alignment horizontal="justify" vertical="center"/>
    </xf>
    <xf numFmtId="1" fontId="9" fillId="3" borderId="0" xfId="0" applyNumberFormat="1" applyFont="1" applyFill="1" applyAlignment="1">
      <alignment horizontal="center" vertical="center"/>
    </xf>
    <xf numFmtId="0" fontId="0" fillId="3" borderId="0" xfId="0" applyFill="1"/>
    <xf numFmtId="2" fontId="9" fillId="3" borderId="0" xfId="0" applyNumberFormat="1" applyFont="1" applyFill="1"/>
    <xf numFmtId="0" fontId="25" fillId="4" borderId="0" xfId="0" applyFont="1" applyFill="1" applyBorder="1" applyAlignment="1">
      <alignment horizontal="left" vertical="center"/>
    </xf>
    <xf numFmtId="1" fontId="9" fillId="4" borderId="0" xfId="0" applyNumberFormat="1" applyFont="1" applyFill="1" applyAlignment="1">
      <alignment horizontal="center" vertical="center"/>
    </xf>
    <xf numFmtId="0" fontId="0" fillId="4" borderId="0" xfId="0" applyFill="1"/>
    <xf numFmtId="2" fontId="9" fillId="4" borderId="0" xfId="0" applyNumberFormat="1" applyFont="1" applyFill="1"/>
    <xf numFmtId="0" fontId="10" fillId="4" borderId="0" xfId="0" applyFont="1" applyFill="1" applyAlignment="1">
      <alignment horizontal="justify" vertical="center"/>
    </xf>
    <xf numFmtId="0" fontId="31" fillId="6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/>
    <xf numFmtId="2" fontId="10" fillId="0" borderId="0" xfId="0" applyNumberFormat="1" applyFont="1" applyAlignment="1">
      <alignment horizontal="center" vertical="center"/>
    </xf>
    <xf numFmtId="164" fontId="32" fillId="5" borderId="0" xfId="0" applyNumberFormat="1" applyFont="1" applyFill="1" applyAlignment="1">
      <alignment horizontal="center" vertical="center"/>
    </xf>
    <xf numFmtId="164" fontId="32" fillId="7" borderId="0" xfId="0" applyNumberFormat="1" applyFont="1" applyFill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vertical="center"/>
    </xf>
    <xf numFmtId="0" fontId="10" fillId="5" borderId="0" xfId="0" applyFont="1" applyFill="1" applyAlignment="1">
      <alignment vertical="center"/>
    </xf>
    <xf numFmtId="0" fontId="10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25" fillId="0" borderId="10" xfId="0" applyFont="1" applyFill="1" applyBorder="1" applyAlignment="1">
      <alignment horizontal="left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/>
    </xf>
    <xf numFmtId="164" fontId="0" fillId="0" borderId="0" xfId="0" applyNumberFormat="1"/>
    <xf numFmtId="164" fontId="10" fillId="3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0" fillId="3" borderId="0" xfId="0" applyFont="1" applyFill="1" applyAlignment="1">
      <alignment vertical="center"/>
    </xf>
    <xf numFmtId="2" fontId="9" fillId="8" borderId="0" xfId="0" applyNumberFormat="1" applyFont="1" applyFill="1"/>
    <xf numFmtId="0" fontId="8" fillId="5" borderId="0" xfId="0" applyFont="1" applyFill="1" applyAlignment="1">
      <alignment horizontal="center" vertical="center"/>
    </xf>
    <xf numFmtId="0" fontId="14" fillId="0" borderId="0" xfId="0" applyFont="1"/>
    <xf numFmtId="0" fontId="10" fillId="0" borderId="10" xfId="0" applyFont="1" applyBorder="1" applyAlignment="1">
      <alignment horizontal="left"/>
    </xf>
    <xf numFmtId="0" fontId="10" fillId="0" borderId="10" xfId="0" applyFont="1" applyBorder="1" applyAlignment="1">
      <alignment horizontal="center" vertical="center"/>
    </xf>
    <xf numFmtId="164" fontId="9" fillId="0" borderId="0" xfId="0" applyNumberFormat="1" applyFont="1" applyAlignment="1">
      <alignment horizontal="right" vertical="center" indent="4"/>
    </xf>
    <xf numFmtId="0" fontId="10" fillId="0" borderId="0" xfId="0" applyFont="1" applyAlignment="1">
      <alignment horizontal="right" indent="3"/>
    </xf>
    <xf numFmtId="0" fontId="25" fillId="0" borderId="0" xfId="0" applyFont="1" applyAlignment="1">
      <alignment horizontal="justify" vertical="center"/>
    </xf>
    <xf numFmtId="1" fontId="10" fillId="0" borderId="0" xfId="0" applyNumberFormat="1" applyFont="1" applyFill="1" applyAlignment="1">
      <alignment horizontal="center" vertical="center"/>
    </xf>
    <xf numFmtId="0" fontId="25" fillId="3" borderId="0" xfId="0" applyFont="1" applyFill="1" applyAlignment="1">
      <alignment horizontal="justify" vertical="center"/>
    </xf>
    <xf numFmtId="0" fontId="25" fillId="0" borderId="0" xfId="0" applyFont="1"/>
    <xf numFmtId="0" fontId="10" fillId="0" borderId="0" xfId="0" applyFont="1" applyAlignment="1">
      <alignment horizontal="right" vertical="center" indent="3"/>
    </xf>
    <xf numFmtId="0" fontId="7" fillId="0" borderId="0" xfId="0" applyFont="1" applyFill="1" applyBorder="1" applyAlignment="1">
      <alignment horizontal="left" vertical="center"/>
    </xf>
    <xf numFmtId="0" fontId="0" fillId="0" borderId="0" xfId="0" applyFill="1"/>
    <xf numFmtId="2" fontId="35" fillId="0" borderId="0" xfId="0" applyNumberFormat="1" applyFont="1" applyFill="1"/>
    <xf numFmtId="2" fontId="0" fillId="0" borderId="0" xfId="0" applyNumberFormat="1" applyFill="1"/>
    <xf numFmtId="0" fontId="34" fillId="0" borderId="0" xfId="0" applyFont="1" applyFill="1" applyAlignment="1">
      <alignment horizontal="right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justify" vertical="center"/>
    </xf>
    <xf numFmtId="0" fontId="12" fillId="0" borderId="3" xfId="0" applyFont="1" applyBorder="1" applyAlignment="1">
      <alignment horizontal="justify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6" dropStyle="combo" dx="15" fmlaLink="$I$2" fmlaRange="Def_val!$D$4:$D$8" noThreeD="1" sel="2" val="0"/>
</file>

<file path=xl/ctrlProps/ctrlProp2.xml><?xml version="1.0" encoding="utf-8"?>
<formControlPr xmlns="http://schemas.microsoft.com/office/spreadsheetml/2009/9/main" objectType="Drop" dropLines="5" dropStyle="combo" dx="15" fmlaLink="$I$3" fmlaRange="Def_val!$D$13:$D$17" noThreeD="1" val="0"/>
</file>

<file path=xl/ctrlProps/ctrlProp3.xml><?xml version="1.0" encoding="utf-8"?>
<formControlPr xmlns="http://schemas.microsoft.com/office/spreadsheetml/2009/9/main" objectType="Drop" dropLines="4" dropStyle="combo" dx="15" fmlaLink="$I$4" fmlaRange="Def_val!$D$27:$D$30" noThreeD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220980</xdr:colOff>
      <xdr:row>36</xdr:row>
      <xdr:rowOff>91440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"/>
          <a:ext cx="5768340" cy="6492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30480</xdr:colOff>
          <xdr:row>1</xdr:row>
          <xdr:rowOff>60960</xdr:rowOff>
        </xdr:from>
        <xdr:to>
          <xdr:col>8</xdr:col>
          <xdr:colOff>1447800</xdr:colOff>
          <xdr:row>1</xdr:row>
          <xdr:rowOff>213360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30480</xdr:colOff>
          <xdr:row>2</xdr:row>
          <xdr:rowOff>60960</xdr:rowOff>
        </xdr:from>
        <xdr:to>
          <xdr:col>8</xdr:col>
          <xdr:colOff>1447800</xdr:colOff>
          <xdr:row>2</xdr:row>
          <xdr:rowOff>213360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30480</xdr:colOff>
          <xdr:row>3</xdr:row>
          <xdr:rowOff>60960</xdr:rowOff>
        </xdr:from>
        <xdr:to>
          <xdr:col>8</xdr:col>
          <xdr:colOff>1447800</xdr:colOff>
          <xdr:row>3</xdr:row>
          <xdr:rowOff>213360</xdr:rowOff>
        </xdr:to>
        <xdr:sp macro="" textlink="">
          <xdr:nvSpPr>
            <xdr:cNvPr id="1030" name="Drop Dow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13" sqref="I13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13"/>
  <sheetViews>
    <sheetView workbookViewId="0">
      <selection activeCell="C34" sqref="C34"/>
    </sheetView>
  </sheetViews>
  <sheetFormatPr baseColWidth="10" defaultRowHeight="14.4" x14ac:dyDescent="0.3"/>
  <sheetData>
    <row r="4" spans="2:16" ht="15" x14ac:dyDescent="0.25">
      <c r="B4" s="6" t="s">
        <v>28</v>
      </c>
    </row>
    <row r="5" spans="2:16" ht="15.75" thickBot="1" x14ac:dyDescent="0.3"/>
    <row r="6" spans="2:16" ht="15.6" x14ac:dyDescent="0.3">
      <c r="B6" s="103" t="s">
        <v>0</v>
      </c>
      <c r="C6" s="103" t="s">
        <v>1</v>
      </c>
      <c r="D6" s="103" t="s">
        <v>2</v>
      </c>
      <c r="E6" s="103" t="s">
        <v>3</v>
      </c>
      <c r="F6" s="103" t="s">
        <v>4</v>
      </c>
      <c r="G6" s="1" t="s">
        <v>5</v>
      </c>
      <c r="H6" s="103" t="s">
        <v>7</v>
      </c>
      <c r="K6" s="81" t="s">
        <v>25</v>
      </c>
      <c r="L6" s="81" t="s">
        <v>132</v>
      </c>
      <c r="M6" s="81" t="s">
        <v>134</v>
      </c>
      <c r="N6" s="81" t="s">
        <v>136</v>
      </c>
      <c r="O6" s="81" t="s">
        <v>138</v>
      </c>
      <c r="P6" s="81" t="s">
        <v>189</v>
      </c>
    </row>
    <row r="7" spans="2:16" ht="24.6" thickBot="1" x14ac:dyDescent="0.45">
      <c r="B7" s="104"/>
      <c r="C7" s="104"/>
      <c r="D7" s="104"/>
      <c r="E7" s="104"/>
      <c r="F7" s="104"/>
      <c r="G7" s="2" t="s">
        <v>6</v>
      </c>
      <c r="H7" s="104"/>
      <c r="K7" s="89" t="s">
        <v>192</v>
      </c>
      <c r="L7" s="90" t="s">
        <v>193</v>
      </c>
      <c r="M7" s="90">
        <v>0</v>
      </c>
      <c r="N7" s="90">
        <v>0</v>
      </c>
      <c r="O7" s="90">
        <v>0</v>
      </c>
      <c r="P7" s="90">
        <v>0</v>
      </c>
    </row>
    <row r="8" spans="2:16" ht="23.4" thickBot="1" x14ac:dyDescent="0.45">
      <c r="B8" s="3" t="s">
        <v>8</v>
      </c>
      <c r="C8" s="4" t="s">
        <v>9</v>
      </c>
      <c r="D8" s="5" t="s">
        <v>10</v>
      </c>
      <c r="E8" s="5" t="s">
        <v>10</v>
      </c>
      <c r="F8" s="5" t="s">
        <v>11</v>
      </c>
      <c r="G8" s="5" t="s">
        <v>12</v>
      </c>
      <c r="H8" s="5" t="s">
        <v>13</v>
      </c>
      <c r="K8" s="89" t="s">
        <v>194</v>
      </c>
      <c r="L8" s="90">
        <v>0</v>
      </c>
      <c r="M8" s="90" t="s">
        <v>193</v>
      </c>
      <c r="N8" s="90">
        <v>0</v>
      </c>
      <c r="O8" s="90">
        <v>0</v>
      </c>
      <c r="P8" s="90">
        <v>0</v>
      </c>
    </row>
    <row r="9" spans="2:16" ht="23.4" thickBot="1" x14ac:dyDescent="0.45">
      <c r="B9" s="3" t="s">
        <v>14</v>
      </c>
      <c r="C9" s="4" t="s">
        <v>15</v>
      </c>
      <c r="D9" s="5" t="s">
        <v>10</v>
      </c>
      <c r="E9" s="5" t="s">
        <v>10</v>
      </c>
      <c r="F9" s="5" t="s">
        <v>11</v>
      </c>
      <c r="G9" s="5" t="s">
        <v>16</v>
      </c>
      <c r="H9" s="5" t="s">
        <v>13</v>
      </c>
      <c r="K9" s="89" t="s">
        <v>195</v>
      </c>
      <c r="L9" s="90">
        <v>0</v>
      </c>
      <c r="M9" s="90">
        <v>0</v>
      </c>
      <c r="N9" s="90" t="s">
        <v>193</v>
      </c>
      <c r="O9" s="90">
        <v>0</v>
      </c>
      <c r="P9" s="90">
        <v>0</v>
      </c>
    </row>
    <row r="10" spans="2:16" ht="23.4" thickBot="1" x14ac:dyDescent="0.45">
      <c r="B10" s="3" t="s">
        <v>17</v>
      </c>
      <c r="C10" s="4" t="s">
        <v>18</v>
      </c>
      <c r="D10" s="5" t="s">
        <v>10</v>
      </c>
      <c r="E10" s="5" t="s">
        <v>10</v>
      </c>
      <c r="F10" s="5" t="s">
        <v>11</v>
      </c>
      <c r="G10" s="5" t="s">
        <v>12</v>
      </c>
      <c r="H10" s="5" t="s">
        <v>13</v>
      </c>
      <c r="K10" s="89" t="s">
        <v>196</v>
      </c>
      <c r="L10" s="90">
        <v>0</v>
      </c>
      <c r="M10" s="90">
        <v>0</v>
      </c>
      <c r="N10" s="90">
        <v>0</v>
      </c>
      <c r="O10" s="90" t="s">
        <v>193</v>
      </c>
      <c r="P10" s="90">
        <v>0</v>
      </c>
    </row>
    <row r="11" spans="2:16" ht="23.4" thickBot="1" x14ac:dyDescent="0.45">
      <c r="B11" s="3" t="s">
        <v>19</v>
      </c>
      <c r="C11" s="4" t="s">
        <v>20</v>
      </c>
      <c r="D11" s="5" t="s">
        <v>10</v>
      </c>
      <c r="E11" s="5" t="s">
        <v>10</v>
      </c>
      <c r="F11" s="5" t="s">
        <v>11</v>
      </c>
      <c r="G11" s="5" t="s">
        <v>21</v>
      </c>
      <c r="H11" s="5" t="s">
        <v>13</v>
      </c>
      <c r="K11" s="89" t="s">
        <v>197</v>
      </c>
      <c r="L11" s="90">
        <v>0</v>
      </c>
      <c r="M11" s="90">
        <v>0</v>
      </c>
      <c r="N11" s="90">
        <v>0</v>
      </c>
      <c r="O11" s="90">
        <v>0</v>
      </c>
      <c r="P11" s="90" t="s">
        <v>193</v>
      </c>
    </row>
    <row r="12" spans="2:16" ht="23.4" thickBot="1" x14ac:dyDescent="0.35">
      <c r="B12" s="3" t="s">
        <v>22</v>
      </c>
      <c r="C12" s="5" t="s">
        <v>23</v>
      </c>
      <c r="D12" s="5" t="s">
        <v>10</v>
      </c>
      <c r="E12" s="5" t="s">
        <v>10</v>
      </c>
      <c r="F12" s="5" t="s">
        <v>11</v>
      </c>
      <c r="G12" s="5" t="s">
        <v>12</v>
      </c>
      <c r="H12" s="5" t="s">
        <v>13</v>
      </c>
      <c r="K12" s="79" t="s">
        <v>190</v>
      </c>
      <c r="L12" s="80" t="s">
        <v>190</v>
      </c>
      <c r="M12" s="80" t="s">
        <v>190</v>
      </c>
      <c r="N12" s="80" t="s">
        <v>190</v>
      </c>
      <c r="O12" s="80" t="s">
        <v>190</v>
      </c>
      <c r="P12" s="80" t="s">
        <v>190</v>
      </c>
    </row>
    <row r="13" spans="2:16" ht="15.75" thickBot="1" x14ac:dyDescent="0.3">
      <c r="B13" s="3" t="s">
        <v>24</v>
      </c>
      <c r="C13" s="5" t="s">
        <v>25</v>
      </c>
      <c r="D13" s="5"/>
      <c r="E13" s="5" t="s">
        <v>26</v>
      </c>
      <c r="F13" s="5" t="s">
        <v>26</v>
      </c>
      <c r="G13" s="5" t="s">
        <v>12</v>
      </c>
      <c r="H13" s="5" t="s">
        <v>27</v>
      </c>
    </row>
  </sheetData>
  <mergeCells count="6">
    <mergeCell ref="H6:H7"/>
    <mergeCell ref="B6:B7"/>
    <mergeCell ref="C6:C7"/>
    <mergeCell ref="D6:D7"/>
    <mergeCell ref="E6:E7"/>
    <mergeCell ref="F6:F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9"/>
  <sheetViews>
    <sheetView workbookViewId="0">
      <selection activeCell="L27" sqref="L27"/>
    </sheetView>
  </sheetViews>
  <sheetFormatPr baseColWidth="10" defaultColWidth="11.44140625" defaultRowHeight="14.4" x14ac:dyDescent="0.3"/>
  <cols>
    <col min="1" max="1" width="11.44140625" style="9"/>
    <col min="2" max="2" width="42.33203125" style="9" bestFit="1" customWidth="1"/>
    <col min="3" max="3" width="19.6640625" style="9" bestFit="1" customWidth="1"/>
    <col min="4" max="4" width="11.33203125" style="9" bestFit="1" customWidth="1"/>
    <col min="5" max="5" width="11.44140625" style="9" bestFit="1" customWidth="1"/>
    <col min="6" max="6" width="16.5546875" style="9" bestFit="1" customWidth="1"/>
    <col min="7" max="7" width="5.109375" style="9" bestFit="1" customWidth="1"/>
    <col min="8" max="8" width="8.44140625" style="9" bestFit="1" customWidth="1"/>
    <col min="9" max="10" width="11.44140625" style="9"/>
    <col min="11" max="11" width="27.6640625" style="9" bestFit="1" customWidth="1"/>
    <col min="12" max="12" width="15.6640625" style="9" customWidth="1"/>
    <col min="13" max="13" width="7.88671875" style="9" customWidth="1"/>
    <col min="14" max="14" width="10" style="9" bestFit="1" customWidth="1"/>
    <col min="15" max="16384" width="11.44140625" style="9"/>
  </cols>
  <sheetData>
    <row r="3" spans="2:14" ht="15.75" thickBot="1" x14ac:dyDescent="0.3">
      <c r="B3" s="8" t="s">
        <v>29</v>
      </c>
      <c r="K3" s="8" t="s">
        <v>69</v>
      </c>
    </row>
    <row r="4" spans="2:14" ht="15.75" thickBot="1" x14ac:dyDescent="0.3">
      <c r="B4" s="10" t="s">
        <v>0</v>
      </c>
      <c r="C4" s="11" t="s">
        <v>1</v>
      </c>
      <c r="D4" s="11" t="s">
        <v>30</v>
      </c>
      <c r="E4" s="11" t="s">
        <v>5</v>
      </c>
      <c r="K4" s="10" t="s">
        <v>0</v>
      </c>
      <c r="L4" s="11" t="s">
        <v>1</v>
      </c>
      <c r="M4" s="11" t="s">
        <v>30</v>
      </c>
      <c r="N4" s="11" t="s">
        <v>5</v>
      </c>
    </row>
    <row r="5" spans="2:14" ht="29.25" thickBot="1" x14ac:dyDescent="0.3">
      <c r="B5" s="12" t="s">
        <v>31</v>
      </c>
      <c r="C5" s="13" t="s">
        <v>32</v>
      </c>
      <c r="D5" s="13" t="s">
        <v>33</v>
      </c>
      <c r="E5" s="13"/>
      <c r="K5" s="12" t="s">
        <v>70</v>
      </c>
      <c r="L5" s="13" t="s">
        <v>71</v>
      </c>
      <c r="M5" s="13" t="s">
        <v>33</v>
      </c>
      <c r="N5" s="13"/>
    </row>
    <row r="6" spans="2:14" ht="15.75" thickBot="1" x14ac:dyDescent="0.3">
      <c r="B6" s="12" t="s">
        <v>34</v>
      </c>
      <c r="C6" s="13" t="s">
        <v>35</v>
      </c>
      <c r="D6" s="13" t="s">
        <v>33</v>
      </c>
      <c r="E6" s="13" t="s">
        <v>16</v>
      </c>
      <c r="K6" s="12" t="s">
        <v>72</v>
      </c>
      <c r="L6" s="13" t="s">
        <v>73</v>
      </c>
      <c r="M6" s="13" t="s">
        <v>33</v>
      </c>
      <c r="N6" s="13" t="s">
        <v>16</v>
      </c>
    </row>
    <row r="7" spans="2:14" ht="15.75" thickBot="1" x14ac:dyDescent="0.3">
      <c r="B7" s="12" t="s">
        <v>24</v>
      </c>
      <c r="C7" s="13" t="s">
        <v>25</v>
      </c>
      <c r="D7" s="13" t="s">
        <v>33</v>
      </c>
      <c r="E7" s="13" t="s">
        <v>12</v>
      </c>
    </row>
    <row r="8" spans="2:14" ht="15.75" thickBot="1" x14ac:dyDescent="0.3">
      <c r="B8" s="12" t="s">
        <v>36</v>
      </c>
      <c r="C8" s="13" t="s">
        <v>37</v>
      </c>
      <c r="D8" s="13" t="s">
        <v>26</v>
      </c>
      <c r="E8" s="13" t="s">
        <v>16</v>
      </c>
    </row>
    <row r="10" spans="2:14" ht="15.75" thickBot="1" x14ac:dyDescent="0.3">
      <c r="B10" s="8" t="s">
        <v>38</v>
      </c>
      <c r="K10" s="18" t="s">
        <v>69</v>
      </c>
    </row>
    <row r="11" spans="2:14" ht="15" thickBot="1" x14ac:dyDescent="0.35">
      <c r="B11" s="105" t="s">
        <v>39</v>
      </c>
      <c r="C11" s="105" t="s">
        <v>1</v>
      </c>
      <c r="D11" s="14" t="s">
        <v>40</v>
      </c>
      <c r="E11" s="14" t="s">
        <v>42</v>
      </c>
      <c r="F11" s="105" t="s">
        <v>4</v>
      </c>
      <c r="G11" s="105" t="s">
        <v>43</v>
      </c>
      <c r="H11" s="105" t="s">
        <v>7</v>
      </c>
      <c r="K11" s="10" t="s">
        <v>0</v>
      </c>
      <c r="L11" s="11" t="s">
        <v>1</v>
      </c>
      <c r="M11" s="11" t="s">
        <v>30</v>
      </c>
      <c r="N11" s="11" t="s">
        <v>5</v>
      </c>
    </row>
    <row r="12" spans="2:14" ht="15" thickBot="1" x14ac:dyDescent="0.35">
      <c r="B12" s="106"/>
      <c r="C12" s="106"/>
      <c r="D12" s="15" t="s">
        <v>41</v>
      </c>
      <c r="E12" s="15" t="s">
        <v>30</v>
      </c>
      <c r="F12" s="106"/>
      <c r="G12" s="106"/>
      <c r="H12" s="106"/>
      <c r="K12" s="12" t="s">
        <v>91</v>
      </c>
      <c r="L12" s="13" t="s">
        <v>92</v>
      </c>
      <c r="M12" s="13" t="s">
        <v>33</v>
      </c>
      <c r="N12" s="13"/>
    </row>
    <row r="13" spans="2:14" ht="17.25" thickBot="1" x14ac:dyDescent="0.3">
      <c r="B13" s="16" t="s">
        <v>44</v>
      </c>
      <c r="C13" s="17" t="s">
        <v>74</v>
      </c>
      <c r="D13" s="13" t="s">
        <v>45</v>
      </c>
      <c r="E13" s="13" t="s">
        <v>45</v>
      </c>
      <c r="F13" s="13" t="s">
        <v>46</v>
      </c>
      <c r="G13" s="13"/>
      <c r="H13" s="13" t="s">
        <v>47</v>
      </c>
      <c r="I13" s="9">
        <v>70</v>
      </c>
    </row>
    <row r="14" spans="2:14" ht="17.25" thickBot="1" x14ac:dyDescent="0.3">
      <c r="B14" s="16" t="s">
        <v>48</v>
      </c>
      <c r="C14" s="17" t="s">
        <v>75</v>
      </c>
      <c r="D14" s="13" t="s">
        <v>45</v>
      </c>
      <c r="E14" s="13" t="s">
        <v>45</v>
      </c>
      <c r="F14" s="13" t="s">
        <v>49</v>
      </c>
      <c r="G14" s="13"/>
      <c r="H14" s="13" t="s">
        <v>47</v>
      </c>
    </row>
    <row r="15" spans="2:14" ht="17.25" thickBot="1" x14ac:dyDescent="0.3">
      <c r="B15" s="16" t="s">
        <v>50</v>
      </c>
      <c r="C15" s="17" t="s">
        <v>76</v>
      </c>
      <c r="D15" s="13" t="s">
        <v>45</v>
      </c>
      <c r="E15" s="13" t="s">
        <v>45</v>
      </c>
      <c r="F15" s="13" t="s">
        <v>51</v>
      </c>
      <c r="G15" s="13"/>
      <c r="H15" s="13" t="s">
        <v>47</v>
      </c>
    </row>
    <row r="16" spans="2:14" ht="16.8" thickBot="1" x14ac:dyDescent="0.35">
      <c r="B16" s="16" t="s">
        <v>52</v>
      </c>
      <c r="C16" s="17" t="s">
        <v>77</v>
      </c>
      <c r="D16" s="13" t="s">
        <v>26</v>
      </c>
      <c r="E16" s="13" t="s">
        <v>26</v>
      </c>
      <c r="F16" s="13" t="s">
        <v>53</v>
      </c>
      <c r="G16" s="13"/>
      <c r="H16" s="13" t="s">
        <v>47</v>
      </c>
      <c r="K16" s="18" t="s">
        <v>93</v>
      </c>
    </row>
    <row r="17" spans="2:16" ht="16.8" thickBot="1" x14ac:dyDescent="0.35">
      <c r="B17" s="16" t="s">
        <v>54</v>
      </c>
      <c r="C17" s="17" t="s">
        <v>78</v>
      </c>
      <c r="D17" s="13" t="s">
        <v>26</v>
      </c>
      <c r="E17" s="13" t="s">
        <v>26</v>
      </c>
      <c r="F17" s="13" t="s">
        <v>55</v>
      </c>
      <c r="G17" s="13"/>
      <c r="H17" s="13" t="s">
        <v>47</v>
      </c>
      <c r="K17" s="105" t="s">
        <v>94</v>
      </c>
      <c r="L17" s="105" t="s">
        <v>1</v>
      </c>
      <c r="M17" s="105" t="s">
        <v>30</v>
      </c>
      <c r="N17" s="105" t="s">
        <v>95</v>
      </c>
      <c r="O17" s="14" t="s">
        <v>96</v>
      </c>
      <c r="P17" s="105" t="s">
        <v>7</v>
      </c>
    </row>
    <row r="18" spans="2:16" ht="16.8" thickBot="1" x14ac:dyDescent="0.35">
      <c r="B18" s="16" t="s">
        <v>56</v>
      </c>
      <c r="C18" s="17" t="s">
        <v>79</v>
      </c>
      <c r="D18" s="13" t="s">
        <v>26</v>
      </c>
      <c r="E18" s="13" t="s">
        <v>26</v>
      </c>
      <c r="F18" s="13" t="s">
        <v>57</v>
      </c>
      <c r="G18" s="13"/>
      <c r="H18" s="13" t="s">
        <v>47</v>
      </c>
      <c r="K18" s="106"/>
      <c r="L18" s="106"/>
      <c r="M18" s="106"/>
      <c r="N18" s="106"/>
      <c r="O18" s="15" t="s">
        <v>97</v>
      </c>
      <c r="P18" s="106"/>
    </row>
    <row r="19" spans="2:16" ht="16.8" thickBot="1" x14ac:dyDescent="0.35">
      <c r="B19" s="16" t="s">
        <v>58</v>
      </c>
      <c r="C19" s="17" t="s">
        <v>80</v>
      </c>
      <c r="D19" s="13" t="s">
        <v>45</v>
      </c>
      <c r="E19" s="13" t="s">
        <v>45</v>
      </c>
      <c r="F19" s="13" t="s">
        <v>46</v>
      </c>
      <c r="G19" s="13"/>
      <c r="H19" s="13" t="s">
        <v>47</v>
      </c>
      <c r="K19" s="107" t="s">
        <v>98</v>
      </c>
      <c r="L19" s="109" t="s">
        <v>107</v>
      </c>
      <c r="M19" s="111" t="s">
        <v>108</v>
      </c>
      <c r="N19" s="113" t="s">
        <v>109</v>
      </c>
      <c r="O19" s="19" t="s">
        <v>99</v>
      </c>
      <c r="P19" s="113" t="s">
        <v>101</v>
      </c>
    </row>
    <row r="20" spans="2:16" ht="16.8" thickBot="1" x14ac:dyDescent="0.35">
      <c r="B20" s="16" t="s">
        <v>59</v>
      </c>
      <c r="C20" s="17" t="s">
        <v>81</v>
      </c>
      <c r="D20" s="13" t="s">
        <v>45</v>
      </c>
      <c r="E20" s="13" t="s">
        <v>45</v>
      </c>
      <c r="F20" s="13" t="s">
        <v>49</v>
      </c>
      <c r="G20" s="13"/>
      <c r="H20" s="13" t="s">
        <v>47</v>
      </c>
      <c r="K20" s="108"/>
      <c r="L20" s="110"/>
      <c r="M20" s="112"/>
      <c r="N20" s="114"/>
      <c r="O20" s="13" t="s">
        <v>100</v>
      </c>
      <c r="P20" s="114"/>
    </row>
    <row r="21" spans="2:16" ht="16.8" thickBot="1" x14ac:dyDescent="0.35">
      <c r="B21" s="16" t="s">
        <v>60</v>
      </c>
      <c r="C21" s="17" t="s">
        <v>82</v>
      </c>
      <c r="D21" s="13" t="s">
        <v>45</v>
      </c>
      <c r="E21" s="13" t="s">
        <v>45</v>
      </c>
      <c r="F21" s="13" t="s">
        <v>51</v>
      </c>
      <c r="G21" s="13"/>
      <c r="H21" s="13" t="s">
        <v>47</v>
      </c>
      <c r="K21" s="20" t="s">
        <v>102</v>
      </c>
      <c r="L21" s="21" t="s">
        <v>103</v>
      </c>
      <c r="M21" s="22" t="s">
        <v>104</v>
      </c>
      <c r="N21" s="13" t="s">
        <v>105</v>
      </c>
      <c r="O21" s="13" t="s">
        <v>106</v>
      </c>
      <c r="P21" s="13" t="s">
        <v>101</v>
      </c>
    </row>
    <row r="22" spans="2:16" ht="16.8" thickBot="1" x14ac:dyDescent="0.35">
      <c r="B22" s="16" t="s">
        <v>61</v>
      </c>
      <c r="C22" s="17" t="s">
        <v>83</v>
      </c>
      <c r="D22" s="13" t="s">
        <v>26</v>
      </c>
      <c r="E22" s="13" t="s">
        <v>26</v>
      </c>
      <c r="F22" s="13" t="s">
        <v>53</v>
      </c>
      <c r="G22" s="13"/>
      <c r="H22" s="13" t="s">
        <v>47</v>
      </c>
    </row>
    <row r="23" spans="2:16" ht="16.8" thickBot="1" x14ac:dyDescent="0.35">
      <c r="B23" s="16" t="s">
        <v>62</v>
      </c>
      <c r="C23" s="17" t="s">
        <v>84</v>
      </c>
      <c r="D23" s="13" t="s">
        <v>26</v>
      </c>
      <c r="E23" s="13" t="s">
        <v>26</v>
      </c>
      <c r="F23" s="13" t="s">
        <v>55</v>
      </c>
      <c r="G23" s="13"/>
      <c r="H23" s="13" t="s">
        <v>47</v>
      </c>
    </row>
    <row r="24" spans="2:16" ht="16.8" thickBot="1" x14ac:dyDescent="0.35">
      <c r="B24" s="16" t="s">
        <v>63</v>
      </c>
      <c r="C24" s="17" t="s">
        <v>85</v>
      </c>
      <c r="D24" s="13" t="s">
        <v>26</v>
      </c>
      <c r="E24" s="13" t="s">
        <v>26</v>
      </c>
      <c r="F24" s="13" t="s">
        <v>57</v>
      </c>
      <c r="G24" s="13"/>
      <c r="H24" s="13" t="s">
        <v>47</v>
      </c>
    </row>
    <row r="25" spans="2:16" ht="16.8" thickBot="1" x14ac:dyDescent="0.35">
      <c r="B25" s="16" t="s">
        <v>64</v>
      </c>
      <c r="C25" s="17" t="s">
        <v>86</v>
      </c>
      <c r="D25" s="13" t="s">
        <v>45</v>
      </c>
      <c r="E25" s="13" t="s">
        <v>45</v>
      </c>
      <c r="F25" s="13" t="s">
        <v>49</v>
      </c>
      <c r="G25" s="13"/>
      <c r="H25" s="13" t="s">
        <v>47</v>
      </c>
    </row>
    <row r="26" spans="2:16" ht="16.8" thickBot="1" x14ac:dyDescent="0.35">
      <c r="B26" s="16" t="s">
        <v>65</v>
      </c>
      <c r="C26" s="17" t="s">
        <v>87</v>
      </c>
      <c r="D26" s="13" t="s">
        <v>45</v>
      </c>
      <c r="E26" s="13" t="s">
        <v>45</v>
      </c>
      <c r="F26" s="13" t="s">
        <v>51</v>
      </c>
      <c r="G26" s="13"/>
      <c r="H26" s="13" t="s">
        <v>47</v>
      </c>
    </row>
    <row r="27" spans="2:16" ht="16.8" thickBot="1" x14ac:dyDescent="0.35">
      <c r="B27" s="16" t="s">
        <v>66</v>
      </c>
      <c r="C27" s="17" t="s">
        <v>88</v>
      </c>
      <c r="D27" s="13" t="s">
        <v>45</v>
      </c>
      <c r="E27" s="13" t="s">
        <v>45</v>
      </c>
      <c r="F27" s="13" t="s">
        <v>51</v>
      </c>
      <c r="G27" s="13"/>
      <c r="H27" s="13" t="s">
        <v>47</v>
      </c>
    </row>
    <row r="28" spans="2:16" ht="16.8" thickBot="1" x14ac:dyDescent="0.35">
      <c r="B28" s="16" t="s">
        <v>67</v>
      </c>
      <c r="C28" s="17" t="s">
        <v>89</v>
      </c>
      <c r="D28" s="13" t="s">
        <v>45</v>
      </c>
      <c r="E28" s="13" t="s">
        <v>45</v>
      </c>
      <c r="F28" s="13" t="s">
        <v>51</v>
      </c>
      <c r="G28" s="13"/>
      <c r="H28" s="13" t="s">
        <v>47</v>
      </c>
    </row>
    <row r="29" spans="2:16" ht="16.8" thickBot="1" x14ac:dyDescent="0.35">
      <c r="B29" s="16" t="s">
        <v>68</v>
      </c>
      <c r="C29" s="17" t="s">
        <v>90</v>
      </c>
      <c r="D29" s="13" t="s">
        <v>45</v>
      </c>
      <c r="E29" s="13" t="s">
        <v>45</v>
      </c>
      <c r="F29" s="13" t="s">
        <v>51</v>
      </c>
      <c r="G29" s="13"/>
      <c r="H29" s="13" t="s">
        <v>47</v>
      </c>
    </row>
  </sheetData>
  <mergeCells count="15">
    <mergeCell ref="B11:B12"/>
    <mergeCell ref="C11:C12"/>
    <mergeCell ref="F11:F12"/>
    <mergeCell ref="G11:G12"/>
    <mergeCell ref="H11:H12"/>
    <mergeCell ref="L17:L18"/>
    <mergeCell ref="M17:M18"/>
    <mergeCell ref="N17:N18"/>
    <mergeCell ref="P17:P18"/>
    <mergeCell ref="K19:K20"/>
    <mergeCell ref="L19:L20"/>
    <mergeCell ref="M19:M20"/>
    <mergeCell ref="N19:N20"/>
    <mergeCell ref="P19:P20"/>
    <mergeCell ref="K17:K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4"/>
  <sheetViews>
    <sheetView workbookViewId="0">
      <selection activeCell="P22" sqref="P22"/>
    </sheetView>
  </sheetViews>
  <sheetFormatPr baseColWidth="10" defaultRowHeight="14.4" x14ac:dyDescent="0.3"/>
  <cols>
    <col min="2" max="2" width="39.33203125" bestFit="1" customWidth="1"/>
    <col min="3" max="3" width="10.88671875" bestFit="1" customWidth="1"/>
    <col min="5" max="5" width="15" customWidth="1"/>
    <col min="7" max="7" width="24.6640625" customWidth="1"/>
    <col min="8" max="8" width="13.33203125" bestFit="1" customWidth="1"/>
  </cols>
  <sheetData>
    <row r="2" spans="2:14" ht="15.75" thickBot="1" x14ac:dyDescent="0.3">
      <c r="B2" s="36" t="s">
        <v>111</v>
      </c>
      <c r="G2" s="36" t="s">
        <v>143</v>
      </c>
    </row>
    <row r="3" spans="2:14" ht="15.75" thickBot="1" x14ac:dyDescent="0.3">
      <c r="B3" s="30" t="s">
        <v>0</v>
      </c>
      <c r="C3" s="31" t="s">
        <v>1</v>
      </c>
      <c r="D3" s="31" t="s">
        <v>112</v>
      </c>
      <c r="E3" s="31" t="s">
        <v>113</v>
      </c>
      <c r="G3" s="37" t="s">
        <v>39</v>
      </c>
      <c r="H3" s="38" t="s">
        <v>1</v>
      </c>
      <c r="I3" s="38" t="s">
        <v>144</v>
      </c>
      <c r="J3" s="38" t="s">
        <v>114</v>
      </c>
      <c r="K3" s="38" t="s">
        <v>116</v>
      </c>
      <c r="L3" s="38" t="s">
        <v>118</v>
      </c>
      <c r="M3" s="38" t="s">
        <v>120</v>
      </c>
      <c r="N3" s="38" t="s">
        <v>122</v>
      </c>
    </row>
    <row r="4" spans="2:14" ht="15" thickBot="1" x14ac:dyDescent="0.35">
      <c r="B4" s="45" t="s">
        <v>31</v>
      </c>
      <c r="C4" s="33" t="s">
        <v>32</v>
      </c>
      <c r="D4" s="33" t="s">
        <v>114</v>
      </c>
      <c r="E4" s="33" t="s">
        <v>115</v>
      </c>
      <c r="F4" s="56">
        <v>1.05</v>
      </c>
      <c r="G4" s="40" t="s">
        <v>145</v>
      </c>
      <c r="H4" s="117" t="s">
        <v>147</v>
      </c>
      <c r="I4" s="119" t="s">
        <v>26</v>
      </c>
      <c r="J4" s="115">
        <v>0.83</v>
      </c>
      <c r="K4" s="115">
        <v>0.75</v>
      </c>
      <c r="L4" s="115">
        <v>0.73</v>
      </c>
      <c r="M4" s="115">
        <v>0.78</v>
      </c>
      <c r="N4" s="115">
        <v>0.7</v>
      </c>
    </row>
    <row r="5" spans="2:14" ht="15" thickBot="1" x14ac:dyDescent="0.35">
      <c r="B5" s="46"/>
      <c r="C5" s="33"/>
      <c r="D5" s="33" t="s">
        <v>116</v>
      </c>
      <c r="E5" s="33" t="s">
        <v>117</v>
      </c>
      <c r="F5" s="57">
        <v>0.95</v>
      </c>
      <c r="G5" s="41" t="s">
        <v>146</v>
      </c>
      <c r="H5" s="118"/>
      <c r="I5" s="120"/>
      <c r="J5" s="116"/>
      <c r="K5" s="116"/>
      <c r="L5" s="116"/>
      <c r="M5" s="116"/>
      <c r="N5" s="116"/>
    </row>
    <row r="6" spans="2:14" ht="27" thickBot="1" x14ac:dyDescent="0.35">
      <c r="B6" s="46"/>
      <c r="C6" s="33"/>
      <c r="D6" s="33" t="s">
        <v>118</v>
      </c>
      <c r="E6" s="33" t="s">
        <v>119</v>
      </c>
      <c r="F6" s="57">
        <v>0.95</v>
      </c>
      <c r="G6" s="40" t="s">
        <v>148</v>
      </c>
      <c r="H6" s="117" t="s">
        <v>149</v>
      </c>
      <c r="I6" s="119" t="s">
        <v>26</v>
      </c>
      <c r="J6" s="115">
        <v>0.61</v>
      </c>
      <c r="K6" s="115">
        <v>0.35</v>
      </c>
      <c r="L6" s="115">
        <v>0.45</v>
      </c>
      <c r="M6" s="115">
        <v>0.5</v>
      </c>
      <c r="N6" s="115">
        <v>0.52</v>
      </c>
    </row>
    <row r="7" spans="2:14" ht="27" thickBot="1" x14ac:dyDescent="0.35">
      <c r="B7" s="46"/>
      <c r="C7" s="33"/>
      <c r="D7" s="33" t="s">
        <v>120</v>
      </c>
      <c r="E7" s="33" t="s">
        <v>121</v>
      </c>
      <c r="F7" s="57">
        <v>0.95</v>
      </c>
      <c r="G7" s="41" t="s">
        <v>146</v>
      </c>
      <c r="H7" s="118"/>
      <c r="I7" s="120"/>
      <c r="J7" s="116"/>
      <c r="K7" s="116"/>
      <c r="L7" s="116"/>
      <c r="M7" s="116"/>
      <c r="N7" s="116"/>
    </row>
    <row r="8" spans="2:14" ht="15" thickBot="1" x14ac:dyDescent="0.35">
      <c r="B8" s="32"/>
      <c r="C8" s="33"/>
      <c r="D8" s="33" t="s">
        <v>122</v>
      </c>
      <c r="E8" s="33" t="s">
        <v>123</v>
      </c>
      <c r="F8" s="57">
        <v>0.9</v>
      </c>
      <c r="G8" s="40" t="s">
        <v>150</v>
      </c>
      <c r="H8" s="117" t="s">
        <v>151</v>
      </c>
      <c r="I8" s="119" t="s">
        <v>26</v>
      </c>
      <c r="J8" s="115">
        <v>0.1</v>
      </c>
      <c r="K8" s="115">
        <v>0.25</v>
      </c>
      <c r="L8" s="115">
        <v>0.21</v>
      </c>
      <c r="M8" s="115">
        <v>0.3</v>
      </c>
      <c r="N8" s="115">
        <v>0.13</v>
      </c>
    </row>
    <row r="9" spans="2:14" ht="15" thickBot="1" x14ac:dyDescent="0.35">
      <c r="B9" s="45" t="s">
        <v>34</v>
      </c>
      <c r="C9" s="33" t="s">
        <v>35</v>
      </c>
      <c r="D9" s="33" t="s">
        <v>124</v>
      </c>
      <c r="E9" s="33" t="s">
        <v>125</v>
      </c>
      <c r="G9" s="41" t="s">
        <v>146</v>
      </c>
      <c r="H9" s="118"/>
      <c r="I9" s="120"/>
      <c r="J9" s="116"/>
      <c r="K9" s="116"/>
      <c r="L9" s="116"/>
      <c r="M9" s="116"/>
      <c r="N9" s="116"/>
    </row>
    <row r="10" spans="2:14" ht="27" thickBot="1" x14ac:dyDescent="0.35">
      <c r="B10" s="46"/>
      <c r="C10" s="33"/>
      <c r="D10" s="33" t="s">
        <v>126</v>
      </c>
      <c r="E10" s="33" t="s">
        <v>127</v>
      </c>
      <c r="G10" s="40" t="s">
        <v>145</v>
      </c>
      <c r="H10" s="117" t="s">
        <v>153</v>
      </c>
      <c r="I10" s="119" t="s">
        <v>26</v>
      </c>
      <c r="J10" s="115">
        <v>1.05</v>
      </c>
      <c r="K10" s="115">
        <v>0.95</v>
      </c>
      <c r="L10" s="115">
        <v>0.95</v>
      </c>
      <c r="M10" s="115">
        <v>0.95</v>
      </c>
      <c r="N10" s="115">
        <v>0.9</v>
      </c>
    </row>
    <row r="11" spans="2:14" ht="15" thickBot="1" x14ac:dyDescent="0.35">
      <c r="B11" s="46"/>
      <c r="C11" s="33"/>
      <c r="D11" s="33" t="s">
        <v>128</v>
      </c>
      <c r="E11" s="33" t="s">
        <v>129</v>
      </c>
      <c r="G11" s="41" t="s">
        <v>152</v>
      </c>
      <c r="H11" s="118"/>
      <c r="I11" s="120"/>
      <c r="J11" s="116"/>
      <c r="K11" s="116"/>
      <c r="L11" s="116"/>
      <c r="M11" s="116"/>
      <c r="N11" s="116"/>
    </row>
    <row r="12" spans="2:14" ht="15" thickBot="1" x14ac:dyDescent="0.35">
      <c r="B12" s="32"/>
      <c r="C12" s="33"/>
      <c r="D12" s="33" t="s">
        <v>130</v>
      </c>
      <c r="E12" s="33" t="s">
        <v>131</v>
      </c>
      <c r="G12" s="40" t="s">
        <v>148</v>
      </c>
      <c r="H12" s="117" t="s">
        <v>154</v>
      </c>
      <c r="I12" s="119" t="s">
        <v>26</v>
      </c>
      <c r="J12" s="115">
        <v>0.95</v>
      </c>
      <c r="K12" s="115">
        <v>0.7</v>
      </c>
      <c r="L12" s="115">
        <v>0.61</v>
      </c>
      <c r="M12" s="115">
        <v>0.6</v>
      </c>
      <c r="N12" s="115">
        <v>0.66</v>
      </c>
    </row>
    <row r="13" spans="2:14" ht="15" thickBot="1" x14ac:dyDescent="0.35">
      <c r="B13" s="45" t="s">
        <v>24</v>
      </c>
      <c r="C13" s="33" t="s">
        <v>25</v>
      </c>
      <c r="D13" s="33" t="s">
        <v>132</v>
      </c>
      <c r="E13" s="33" t="s">
        <v>133</v>
      </c>
      <c r="G13" s="41" t="s">
        <v>152</v>
      </c>
      <c r="H13" s="118"/>
      <c r="I13" s="120"/>
      <c r="J13" s="116"/>
      <c r="K13" s="116"/>
      <c r="L13" s="116"/>
      <c r="M13" s="116"/>
      <c r="N13" s="116"/>
    </row>
    <row r="14" spans="2:14" ht="15" thickBot="1" x14ac:dyDescent="0.35">
      <c r="B14" s="47"/>
      <c r="C14" s="33"/>
      <c r="D14" s="33" t="s">
        <v>134</v>
      </c>
      <c r="E14" s="33" t="s">
        <v>135</v>
      </c>
      <c r="G14" s="40" t="s">
        <v>150</v>
      </c>
      <c r="H14" s="117" t="s">
        <v>155</v>
      </c>
      <c r="I14" s="119" t="s">
        <v>26</v>
      </c>
      <c r="J14" s="115">
        <v>0.25</v>
      </c>
      <c r="K14" s="115">
        <v>0.5</v>
      </c>
      <c r="L14" s="115">
        <v>0.38</v>
      </c>
      <c r="M14" s="115">
        <v>0.4</v>
      </c>
      <c r="N14" s="115">
        <v>0.32</v>
      </c>
    </row>
    <row r="15" spans="2:14" ht="15" thickBot="1" x14ac:dyDescent="0.35">
      <c r="B15" s="47"/>
      <c r="C15" s="33"/>
      <c r="D15" s="33" t="s">
        <v>136</v>
      </c>
      <c r="E15" s="33" t="s">
        <v>137</v>
      </c>
      <c r="G15" s="41" t="s">
        <v>152</v>
      </c>
      <c r="H15" s="118"/>
      <c r="I15" s="120"/>
      <c r="J15" s="116"/>
      <c r="K15" s="116"/>
      <c r="L15" s="116"/>
      <c r="M15" s="116"/>
      <c r="N15" s="116"/>
    </row>
    <row r="16" spans="2:14" ht="15" thickBot="1" x14ac:dyDescent="0.35">
      <c r="B16" s="47"/>
      <c r="C16" s="33"/>
      <c r="D16" s="33" t="s">
        <v>138</v>
      </c>
      <c r="E16" s="33" t="s">
        <v>139</v>
      </c>
    </row>
    <row r="17" spans="2:14" ht="15" thickBot="1" x14ac:dyDescent="0.35">
      <c r="B17" s="35"/>
      <c r="C17" s="33"/>
      <c r="D17" s="33" t="s">
        <v>140</v>
      </c>
      <c r="E17" s="33" t="s">
        <v>141</v>
      </c>
      <c r="G17" s="98"/>
      <c r="H17" s="99"/>
      <c r="I17" s="99"/>
      <c r="J17" s="100"/>
      <c r="K17" s="100"/>
      <c r="L17" s="100"/>
      <c r="M17" s="100"/>
      <c r="N17" s="100"/>
    </row>
    <row r="18" spans="2:14" ht="15" thickBot="1" x14ac:dyDescent="0.35">
      <c r="B18" s="32" t="s">
        <v>36</v>
      </c>
      <c r="C18" s="33" t="s">
        <v>37</v>
      </c>
      <c r="D18" s="33" t="s">
        <v>142</v>
      </c>
      <c r="E18" s="33" t="s">
        <v>16</v>
      </c>
      <c r="G18" s="99"/>
      <c r="H18" s="99"/>
      <c r="I18" s="99"/>
      <c r="J18" s="101"/>
      <c r="K18" s="101"/>
      <c r="L18" s="101"/>
      <c r="M18" s="101"/>
      <c r="N18" s="101"/>
    </row>
    <row r="19" spans="2:14" x14ac:dyDescent="0.3">
      <c r="B19" s="23"/>
      <c r="G19" s="99"/>
      <c r="H19" s="99"/>
      <c r="I19" s="99"/>
      <c r="J19" s="101"/>
      <c r="K19" s="101"/>
      <c r="L19" s="101"/>
      <c r="M19" s="101"/>
      <c r="N19" s="101"/>
    </row>
    <row r="20" spans="2:14" ht="15" thickBot="1" x14ac:dyDescent="0.35">
      <c r="B20" s="36" t="s">
        <v>156</v>
      </c>
      <c r="G20" s="99"/>
      <c r="H20" s="99"/>
      <c r="I20" s="99"/>
      <c r="J20" s="100"/>
      <c r="K20" s="100"/>
      <c r="L20" s="100"/>
      <c r="M20" s="100"/>
      <c r="N20" s="100"/>
    </row>
    <row r="21" spans="2:14" ht="15" thickBot="1" x14ac:dyDescent="0.35">
      <c r="B21" s="37" t="s">
        <v>39</v>
      </c>
      <c r="C21" s="38" t="s">
        <v>1</v>
      </c>
      <c r="D21" s="38" t="s">
        <v>41</v>
      </c>
      <c r="E21" s="38" t="s">
        <v>114</v>
      </c>
      <c r="F21" s="38" t="s">
        <v>116</v>
      </c>
      <c r="G21" s="38" t="s">
        <v>118</v>
      </c>
      <c r="H21" s="38" t="s">
        <v>120</v>
      </c>
      <c r="I21" s="38" t="s">
        <v>122</v>
      </c>
    </row>
    <row r="22" spans="2:14" ht="15" thickBot="1" x14ac:dyDescent="0.35">
      <c r="B22" s="42" t="s">
        <v>65</v>
      </c>
      <c r="C22" s="43" t="s">
        <v>157</v>
      </c>
      <c r="D22" s="5" t="s">
        <v>45</v>
      </c>
      <c r="E22" s="5">
        <v>0.7</v>
      </c>
      <c r="F22" s="5">
        <v>0.7</v>
      </c>
      <c r="G22" s="5">
        <v>0.7</v>
      </c>
      <c r="H22" s="5">
        <v>0.7</v>
      </c>
      <c r="I22" s="5">
        <v>0.7</v>
      </c>
    </row>
    <row r="23" spans="2:14" ht="15" thickBot="1" x14ac:dyDescent="0.35">
      <c r="B23" s="41" t="s">
        <v>68</v>
      </c>
      <c r="C23" s="43" t="s">
        <v>158</v>
      </c>
      <c r="D23" s="5" t="s">
        <v>45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</row>
    <row r="25" spans="2:14" ht="15" thickBot="1" x14ac:dyDescent="0.35">
      <c r="B25" s="36" t="s">
        <v>159</v>
      </c>
    </row>
    <row r="26" spans="2:14" ht="15" thickBot="1" x14ac:dyDescent="0.35">
      <c r="B26" s="30" t="s">
        <v>0</v>
      </c>
      <c r="C26" s="31" t="s">
        <v>1</v>
      </c>
      <c r="D26" s="31" t="s">
        <v>160</v>
      </c>
      <c r="E26" s="31" t="s">
        <v>113</v>
      </c>
    </row>
    <row r="27" spans="2:14" ht="15" thickBot="1" x14ac:dyDescent="0.35">
      <c r="B27" s="45" t="s">
        <v>70</v>
      </c>
      <c r="C27" s="33" t="s">
        <v>71</v>
      </c>
      <c r="D27" s="33" t="s">
        <v>161</v>
      </c>
      <c r="E27" s="33" t="s">
        <v>162</v>
      </c>
    </row>
    <row r="28" spans="2:14" ht="15" thickBot="1" x14ac:dyDescent="0.35">
      <c r="B28" s="46"/>
      <c r="C28" s="33"/>
      <c r="D28" s="33" t="s">
        <v>163</v>
      </c>
      <c r="E28" s="33" t="s">
        <v>164</v>
      </c>
    </row>
    <row r="29" spans="2:14" ht="27" thickBot="1" x14ac:dyDescent="0.35">
      <c r="B29" s="48"/>
      <c r="C29" s="44"/>
      <c r="D29" s="33" t="s">
        <v>165</v>
      </c>
      <c r="E29" s="33" t="s">
        <v>166</v>
      </c>
    </row>
    <row r="30" spans="2:14" ht="27" thickBot="1" x14ac:dyDescent="0.35">
      <c r="B30" s="34"/>
      <c r="C30" s="44"/>
      <c r="D30" s="33" t="s">
        <v>167</v>
      </c>
      <c r="E30" s="33" t="s">
        <v>168</v>
      </c>
    </row>
    <row r="31" spans="2:14" ht="27" thickBot="1" x14ac:dyDescent="0.35">
      <c r="B31" s="45" t="s">
        <v>72</v>
      </c>
      <c r="C31" s="33" t="s">
        <v>73</v>
      </c>
      <c r="D31" s="33" t="s">
        <v>169</v>
      </c>
      <c r="E31" s="33" t="s">
        <v>170</v>
      </c>
    </row>
    <row r="32" spans="2:14" ht="27" thickBot="1" x14ac:dyDescent="0.35">
      <c r="B32" s="46"/>
      <c r="C32" s="33"/>
      <c r="D32" s="33" t="s">
        <v>171</v>
      </c>
      <c r="E32" s="33" t="s">
        <v>172</v>
      </c>
    </row>
    <row r="33" spans="2:5" ht="27" thickBot="1" x14ac:dyDescent="0.35">
      <c r="B33" s="46"/>
      <c r="C33" s="33"/>
      <c r="D33" s="33" t="s">
        <v>173</v>
      </c>
      <c r="E33" s="33" t="s">
        <v>174</v>
      </c>
    </row>
    <row r="34" spans="2:5" ht="15" thickBot="1" x14ac:dyDescent="0.35">
      <c r="B34" s="32"/>
      <c r="C34" s="33"/>
      <c r="D34" s="33" t="s">
        <v>175</v>
      </c>
      <c r="E34" s="33" t="s">
        <v>176</v>
      </c>
    </row>
  </sheetData>
  <mergeCells count="42">
    <mergeCell ref="N14:N15"/>
    <mergeCell ref="J14:J15"/>
    <mergeCell ref="K14:K15"/>
    <mergeCell ref="H12:H13"/>
    <mergeCell ref="I12:I13"/>
    <mergeCell ref="L12:L13"/>
    <mergeCell ref="M12:M13"/>
    <mergeCell ref="N12:N13"/>
    <mergeCell ref="J12:J13"/>
    <mergeCell ref="K12:K13"/>
    <mergeCell ref="H14:H15"/>
    <mergeCell ref="I14:I15"/>
    <mergeCell ref="L14:L15"/>
    <mergeCell ref="M14:M15"/>
    <mergeCell ref="N10:N11"/>
    <mergeCell ref="J10:J11"/>
    <mergeCell ref="K10:K11"/>
    <mergeCell ref="H8:H9"/>
    <mergeCell ref="I8:I9"/>
    <mergeCell ref="L8:L9"/>
    <mergeCell ref="M8:M9"/>
    <mergeCell ref="N8:N9"/>
    <mergeCell ref="J8:J9"/>
    <mergeCell ref="K8:K9"/>
    <mergeCell ref="H10:H11"/>
    <mergeCell ref="I10:I11"/>
    <mergeCell ref="L10:L11"/>
    <mergeCell ref="M10:M11"/>
    <mergeCell ref="N6:N7"/>
    <mergeCell ref="J6:J7"/>
    <mergeCell ref="K6:K7"/>
    <mergeCell ref="H4:H5"/>
    <mergeCell ref="I4:I5"/>
    <mergeCell ref="L4:L5"/>
    <mergeCell ref="M4:M5"/>
    <mergeCell ref="N4:N5"/>
    <mergeCell ref="J4:J5"/>
    <mergeCell ref="K4:K5"/>
    <mergeCell ref="H6:H7"/>
    <mergeCell ref="I6:I7"/>
    <mergeCell ref="L6:L7"/>
    <mergeCell ref="M6:M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L93"/>
  <sheetViews>
    <sheetView topLeftCell="A80" workbookViewId="0">
      <pane ySplit="6012" topLeftCell="A19"/>
      <selection activeCell="J87" sqref="J87"/>
      <selection pane="bottomLeft" activeCell="E28" sqref="E28"/>
    </sheetView>
  </sheetViews>
  <sheetFormatPr baseColWidth="10" defaultRowHeight="15.6" x14ac:dyDescent="0.3"/>
  <cols>
    <col min="1" max="1" width="5" customWidth="1"/>
    <col min="2" max="2" width="109.33203125" style="7" customWidth="1"/>
    <col min="3" max="3" width="4.44140625" style="51" customWidth="1"/>
    <col min="4" max="7" width="3.6640625" customWidth="1"/>
    <col min="8" max="8" width="15.109375" bestFit="1" customWidth="1"/>
    <col min="9" max="9" width="22" style="7" bestFit="1" customWidth="1"/>
    <col min="10" max="10" width="22.109375" style="7" bestFit="1" customWidth="1"/>
    <col min="11" max="11" width="5" bestFit="1" customWidth="1"/>
    <col min="12" max="12" width="7.5546875" style="82" bestFit="1" customWidth="1"/>
  </cols>
  <sheetData>
    <row r="1" spans="2:10" ht="15.75" x14ac:dyDescent="0.25">
      <c r="H1" s="78" t="s">
        <v>265</v>
      </c>
      <c r="I1" s="53" t="s">
        <v>266</v>
      </c>
    </row>
    <row r="2" spans="2:10" ht="19.5" customHeight="1" x14ac:dyDescent="0.25">
      <c r="B2" s="7" t="s">
        <v>32</v>
      </c>
      <c r="I2" s="7">
        <v>2</v>
      </c>
    </row>
    <row r="3" spans="2:10" ht="19.5" customHeight="1" x14ac:dyDescent="0.25">
      <c r="B3" s="7" t="s">
        <v>25</v>
      </c>
      <c r="I3" s="7">
        <v>1</v>
      </c>
    </row>
    <row r="4" spans="2:10" ht="19.5" customHeight="1" x14ac:dyDescent="0.25">
      <c r="B4" s="7" t="s">
        <v>71</v>
      </c>
      <c r="I4" s="7">
        <v>1</v>
      </c>
    </row>
    <row r="5" spans="2:10" ht="19.5" customHeight="1" x14ac:dyDescent="0.25"/>
    <row r="6" spans="2:10" ht="18" x14ac:dyDescent="0.4">
      <c r="B6" s="7" t="s">
        <v>203</v>
      </c>
      <c r="H6" s="57">
        <v>0.57999999999999996</v>
      </c>
      <c r="I6" s="86">
        <f>INDEX(Def_val!J6:N6,I2)</f>
        <v>0.35</v>
      </c>
      <c r="J6" s="7" t="s">
        <v>26</v>
      </c>
    </row>
    <row r="7" spans="2:10" ht="18" x14ac:dyDescent="0.4">
      <c r="B7" s="7" t="s">
        <v>204</v>
      </c>
      <c r="H7" s="57">
        <v>0.14299999999999999</v>
      </c>
      <c r="I7" s="62">
        <f>INDEX(Def_val!J8:N8,I2)</f>
        <v>0.25</v>
      </c>
      <c r="J7" s="7" t="s">
        <v>26</v>
      </c>
    </row>
    <row r="8" spans="2:10" ht="18" x14ac:dyDescent="0.4">
      <c r="B8" s="7" t="s">
        <v>205</v>
      </c>
      <c r="H8" s="57">
        <v>0.78</v>
      </c>
      <c r="I8" s="86">
        <f>INDEX(Def_val!J12:N12,I2)</f>
        <v>0.7</v>
      </c>
      <c r="J8" s="7" t="s">
        <v>26</v>
      </c>
    </row>
    <row r="9" spans="2:10" ht="18" x14ac:dyDescent="0.4">
      <c r="B9" s="7" t="s">
        <v>206</v>
      </c>
      <c r="H9" s="57">
        <v>0.2</v>
      </c>
      <c r="I9" s="62">
        <f>INDEX(Def_val!J14:N14,I2)</f>
        <v>0.5</v>
      </c>
      <c r="J9" s="7" t="s">
        <v>26</v>
      </c>
    </row>
    <row r="10" spans="2:10" ht="18.75" x14ac:dyDescent="0.25">
      <c r="B10" s="24" t="s">
        <v>207</v>
      </c>
      <c r="H10" s="70">
        <v>0.7</v>
      </c>
      <c r="I10" s="58">
        <f>INDEX(Def_val!E22:I22,I2)</f>
        <v>0.7</v>
      </c>
      <c r="J10" s="7" t="s">
        <v>45</v>
      </c>
    </row>
    <row r="11" spans="2:10" ht="18.75" x14ac:dyDescent="0.25">
      <c r="B11" s="24" t="s">
        <v>177</v>
      </c>
      <c r="H11" s="70">
        <v>0</v>
      </c>
      <c r="I11" s="58">
        <f>INDEX(Def_val!E23:I23,I7)</f>
        <v>0</v>
      </c>
      <c r="J11" s="7" t="s">
        <v>45</v>
      </c>
    </row>
    <row r="12" spans="2:10" ht="18.75" x14ac:dyDescent="0.25">
      <c r="B12" s="59" t="s">
        <v>208</v>
      </c>
      <c r="C12" s="60"/>
      <c r="D12" s="61"/>
      <c r="E12" s="61"/>
      <c r="F12" s="61"/>
      <c r="G12" s="61"/>
      <c r="H12" s="61"/>
      <c r="I12" s="62">
        <v>0</v>
      </c>
      <c r="J12" s="7" t="s">
        <v>45</v>
      </c>
    </row>
    <row r="13" spans="2:10" ht="19.5" x14ac:dyDescent="0.25">
      <c r="B13" s="67" t="s">
        <v>178</v>
      </c>
      <c r="C13" s="64"/>
      <c r="D13" s="65"/>
      <c r="E13" s="65"/>
      <c r="F13" s="65"/>
      <c r="G13" s="65"/>
      <c r="H13" s="65">
        <v>1</v>
      </c>
      <c r="I13" s="66"/>
      <c r="J13" s="7" t="s">
        <v>191</v>
      </c>
    </row>
    <row r="14" spans="2:10" ht="18.75" x14ac:dyDescent="0.25">
      <c r="B14" s="63" t="s">
        <v>209</v>
      </c>
      <c r="C14" s="64"/>
      <c r="D14" s="65"/>
      <c r="E14" s="65"/>
      <c r="F14" s="65"/>
      <c r="G14" s="65"/>
      <c r="H14" s="65">
        <v>70</v>
      </c>
      <c r="I14" s="66"/>
      <c r="J14" s="7" t="s">
        <v>45</v>
      </c>
    </row>
    <row r="15" spans="2:10" ht="18.75" x14ac:dyDescent="0.25">
      <c r="B15" s="63" t="s">
        <v>210</v>
      </c>
      <c r="C15" s="64"/>
      <c r="D15" s="65"/>
      <c r="E15" s="65"/>
      <c r="F15" s="65"/>
      <c r="G15" s="65"/>
      <c r="H15" s="65">
        <v>10</v>
      </c>
      <c r="I15" s="66"/>
      <c r="J15" s="7" t="s">
        <v>45</v>
      </c>
    </row>
    <row r="16" spans="2:10" ht="18.75" x14ac:dyDescent="0.25">
      <c r="B16" s="63" t="s">
        <v>211</v>
      </c>
      <c r="C16" s="64"/>
      <c r="D16" s="65"/>
      <c r="E16" s="65"/>
      <c r="F16" s="65"/>
      <c r="G16" s="65"/>
      <c r="H16" s="65">
        <v>2</v>
      </c>
      <c r="I16" s="66"/>
      <c r="J16" s="7" t="s">
        <v>45</v>
      </c>
    </row>
    <row r="17" spans="2:12" ht="18.75" x14ac:dyDescent="0.25">
      <c r="B17" s="63" t="s">
        <v>212</v>
      </c>
      <c r="C17" s="64"/>
      <c r="D17" s="65"/>
      <c r="E17" s="65"/>
      <c r="F17" s="65"/>
      <c r="G17" s="65"/>
      <c r="H17" s="65">
        <v>50</v>
      </c>
      <c r="I17" s="66"/>
      <c r="J17" s="7" t="s">
        <v>45</v>
      </c>
    </row>
    <row r="18" spans="2:12" ht="18.75" x14ac:dyDescent="0.25">
      <c r="B18" s="63" t="s">
        <v>213</v>
      </c>
      <c r="C18" s="64"/>
      <c r="D18" s="65"/>
      <c r="E18" s="65"/>
      <c r="F18" s="65"/>
      <c r="G18" s="65"/>
      <c r="H18" s="65">
        <v>10</v>
      </c>
      <c r="I18" s="66"/>
      <c r="J18" s="7" t="s">
        <v>45</v>
      </c>
    </row>
    <row r="19" spans="2:12" ht="19.5" thickBot="1" x14ac:dyDescent="0.3">
      <c r="B19" s="63" t="s">
        <v>214</v>
      </c>
      <c r="C19" s="64"/>
      <c r="D19" s="65"/>
      <c r="E19" s="65"/>
      <c r="F19" s="65"/>
      <c r="G19" s="65"/>
      <c r="H19" s="65">
        <v>1</v>
      </c>
      <c r="I19" s="66"/>
      <c r="J19" s="7" t="s">
        <v>45</v>
      </c>
    </row>
    <row r="20" spans="2:12" ht="20.25" thickTop="1" thickBot="1" x14ac:dyDescent="0.3">
      <c r="B20" s="67" t="s">
        <v>215</v>
      </c>
      <c r="C20" s="64"/>
      <c r="D20" s="65"/>
      <c r="E20" s="65"/>
      <c r="F20" s="65"/>
      <c r="G20" s="65"/>
      <c r="H20" s="68">
        <v>60</v>
      </c>
      <c r="I20" s="66"/>
      <c r="J20" s="7" t="s">
        <v>10</v>
      </c>
      <c r="L20" s="82" t="s">
        <v>262</v>
      </c>
    </row>
    <row r="21" spans="2:12" ht="20.25" thickTop="1" x14ac:dyDescent="0.25">
      <c r="B21" s="59" t="s">
        <v>216</v>
      </c>
      <c r="C21" s="60"/>
      <c r="D21" s="61"/>
      <c r="E21" s="61"/>
      <c r="F21" s="61"/>
      <c r="G21" s="61"/>
      <c r="H21" s="61">
        <v>0</v>
      </c>
      <c r="I21" s="62"/>
      <c r="J21" s="7" t="s">
        <v>45</v>
      </c>
    </row>
    <row r="22" spans="2:12" ht="18.75" x14ac:dyDescent="0.25">
      <c r="B22" s="59" t="s">
        <v>217</v>
      </c>
      <c r="C22" s="60"/>
      <c r="D22" s="61"/>
      <c r="E22" s="61"/>
      <c r="F22" s="61"/>
      <c r="G22" s="61"/>
      <c r="H22" s="61">
        <v>0.2</v>
      </c>
      <c r="I22" s="62"/>
      <c r="J22" s="7" t="s">
        <v>45</v>
      </c>
    </row>
    <row r="24" spans="2:12" ht="19.5" x14ac:dyDescent="0.35">
      <c r="B24" s="24" t="s">
        <v>264</v>
      </c>
      <c r="C24" s="50">
        <v>1</v>
      </c>
      <c r="I24" s="26" t="s">
        <v>218</v>
      </c>
      <c r="J24" s="87">
        <f>MIN(H14,H20/H13)</f>
        <v>60</v>
      </c>
    </row>
    <row r="25" spans="2:12" ht="15.75" x14ac:dyDescent="0.25">
      <c r="C25" s="50"/>
      <c r="J25" s="49"/>
    </row>
    <row r="26" spans="2:12" ht="18.75" x14ac:dyDescent="0.35">
      <c r="B26" s="25" t="s">
        <v>219</v>
      </c>
      <c r="C26" s="50"/>
      <c r="J26" s="49"/>
    </row>
    <row r="27" spans="2:12" ht="18.75" x14ac:dyDescent="0.35">
      <c r="B27" s="26" t="s">
        <v>224</v>
      </c>
      <c r="C27" s="50">
        <v>2</v>
      </c>
      <c r="J27" s="49"/>
    </row>
    <row r="28" spans="2:12" ht="15.75" x14ac:dyDescent="0.25">
      <c r="C28" s="50"/>
      <c r="J28" s="49"/>
    </row>
    <row r="29" spans="2:12" ht="18.75" x14ac:dyDescent="0.35">
      <c r="B29" s="25" t="s">
        <v>220</v>
      </c>
      <c r="C29" s="50"/>
      <c r="J29" s="49"/>
    </row>
    <row r="30" spans="2:12" ht="37.5" x14ac:dyDescent="0.35">
      <c r="B30" s="29" t="s">
        <v>225</v>
      </c>
      <c r="C30" s="50">
        <v>3</v>
      </c>
      <c r="I30" s="26" t="s">
        <v>222</v>
      </c>
      <c r="J30" s="72">
        <f>IF(J24&gt;H17,H18+(H15-H18)*(J24-H17)/(H14-H17),IF(J24&gt;I12,H21+(H18-H21)*(J24-I12)/(H17-I12),H21))</f>
        <v>10</v>
      </c>
      <c r="K30" s="69" t="s">
        <v>45</v>
      </c>
    </row>
    <row r="31" spans="2:12" ht="15.75" x14ac:dyDescent="0.25">
      <c r="C31" s="50"/>
      <c r="J31" s="49"/>
    </row>
    <row r="32" spans="2:12" ht="18.75" x14ac:dyDescent="0.35">
      <c r="B32" s="24" t="s">
        <v>221</v>
      </c>
      <c r="C32" s="52">
        <v>4</v>
      </c>
      <c r="I32" s="26" t="s">
        <v>223</v>
      </c>
      <c r="J32" s="73">
        <f>J30*H13</f>
        <v>10</v>
      </c>
      <c r="K32" s="69" t="s">
        <v>10</v>
      </c>
    </row>
    <row r="33" spans="2:11" ht="15.75" x14ac:dyDescent="0.25">
      <c r="C33" s="50"/>
      <c r="J33" s="49"/>
    </row>
    <row r="34" spans="2:11" ht="18.75" x14ac:dyDescent="0.35">
      <c r="B34" s="25" t="s">
        <v>219</v>
      </c>
      <c r="C34" s="50"/>
      <c r="J34" s="49"/>
    </row>
    <row r="35" spans="2:11" ht="18" x14ac:dyDescent="0.3">
      <c r="B35" s="27" t="s">
        <v>228</v>
      </c>
      <c r="C35" s="52">
        <v>5</v>
      </c>
      <c r="J35" s="49"/>
    </row>
    <row r="36" spans="2:11" ht="15.75" x14ac:dyDescent="0.25">
      <c r="C36" s="50"/>
      <c r="J36" s="49"/>
    </row>
    <row r="37" spans="2:11" ht="18.75" x14ac:dyDescent="0.35">
      <c r="B37" s="25" t="s">
        <v>220</v>
      </c>
      <c r="C37" s="50"/>
      <c r="J37" s="49"/>
    </row>
    <row r="38" spans="2:11" ht="36" x14ac:dyDescent="0.4">
      <c r="B38" s="29" t="s">
        <v>229</v>
      </c>
      <c r="C38" s="52">
        <v>6</v>
      </c>
      <c r="I38" s="26" t="s">
        <v>110</v>
      </c>
      <c r="J38" s="72">
        <f>IF(J24&gt;H17,H19+(H16-H19)*(J24-H17)/(H14-H17),IF(J24&gt;I12,H22+(H19-H22)*(J24-I12)/(H17-I12),H22))</f>
        <v>1.5</v>
      </c>
      <c r="K38" s="69" t="s">
        <v>45</v>
      </c>
    </row>
    <row r="39" spans="2:11" ht="15.75" x14ac:dyDescent="0.25">
      <c r="B39" s="28"/>
      <c r="C39" s="50"/>
      <c r="J39" s="49"/>
    </row>
    <row r="40" spans="2:11" ht="18.75" x14ac:dyDescent="0.35">
      <c r="B40" s="24" t="s">
        <v>226</v>
      </c>
      <c r="C40" s="52">
        <v>7</v>
      </c>
      <c r="I40" s="26" t="s">
        <v>227</v>
      </c>
      <c r="J40" s="73">
        <f>J38*H13</f>
        <v>1.5</v>
      </c>
      <c r="K40" s="69" t="s">
        <v>10</v>
      </c>
    </row>
    <row r="41" spans="2:11" ht="15.75" x14ac:dyDescent="0.25">
      <c r="C41" s="50"/>
      <c r="J41" s="49"/>
    </row>
    <row r="42" spans="2:11" ht="18.75" x14ac:dyDescent="0.35">
      <c r="B42" s="24" t="s">
        <v>230</v>
      </c>
      <c r="C42" s="52">
        <v>8</v>
      </c>
      <c r="D42" s="24"/>
      <c r="I42" s="26" t="s">
        <v>231</v>
      </c>
      <c r="J42" s="71">
        <f>I10+I11</f>
        <v>0.7</v>
      </c>
      <c r="K42" t="s">
        <v>45</v>
      </c>
    </row>
    <row r="43" spans="2:11" ht="15.75" x14ac:dyDescent="0.25">
      <c r="C43" s="50"/>
      <c r="J43" s="49"/>
    </row>
    <row r="44" spans="2:11" ht="18" x14ac:dyDescent="0.3">
      <c r="B44" s="93" t="s">
        <v>232</v>
      </c>
      <c r="C44" s="94">
        <v>9</v>
      </c>
      <c r="I44" s="95" t="s">
        <v>234</v>
      </c>
      <c r="J44" s="83">
        <f>H17/H8</f>
        <v>64.102564102564102</v>
      </c>
    </row>
    <row r="45" spans="2:11" ht="15.75" x14ac:dyDescent="0.25">
      <c r="C45" s="50"/>
      <c r="J45" s="49"/>
    </row>
    <row r="46" spans="2:11" ht="18" x14ac:dyDescent="0.3">
      <c r="B46" s="93" t="s">
        <v>233</v>
      </c>
      <c r="C46" s="94">
        <v>10</v>
      </c>
      <c r="I46" s="95" t="s">
        <v>235</v>
      </c>
      <c r="J46" s="83">
        <f>H14/H6</f>
        <v>120.68965517241381</v>
      </c>
    </row>
    <row r="47" spans="2:11" ht="15.75" x14ac:dyDescent="0.25">
      <c r="C47" s="50"/>
      <c r="J47" s="49"/>
    </row>
    <row r="48" spans="2:11" ht="18" x14ac:dyDescent="0.3">
      <c r="B48" s="27" t="s">
        <v>238</v>
      </c>
      <c r="C48" s="52">
        <v>11</v>
      </c>
      <c r="I48" s="27" t="s">
        <v>236</v>
      </c>
      <c r="J48" s="74">
        <f>(1-H8-H9)*J44</f>
        <v>1.2820512820512797</v>
      </c>
    </row>
    <row r="49" spans="2:12" ht="15.75" x14ac:dyDescent="0.25">
      <c r="B49" s="102"/>
      <c r="C49" s="50"/>
      <c r="J49" s="75"/>
    </row>
    <row r="50" spans="2:12" ht="18" x14ac:dyDescent="0.3">
      <c r="B50" s="27" t="s">
        <v>239</v>
      </c>
      <c r="C50" s="52">
        <v>12</v>
      </c>
      <c r="I50" s="27" t="s">
        <v>237</v>
      </c>
      <c r="J50" s="74">
        <f>(1-H6-H7)*J46</f>
        <v>33.431034482758626</v>
      </c>
    </row>
    <row r="51" spans="2:12" ht="15.75" x14ac:dyDescent="0.25">
      <c r="B51" s="102"/>
      <c r="C51" s="50"/>
      <c r="J51" s="49"/>
    </row>
    <row r="52" spans="2:12" ht="15.75" x14ac:dyDescent="0.25">
      <c r="C52" s="50"/>
      <c r="J52" s="49"/>
    </row>
    <row r="53" spans="2:12" ht="18.75" x14ac:dyDescent="0.35">
      <c r="B53" s="25" t="s">
        <v>219</v>
      </c>
      <c r="C53" s="50"/>
      <c r="J53" s="49"/>
    </row>
    <row r="54" spans="2:12" ht="18" x14ac:dyDescent="0.3">
      <c r="B54" s="27" t="s">
        <v>244</v>
      </c>
      <c r="C54" s="52">
        <v>13</v>
      </c>
      <c r="J54" s="27"/>
    </row>
    <row r="55" spans="2:12" ht="15.75" x14ac:dyDescent="0.25">
      <c r="C55" s="50"/>
      <c r="J55" s="49"/>
    </row>
    <row r="56" spans="2:12" ht="18.75" x14ac:dyDescent="0.35">
      <c r="B56" s="25" t="s">
        <v>220</v>
      </c>
      <c r="C56" s="50"/>
      <c r="J56" s="49"/>
    </row>
    <row r="57" spans="2:12" ht="36" x14ac:dyDescent="0.3">
      <c r="B57" s="29" t="s">
        <v>245</v>
      </c>
      <c r="C57" s="54">
        <v>14</v>
      </c>
      <c r="I57" s="27" t="s">
        <v>243</v>
      </c>
      <c r="J57" s="72">
        <f>IF(J24&gt;H17,J48+(J50-J48)*((J24-H17)/(H14-H17)),IF(J24&gt;I12,J42+(J48-J42)*((J24-I12)/(H17-I12)),J42))</f>
        <v>17.356542882404955</v>
      </c>
      <c r="L57" s="84">
        <f>J24/(J24+J57)</f>
        <v>0.77562928440597667</v>
      </c>
    </row>
    <row r="58" spans="2:12" ht="15.75" x14ac:dyDescent="0.25">
      <c r="C58" s="50"/>
      <c r="J58" s="49"/>
    </row>
    <row r="59" spans="2:12" ht="15.75" x14ac:dyDescent="0.25">
      <c r="C59" s="50"/>
      <c r="J59" s="49"/>
    </row>
    <row r="60" spans="2:12" ht="18.75" x14ac:dyDescent="0.25">
      <c r="B60" s="49" t="s">
        <v>241</v>
      </c>
      <c r="C60" s="52">
        <v>15</v>
      </c>
      <c r="I60" s="49" t="s">
        <v>242</v>
      </c>
      <c r="J60" s="74">
        <f>J57*H13</f>
        <v>17.356542882404955</v>
      </c>
      <c r="K60" s="23"/>
    </row>
    <row r="61" spans="2:12" ht="15.75" x14ac:dyDescent="0.25">
      <c r="C61" s="50"/>
      <c r="J61" s="75"/>
    </row>
    <row r="62" spans="2:12" ht="15.75" x14ac:dyDescent="0.25">
      <c r="B62" s="49" t="s">
        <v>259</v>
      </c>
      <c r="C62" s="50"/>
      <c r="J62" s="75"/>
    </row>
    <row r="63" spans="2:12" ht="19.5" x14ac:dyDescent="0.25">
      <c r="B63" s="97" t="s">
        <v>240</v>
      </c>
      <c r="C63" s="52">
        <v>16</v>
      </c>
      <c r="D63" s="23"/>
    </row>
    <row r="64" spans="2:12" ht="15.75" x14ac:dyDescent="0.25">
      <c r="C64" s="50"/>
      <c r="J64" s="75"/>
    </row>
    <row r="65" spans="2:11" ht="15.75" x14ac:dyDescent="0.25">
      <c r="B65" s="49" t="s">
        <v>260</v>
      </c>
      <c r="C65" s="50"/>
      <c r="J65" s="75"/>
    </row>
    <row r="66" spans="2:11" ht="19.5" x14ac:dyDescent="0.25">
      <c r="B66" s="97" t="s">
        <v>246</v>
      </c>
      <c r="C66" s="52">
        <v>17</v>
      </c>
      <c r="I66" s="49" t="s">
        <v>261</v>
      </c>
      <c r="J66" s="74">
        <f>IF(I4=1,H10*H13,0)</f>
        <v>0.7</v>
      </c>
    </row>
    <row r="67" spans="2:11" ht="15.75" x14ac:dyDescent="0.25">
      <c r="C67" s="50"/>
      <c r="J67" s="75"/>
    </row>
    <row r="68" spans="2:11" ht="18.75" x14ac:dyDescent="0.35">
      <c r="B68" s="96" t="s">
        <v>263</v>
      </c>
      <c r="C68" s="50">
        <v>18</v>
      </c>
      <c r="D68" s="88"/>
      <c r="E68" s="88"/>
      <c r="F68" s="88"/>
      <c r="G68" s="88"/>
      <c r="H68" s="88"/>
      <c r="I68" s="26" t="s">
        <v>249</v>
      </c>
      <c r="J68" s="74">
        <f>(J24+J30+J57)</f>
        <v>87.356542882404952</v>
      </c>
    </row>
    <row r="69" spans="2:11" ht="15.75" x14ac:dyDescent="0.25">
      <c r="C69" s="50"/>
      <c r="J69" s="75"/>
    </row>
    <row r="70" spans="2:11" ht="18.75" x14ac:dyDescent="0.25">
      <c r="B70" s="85" t="s">
        <v>247</v>
      </c>
      <c r="C70" s="52">
        <v>19</v>
      </c>
      <c r="I70" s="76" t="s">
        <v>248</v>
      </c>
      <c r="J70" s="74">
        <f>J68*H13</f>
        <v>87.356542882404952</v>
      </c>
    </row>
    <row r="71" spans="2:11" ht="15.75" x14ac:dyDescent="0.25">
      <c r="C71" s="50"/>
      <c r="J71" s="75"/>
    </row>
    <row r="72" spans="2:11" ht="15.75" x14ac:dyDescent="0.25">
      <c r="C72" s="50"/>
      <c r="J72" s="75"/>
    </row>
    <row r="73" spans="2:11" ht="15.75" x14ac:dyDescent="0.25">
      <c r="B73" s="49" t="s">
        <v>179</v>
      </c>
    </row>
    <row r="74" spans="2:11" ht="19.5" x14ac:dyDescent="0.35">
      <c r="B74" s="92" t="s">
        <v>180</v>
      </c>
      <c r="C74" s="50">
        <v>20</v>
      </c>
      <c r="I74" s="77" t="s">
        <v>202</v>
      </c>
      <c r="J74" s="91">
        <f>IF($I$3=1,$J$70,0)</f>
        <v>87.356542882404952</v>
      </c>
      <c r="K74" t="s">
        <v>10</v>
      </c>
    </row>
    <row r="75" spans="2:11" ht="15.75" x14ac:dyDescent="0.25">
      <c r="B75" s="49" t="s">
        <v>181</v>
      </c>
      <c r="C75" s="50"/>
      <c r="J75" s="91"/>
    </row>
    <row r="76" spans="2:11" ht="19.5" x14ac:dyDescent="0.35">
      <c r="B76" s="92" t="s">
        <v>182</v>
      </c>
      <c r="C76" s="50">
        <v>21</v>
      </c>
      <c r="I76" s="77" t="s">
        <v>201</v>
      </c>
      <c r="J76" s="91">
        <f>IF($I$3=2,$J$70,0)</f>
        <v>0</v>
      </c>
      <c r="K76" t="s">
        <v>10</v>
      </c>
    </row>
    <row r="77" spans="2:11" ht="15.75" x14ac:dyDescent="0.25">
      <c r="B77" s="49" t="s">
        <v>183</v>
      </c>
      <c r="C77" s="50"/>
      <c r="J77" s="91"/>
    </row>
    <row r="78" spans="2:11" ht="19.5" x14ac:dyDescent="0.35">
      <c r="B78" s="92" t="s">
        <v>186</v>
      </c>
      <c r="C78" s="50">
        <v>22</v>
      </c>
      <c r="I78" s="77" t="s">
        <v>200</v>
      </c>
      <c r="J78" s="91">
        <f>IF($I$3=3,$J$70,0)</f>
        <v>0</v>
      </c>
      <c r="K78" t="s">
        <v>10</v>
      </c>
    </row>
    <row r="79" spans="2:11" ht="15.75" x14ac:dyDescent="0.25">
      <c r="B79" s="49" t="s">
        <v>184</v>
      </c>
      <c r="C79" s="50"/>
      <c r="J79" s="91"/>
    </row>
    <row r="80" spans="2:11" ht="19.5" x14ac:dyDescent="0.35">
      <c r="B80" s="92" t="s">
        <v>187</v>
      </c>
      <c r="C80" s="50">
        <v>23</v>
      </c>
      <c r="I80" s="77" t="s">
        <v>199</v>
      </c>
      <c r="J80" s="91">
        <f>IF($I$3=4,$J$70,0)</f>
        <v>0</v>
      </c>
      <c r="K80" t="s">
        <v>10</v>
      </c>
    </row>
    <row r="81" spans="2:11" ht="15.75" x14ac:dyDescent="0.25">
      <c r="B81" s="49" t="s">
        <v>185</v>
      </c>
      <c r="C81" s="50"/>
      <c r="J81" s="91"/>
    </row>
    <row r="82" spans="2:11" ht="19.5" x14ac:dyDescent="0.35">
      <c r="B82" s="92" t="s">
        <v>188</v>
      </c>
      <c r="C82" s="50">
        <v>24</v>
      </c>
      <c r="I82" s="77" t="s">
        <v>198</v>
      </c>
      <c r="J82" s="91">
        <f>IF($I$3=5,$J$70,0)</f>
        <v>0</v>
      </c>
      <c r="K82" t="s">
        <v>10</v>
      </c>
    </row>
    <row r="83" spans="2:11" ht="15.75" x14ac:dyDescent="0.25">
      <c r="B83" s="92"/>
      <c r="C83" s="50"/>
      <c r="I83" s="77"/>
      <c r="J83" s="91"/>
    </row>
    <row r="85" spans="2:11" ht="18" x14ac:dyDescent="0.3">
      <c r="B85" s="27" t="s">
        <v>267</v>
      </c>
      <c r="C85" s="52">
        <v>25</v>
      </c>
      <c r="D85" s="55"/>
      <c r="E85" s="55"/>
      <c r="F85" s="55"/>
      <c r="G85" s="55"/>
      <c r="H85" s="39"/>
      <c r="I85" s="27" t="s">
        <v>250</v>
      </c>
      <c r="J85" s="74">
        <f>(J30)*H13/J70</f>
        <v>0.11447339455112715</v>
      </c>
    </row>
    <row r="86" spans="2:11" ht="15.75" x14ac:dyDescent="0.25">
      <c r="C86" s="50"/>
      <c r="J86" s="74"/>
    </row>
    <row r="87" spans="2:11" ht="18" x14ac:dyDescent="0.3">
      <c r="B87" s="27" t="s">
        <v>251</v>
      </c>
      <c r="C87" s="52">
        <v>26</v>
      </c>
      <c r="I87" s="27" t="s">
        <v>252</v>
      </c>
      <c r="J87" s="74">
        <f>J24*H13/J70</f>
        <v>0.6868403673067629</v>
      </c>
    </row>
    <row r="88" spans="2:11" ht="15.75" x14ac:dyDescent="0.25">
      <c r="C88" s="50"/>
      <c r="J88" s="75"/>
    </row>
    <row r="89" spans="2:11" ht="18.75" x14ac:dyDescent="0.25">
      <c r="B89" s="59" t="s">
        <v>253</v>
      </c>
      <c r="C89" s="52">
        <v>27</v>
      </c>
      <c r="I89" s="24" t="s">
        <v>254</v>
      </c>
      <c r="J89" s="74">
        <f>MIN(1,(H20/H14*H13))</f>
        <v>0.8571428571428571</v>
      </c>
    </row>
    <row r="90" spans="2:11" ht="15.75" x14ac:dyDescent="0.25">
      <c r="C90" s="50"/>
      <c r="J90" s="75"/>
    </row>
    <row r="91" spans="2:11" ht="18.600000000000001" x14ac:dyDescent="0.3">
      <c r="B91" s="24" t="s">
        <v>257</v>
      </c>
      <c r="C91" s="52">
        <v>28</v>
      </c>
      <c r="I91" s="24" t="s">
        <v>255</v>
      </c>
      <c r="J91" s="74">
        <f>J70/(H20+J32-J40)</f>
        <v>1.275277998283284</v>
      </c>
    </row>
    <row r="92" spans="2:11" ht="15.75" x14ac:dyDescent="0.25">
      <c r="C92" s="50"/>
      <c r="J92" s="75"/>
    </row>
    <row r="93" spans="2:11" ht="18.600000000000001" x14ac:dyDescent="0.4">
      <c r="B93" s="26" t="s">
        <v>258</v>
      </c>
      <c r="C93" s="52">
        <v>29</v>
      </c>
      <c r="D93" s="7"/>
      <c r="E93" s="7"/>
      <c r="F93" s="7"/>
      <c r="G93" s="7"/>
      <c r="H93" s="7"/>
      <c r="I93" s="26" t="s">
        <v>256</v>
      </c>
      <c r="J93" s="74">
        <f>(J32-J40)/J70</f>
        <v>9.7302385368458075E-2</v>
      </c>
    </row>
  </sheetData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66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Drop Down 4">
              <controlPr defaultSize="0" autoLine="0" autoPict="0">
                <anchor moveWithCells="1">
                  <from>
                    <xdr:col>8</xdr:col>
                    <xdr:colOff>30480</xdr:colOff>
                    <xdr:row>1</xdr:row>
                    <xdr:rowOff>60960</xdr:rowOff>
                  </from>
                  <to>
                    <xdr:col>8</xdr:col>
                    <xdr:colOff>1447800</xdr:colOff>
                    <xdr:row>1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Drop Down 5">
              <controlPr defaultSize="0" autoLine="0" autoPict="0">
                <anchor moveWithCells="1">
                  <from>
                    <xdr:col>8</xdr:col>
                    <xdr:colOff>30480</xdr:colOff>
                    <xdr:row>2</xdr:row>
                    <xdr:rowOff>60960</xdr:rowOff>
                  </from>
                  <to>
                    <xdr:col>8</xdr:col>
                    <xdr:colOff>1447800</xdr:colOff>
                    <xdr:row>2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Drop Down 6">
              <controlPr defaultSize="0" autoLine="0" autoPict="0">
                <anchor moveWithCells="1">
                  <from>
                    <xdr:col>8</xdr:col>
                    <xdr:colOff>30480</xdr:colOff>
                    <xdr:row>3</xdr:row>
                    <xdr:rowOff>60960</xdr:rowOff>
                  </from>
                  <to>
                    <xdr:col>8</xdr:col>
                    <xdr:colOff>1447800</xdr:colOff>
                    <xdr:row>3</xdr:row>
                    <xdr:rowOff>213360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Info</vt:lpstr>
      <vt:lpstr>Output</vt:lpstr>
      <vt:lpstr>Input</vt:lpstr>
      <vt:lpstr>Def_val</vt:lpstr>
      <vt:lpstr>Calc</vt:lpstr>
      <vt:lpstr>Feuil1</vt:lpstr>
      <vt:lpstr>Calc!Zone_d_impression</vt:lpstr>
    </vt:vector>
  </TitlesOfParts>
  <Company>CSTB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</dc:creator>
  <cp:lastModifiedBy>ZIRNGIBL</cp:lastModifiedBy>
  <cp:lastPrinted>2014-10-15T14:12:23Z</cp:lastPrinted>
  <dcterms:created xsi:type="dcterms:W3CDTF">2014-02-20T16:52:58Z</dcterms:created>
  <dcterms:modified xsi:type="dcterms:W3CDTF">2015-03-17T11:17:58Z</dcterms:modified>
</cp:coreProperties>
</file>