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4.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Questa_cartella_di_lavoro" defaultThemeVersion="124226"/>
  <bookViews>
    <workbookView xWindow="-24140" yWindow="990" windowWidth="19420" windowHeight="11020"/>
  </bookViews>
  <sheets>
    <sheet name="INFO" sheetId="29" r:id="rId1"/>
    <sheet name="Explanation" sheetId="30" r:id="rId2"/>
    <sheet name="HP-PV" sheetId="33" r:id="rId3"/>
    <sheet name="HP-PV-match" sheetId="31" r:id="rId4"/>
    <sheet name="Light-PV-match" sheetId="21" r:id="rId5"/>
    <sheet name="Gas-PV" sheetId="32" r:id="rId6"/>
  </sheets>
  <definedNames>
    <definedName name="_xlnm.Print_Area" localSheetId="1">Explanation!$B$2:$E$40</definedName>
    <definedName name="_xlnm.Print_Area" localSheetId="5">'Gas-PV'!$B$5:$L$38</definedName>
    <definedName name="_xlnm.Print_Area" localSheetId="2">'HP-PV'!$B$2:$M$33</definedName>
    <definedName name="_xlnm.Print_Area" localSheetId="3">'HP-PV-match'!$B$2:$M$35</definedName>
    <definedName name="_xlnm.Print_Area" localSheetId="4">'Light-PV-match'!$A$2:$L$80</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8" i="33" l="1"/>
  <c r="F53" i="33"/>
  <c r="G54" i="33" s="1"/>
  <c r="H52" i="33"/>
  <c r="F51" i="33"/>
  <c r="H32" i="33"/>
  <c r="H31" i="33"/>
  <c r="H30" i="33"/>
  <c r="G24" i="33"/>
  <c r="F24" i="33"/>
  <c r="G23" i="33"/>
  <c r="F23" i="33"/>
  <c r="D21" i="33"/>
  <c r="G18" i="33"/>
  <c r="F18" i="33"/>
  <c r="G17" i="33"/>
  <c r="F17" i="33"/>
  <c r="G16" i="33"/>
  <c r="G26" i="33" s="1"/>
  <c r="F16" i="33"/>
  <c r="F26" i="33" s="1"/>
  <c r="I15" i="33"/>
  <c r="H15" i="33"/>
  <c r="J15" i="33" s="1"/>
  <c r="G15" i="33"/>
  <c r="F15" i="33"/>
  <c r="E15" i="33"/>
  <c r="I11" i="33"/>
  <c r="G59" i="32"/>
  <c r="H59" i="32" s="1"/>
  <c r="G58" i="32"/>
  <c r="H58" i="32" s="1"/>
  <c r="H57" i="32"/>
  <c r="H56" i="32"/>
  <c r="H54" i="32"/>
  <c r="F54" i="32"/>
  <c r="G55" i="32" s="1"/>
  <c r="H53" i="32"/>
  <c r="H36" i="32"/>
  <c r="H35" i="32"/>
  <c r="H34" i="32"/>
  <c r="G31" i="32"/>
  <c r="F31" i="32"/>
  <c r="D26" i="32"/>
  <c r="G23" i="32"/>
  <c r="F23" i="32"/>
  <c r="G22" i="32"/>
  <c r="G29" i="32" s="1"/>
  <c r="F22" i="32"/>
  <c r="F29" i="32" s="1"/>
  <c r="E22" i="32"/>
  <c r="H22" i="32" s="1"/>
  <c r="H21" i="32"/>
  <c r="G21" i="32"/>
  <c r="F21" i="32"/>
  <c r="E21" i="32"/>
  <c r="H20" i="32"/>
  <c r="G20" i="32"/>
  <c r="G28" i="32" s="1"/>
  <c r="F20" i="32"/>
  <c r="F28" i="32" s="1"/>
  <c r="E20" i="32"/>
  <c r="I20" i="32" s="1"/>
  <c r="G55" i="33" l="1"/>
  <c r="H54" i="33"/>
  <c r="H53" i="33"/>
  <c r="J20" i="32"/>
  <c r="K20" i="32" s="1"/>
  <c r="H55" i="32"/>
  <c r="E23" i="32"/>
  <c r="I22" i="32"/>
  <c r="J22" i="32" s="1"/>
  <c r="K22" i="32" s="1"/>
  <c r="I21" i="32"/>
  <c r="J21" i="32" s="1"/>
  <c r="K21" i="32" s="1"/>
  <c r="E28" i="32"/>
  <c r="G60" i="32"/>
  <c r="H60" i="32" s="1"/>
  <c r="G61" i="33" l="1"/>
  <c r="G59" i="33"/>
  <c r="H55" i="33"/>
  <c r="G56" i="33"/>
  <c r="I23" i="32"/>
  <c r="H23" i="32"/>
  <c r="H24" i="32" s="1"/>
  <c r="H27" i="32" s="1"/>
  <c r="I28" i="32"/>
  <c r="H28" i="32"/>
  <c r="E29" i="32"/>
  <c r="F84" i="21"/>
  <c r="D67" i="21"/>
  <c r="F67" i="21"/>
  <c r="G87" i="21"/>
  <c r="F85" i="21"/>
  <c r="G67" i="21" s="1"/>
  <c r="C67" i="21"/>
  <c r="E17" i="33" l="1"/>
  <c r="H56" i="33"/>
  <c r="H59" i="33"/>
  <c r="E16" i="33"/>
  <c r="G60" i="33"/>
  <c r="H60" i="33" s="1"/>
  <c r="H61" i="33"/>
  <c r="E18" i="33"/>
  <c r="J28" i="32"/>
  <c r="H29" i="32"/>
  <c r="H30" i="32" s="1"/>
  <c r="I29" i="32"/>
  <c r="J29" i="32" s="1"/>
  <c r="E31" i="32"/>
  <c r="J23" i="32"/>
  <c r="K23" i="32" s="1"/>
  <c r="I24" i="32"/>
  <c r="D66" i="21"/>
  <c r="D64" i="21"/>
  <c r="D44" i="21"/>
  <c r="D45" i="21"/>
  <c r="D53" i="21"/>
  <c r="D56" i="21"/>
  <c r="D49" i="21"/>
  <c r="D59" i="21"/>
  <c r="D43" i="21"/>
  <c r="D51" i="21"/>
  <c r="D60" i="21"/>
  <c r="D48" i="21"/>
  <c r="D55" i="21"/>
  <c r="D61" i="21"/>
  <c r="D47" i="21"/>
  <c r="D52" i="21"/>
  <c r="D57" i="21"/>
  <c r="D63" i="21"/>
  <c r="D65" i="21"/>
  <c r="D46" i="21"/>
  <c r="D50" i="21"/>
  <c r="D54" i="21"/>
  <c r="D58" i="21"/>
  <c r="D62" i="21"/>
  <c r="G85" i="21"/>
  <c r="G63" i="21"/>
  <c r="G44" i="21"/>
  <c r="G48" i="21"/>
  <c r="G52" i="21"/>
  <c r="G56" i="21"/>
  <c r="G60" i="21"/>
  <c r="G64" i="21"/>
  <c r="G45" i="21"/>
  <c r="G49" i="21"/>
  <c r="G53" i="21"/>
  <c r="G57" i="21"/>
  <c r="G61" i="21"/>
  <c r="G65" i="21"/>
  <c r="G46" i="21"/>
  <c r="G50" i="21"/>
  <c r="G54" i="21"/>
  <c r="G58" i="21"/>
  <c r="G62" i="21"/>
  <c r="G66" i="21"/>
  <c r="G43" i="21"/>
  <c r="G47" i="21"/>
  <c r="G51" i="21"/>
  <c r="G55" i="21"/>
  <c r="G59" i="21"/>
  <c r="H49" i="31"/>
  <c r="H59" i="31"/>
  <c r="H57" i="31"/>
  <c r="E52" i="31"/>
  <c r="G53" i="31" s="1"/>
  <c r="H51" i="31"/>
  <c r="F50" i="31"/>
  <c r="I13" i="31" s="1"/>
  <c r="H34" i="31"/>
  <c r="H33" i="31"/>
  <c r="H32" i="31"/>
  <c r="G26" i="31"/>
  <c r="F26" i="31"/>
  <c r="G25" i="31"/>
  <c r="F25" i="31"/>
  <c r="D23" i="31"/>
  <c r="G20" i="31"/>
  <c r="F20" i="31"/>
  <c r="G19" i="31"/>
  <c r="F19" i="31"/>
  <c r="G18" i="31"/>
  <c r="G28" i="31" s="1"/>
  <c r="F18" i="31"/>
  <c r="F28" i="31" s="1"/>
  <c r="G17" i="31"/>
  <c r="F17" i="31"/>
  <c r="E17" i="31"/>
  <c r="I17" i="31" s="1"/>
  <c r="I16" i="33" l="1"/>
  <c r="H16" i="33"/>
  <c r="E23" i="33"/>
  <c r="I18" i="33"/>
  <c r="H18" i="33"/>
  <c r="J18" i="33" s="1"/>
  <c r="I17" i="33"/>
  <c r="H17" i="33"/>
  <c r="J17" i="33" s="1"/>
  <c r="I31" i="32"/>
  <c r="H31" i="32"/>
  <c r="I27" i="32"/>
  <c r="J24" i="32"/>
  <c r="K24" i="32" s="1"/>
  <c r="H17" i="31"/>
  <c r="J17" i="31" s="1"/>
  <c r="H53" i="31"/>
  <c r="G54" i="31"/>
  <c r="G58" i="31" s="1"/>
  <c r="G60" i="31" s="1"/>
  <c r="G61" i="31" s="1"/>
  <c r="H52" i="31"/>
  <c r="J16" i="33" l="1"/>
  <c r="H19" i="33"/>
  <c r="E24" i="33"/>
  <c r="I23" i="33"/>
  <c r="H23" i="33"/>
  <c r="J23" i="33" s="1"/>
  <c r="I19" i="33"/>
  <c r="I22" i="33" s="1"/>
  <c r="I30" i="32"/>
  <c r="J30" i="32" s="1"/>
  <c r="K30" i="32" s="1"/>
  <c r="J27" i="32"/>
  <c r="J31" i="32"/>
  <c r="G62" i="31"/>
  <c r="H54" i="31"/>
  <c r="G55" i="31"/>
  <c r="C27" i="21"/>
  <c r="I24" i="33" l="1"/>
  <c r="I25" i="33" s="1"/>
  <c r="H24" i="33"/>
  <c r="E26" i="33"/>
  <c r="J19" i="33"/>
  <c r="K19" i="33" s="1"/>
  <c r="H22" i="33"/>
  <c r="E19" i="31"/>
  <c r="H55" i="31"/>
  <c r="H61" i="31"/>
  <c r="E18" i="31"/>
  <c r="H60" i="31"/>
  <c r="H62" i="31"/>
  <c r="E20" i="31"/>
  <c r="I26" i="33" l="1"/>
  <c r="H26" i="33"/>
  <c r="H25" i="33"/>
  <c r="J25" i="33" s="1"/>
  <c r="K25" i="33" s="1"/>
  <c r="J22" i="33"/>
  <c r="J24" i="33"/>
  <c r="I18" i="31"/>
  <c r="H18" i="31"/>
  <c r="E25" i="31"/>
  <c r="I20" i="31"/>
  <c r="H20" i="31"/>
  <c r="H19" i="31"/>
  <c r="I19" i="31"/>
  <c r="J26" i="33" l="1"/>
  <c r="K26" i="33" s="1"/>
  <c r="J20" i="31"/>
  <c r="I21" i="31"/>
  <c r="I24" i="31" s="1"/>
  <c r="E26" i="31"/>
  <c r="H25" i="31"/>
  <c r="I25" i="31"/>
  <c r="J19" i="31"/>
  <c r="J18" i="31"/>
  <c r="H21" i="31"/>
  <c r="J21" i="31" l="1"/>
  <c r="K21" i="31" s="1"/>
  <c r="H24" i="31"/>
  <c r="J25" i="31"/>
  <c r="I26" i="31"/>
  <c r="I27" i="31" s="1"/>
  <c r="H26" i="31"/>
  <c r="E28" i="31"/>
  <c r="J26" i="31" l="1"/>
  <c r="H28" i="31"/>
  <c r="I28" i="31"/>
  <c r="J24" i="31"/>
  <c r="H27" i="31"/>
  <c r="J27" i="31" s="1"/>
  <c r="K27" i="31" s="1"/>
  <c r="J28" i="31" l="1"/>
  <c r="K28" i="31" s="1"/>
  <c r="G37" i="21" l="1"/>
  <c r="G36" i="21"/>
  <c r="F30" i="21"/>
  <c r="E30" i="21"/>
  <c r="F29" i="21"/>
  <c r="E29" i="21"/>
  <c r="F24" i="21"/>
  <c r="E24" i="21"/>
  <c r="F23" i="21"/>
  <c r="F32" i="21" s="1"/>
  <c r="E23" i="21"/>
  <c r="E32" i="21" s="1"/>
  <c r="F22" i="21"/>
  <c r="E22" i="21"/>
  <c r="D22" i="21"/>
  <c r="G22" i="21" l="1"/>
  <c r="H22" i="21"/>
  <c r="I22" i="21" s="1"/>
  <c r="J54" i="21" l="1"/>
  <c r="J62" i="21"/>
  <c r="J66" i="21"/>
  <c r="J50" i="21"/>
  <c r="J58" i="21"/>
  <c r="J46" i="21"/>
  <c r="J45" i="21"/>
  <c r="J56" i="21"/>
  <c r="J61" i="21"/>
  <c r="J47" i="21"/>
  <c r="J57" i="21"/>
  <c r="J48" i="21"/>
  <c r="J53" i="21"/>
  <c r="J59" i="21"/>
  <c r="J64" i="21"/>
  <c r="J52" i="21"/>
  <c r="J63" i="21"/>
  <c r="J44" i="21"/>
  <c r="J49" i="21"/>
  <c r="J55" i="21"/>
  <c r="J60" i="21"/>
  <c r="J65" i="21"/>
  <c r="J51" i="21"/>
  <c r="J43" i="21"/>
  <c r="G69" i="21"/>
  <c r="J67" i="21" l="1"/>
  <c r="G70" i="21" l="1"/>
  <c r="G71" i="21" s="1"/>
  <c r="F91" i="21" s="1"/>
  <c r="G91" i="21" s="1"/>
  <c r="F88" i="21"/>
  <c r="F90" i="21" l="1"/>
  <c r="G90" i="21" s="1"/>
  <c r="G88" i="21"/>
  <c r="F89" i="21"/>
  <c r="G89" i="21" s="1"/>
  <c r="D23" i="21" l="1"/>
  <c r="D29" i="21" s="1"/>
  <c r="D24" i="21"/>
  <c r="G23" i="21" l="1"/>
  <c r="H23" i="21"/>
  <c r="D30" i="21"/>
  <c r="H29" i="21"/>
  <c r="G29" i="21"/>
  <c r="H24" i="21"/>
  <c r="G24" i="21"/>
  <c r="I23" i="21" l="1"/>
  <c r="H25" i="21"/>
  <c r="H28" i="21" s="1"/>
  <c r="I29" i="21"/>
  <c r="H30" i="21"/>
  <c r="G30" i="21"/>
  <c r="D32" i="21"/>
  <c r="I24" i="21"/>
  <c r="G25" i="21"/>
  <c r="H31" i="21" l="1"/>
  <c r="G32" i="21"/>
  <c r="H32" i="21"/>
  <c r="I30" i="21"/>
  <c r="I25" i="21"/>
  <c r="J25" i="21" s="1"/>
  <c r="G28" i="21"/>
  <c r="I32" i="21" l="1"/>
  <c r="J32" i="21" s="1"/>
  <c r="G31" i="21"/>
  <c r="I31" i="21" s="1"/>
  <c r="J31" i="21" s="1"/>
  <c r="I28" i="21"/>
</calcChain>
</file>

<file path=xl/sharedStrings.xml><?xml version="1.0" encoding="utf-8"?>
<sst xmlns="http://schemas.openxmlformats.org/spreadsheetml/2006/main" count="390" uniqueCount="193">
  <si>
    <t>Electric energy use</t>
  </si>
  <si>
    <t>kWh</t>
  </si>
  <si>
    <t>Electric energy production</t>
  </si>
  <si>
    <t>Grid supply</t>
  </si>
  <si>
    <t>PV used for the building</t>
  </si>
  <si>
    <t>PV</t>
  </si>
  <si>
    <t>Grid</t>
  </si>
  <si>
    <t>Exported energy</t>
  </si>
  <si>
    <t>RER</t>
  </si>
  <si>
    <t>TOTAL STEP A</t>
  </si>
  <si>
    <r>
      <t>f</t>
    </r>
    <r>
      <rPr>
        <b/>
        <sz val="9"/>
        <color rgb="FFFF0000"/>
        <rFont val="Calibri"/>
        <family val="2"/>
        <scheme val="minor"/>
      </rPr>
      <t>Pnren</t>
    </r>
  </si>
  <si>
    <r>
      <t>f</t>
    </r>
    <r>
      <rPr>
        <b/>
        <sz val="9"/>
        <color rgb="FF00B050"/>
        <rFont val="Calibri"/>
        <family val="2"/>
        <scheme val="minor"/>
      </rPr>
      <t>Pren</t>
    </r>
  </si>
  <si>
    <r>
      <t>E</t>
    </r>
    <r>
      <rPr>
        <b/>
        <sz val="9"/>
        <color rgb="FFFF0000"/>
        <rFont val="Calibri"/>
        <family val="2"/>
        <scheme val="minor"/>
      </rPr>
      <t>Pnren</t>
    </r>
  </si>
  <si>
    <t>Kexp</t>
  </si>
  <si>
    <t>Energy performance</t>
  </si>
  <si>
    <t>Energy available ext.</t>
  </si>
  <si>
    <t>E</t>
  </si>
  <si>
    <t>+ Exported energy</t>
  </si>
  <si>
    <t>- Avoided grid gen</t>
  </si>
  <si>
    <t>&lt;-- Click on the selection arrows to increase/decrease values</t>
  </si>
  <si>
    <t>Primary energy factors</t>
  </si>
  <si>
    <r>
      <t>f</t>
    </r>
    <r>
      <rPr>
        <b/>
        <sz val="9"/>
        <rFont val="Calibri"/>
        <family val="2"/>
        <scheme val="minor"/>
      </rPr>
      <t>Ptot</t>
    </r>
  </si>
  <si>
    <r>
      <t>E</t>
    </r>
    <r>
      <rPr>
        <b/>
        <sz val="9"/>
        <rFont val="Calibri"/>
        <family val="2"/>
        <scheme val="minor"/>
      </rPr>
      <t>Ptot</t>
    </r>
  </si>
  <si>
    <t>Photovoltaic</t>
  </si>
  <si>
    <t>Grid electricity</t>
  </si>
  <si>
    <t>Heat use</t>
  </si>
  <si>
    <t>COP</t>
  </si>
  <si>
    <t>Heat from envirenment</t>
  </si>
  <si>
    <t>Environment heat</t>
  </si>
  <si>
    <t>HP</t>
  </si>
  <si>
    <t>+ Delivered energy</t>
  </si>
  <si>
    <t>- Exported energy</t>
  </si>
  <si>
    <t>+ Environment heat</t>
  </si>
  <si>
    <t>&lt;-- input the desired weighting factor</t>
  </si>
  <si>
    <t>Please input the desired values:</t>
  </si>
  <si>
    <t>GREEN: renewable primary energy</t>
  </si>
  <si>
    <t>RED: non-renewable primary energy</t>
  </si>
  <si>
    <r>
      <t>f</t>
    </r>
    <r>
      <rPr>
        <b/>
        <sz val="8"/>
        <color rgb="FFFF0000"/>
        <rFont val="Calibri"/>
        <family val="2"/>
        <scheme val="minor"/>
      </rPr>
      <t>Pnren</t>
    </r>
  </si>
  <si>
    <r>
      <t>f</t>
    </r>
    <r>
      <rPr>
        <b/>
        <sz val="8"/>
        <color rgb="FF00B050"/>
        <rFont val="Calibri"/>
        <family val="2"/>
        <scheme val="minor"/>
      </rPr>
      <t>Pren</t>
    </r>
  </si>
  <si>
    <r>
      <t>E</t>
    </r>
    <r>
      <rPr>
        <b/>
        <sz val="8"/>
        <color rgb="FFFF0000"/>
        <rFont val="Calibri"/>
        <family val="2"/>
        <scheme val="minor"/>
      </rPr>
      <t>Pnren</t>
    </r>
  </si>
  <si>
    <r>
      <t>E</t>
    </r>
    <r>
      <rPr>
        <b/>
        <sz val="8"/>
        <color rgb="FF00B050"/>
        <rFont val="Calibri"/>
        <family val="2"/>
        <scheme val="minor"/>
      </rPr>
      <t>Pren</t>
    </r>
  </si>
  <si>
    <t>Gas</t>
  </si>
  <si>
    <t xml:space="preserve">         </t>
  </si>
  <si>
    <t>Heating need</t>
  </si>
  <si>
    <t>HP output</t>
  </si>
  <si>
    <t>Efficiency</t>
  </si>
  <si>
    <r>
      <t>E</t>
    </r>
    <r>
      <rPr>
        <b/>
        <sz val="9"/>
        <color rgb="FF00B050"/>
        <rFont val="Calibri"/>
        <family val="2"/>
        <scheme val="minor"/>
      </rPr>
      <t>Pren</t>
    </r>
  </si>
  <si>
    <t>&lt;-- Please check to select Kexp=1, uncheck for Kexp=0</t>
  </si>
  <si>
    <t>Potential use of PV</t>
  </si>
  <si>
    <t>This spreadsheet:</t>
  </si>
  <si>
    <t>This spreadsheet is part of a series, to support the implementation and use of the set of (CEN, ISO) EPB standards</t>
  </si>
  <si>
    <t>(see below)</t>
  </si>
  <si>
    <t>Main related standard(s):</t>
  </si>
  <si>
    <t>Spreadsheet created by:</t>
  </si>
  <si>
    <t>Contact:</t>
  </si>
  <si>
    <t>https://epb.center/contact/</t>
  </si>
  <si>
    <t>Date:</t>
  </si>
  <si>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</si>
  <si>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</si>
  <si>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</si>
  <si>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</si>
  <si>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</si>
  <si>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</si>
  <si>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</si>
  <si>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</si>
  <si>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</si>
  <si>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</si>
  <si>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</si>
  <si>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</si>
  <si>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</si>
  <si>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</si>
  <si>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</si>
  <si>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</si>
  <si>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</si>
  <si>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</si>
  <si>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</si>
  <si>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</si>
  <si>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</si>
  <si>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</si>
  <si>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</si>
  <si>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</si>
  <si>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</si>
  <si>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</si>
  <si>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</si>
  <si>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</si>
  <si>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</si>
  <si>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</si>
  <si>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</si>
  <si>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</si>
  <si>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</si>
  <si>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</si>
  <si>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</si>
  <si>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</si>
  <si>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Energy performance of buildings — Overarching EPB assessment — Part 1: General framework and procedures</t>
  </si>
  <si>
    <t>Laurent Socal (EPB Center expert)</t>
  </si>
  <si>
    <t>EPB standard:</t>
  </si>
  <si>
    <t>Status:</t>
  </si>
  <si>
    <t>Main features:</t>
  </si>
  <si>
    <t>Main limitations:</t>
  </si>
  <si>
    <t>Protection:</t>
  </si>
  <si>
    <t>Published June 2017</t>
  </si>
  <si>
    <t>Links:</t>
  </si>
  <si>
    <t>Description</t>
  </si>
  <si>
    <t>History of this spreadsheet</t>
  </si>
  <si>
    <t>Date</t>
  </si>
  <si>
    <t>Developer</t>
  </si>
  <si>
    <t>(EN) ISO 52000-1:2017</t>
  </si>
  <si>
    <t>ISO 52000-1, Energy performance of buildings — Overarching EPB assessment — Part 1: General framework and procedures</t>
  </si>
  <si>
    <t>Published</t>
  </si>
  <si>
    <r>
      <t>CEN ISO/TR 52000-2,</t>
    </r>
    <r>
      <rPr>
        <i/>
        <sz val="11"/>
        <color theme="1"/>
        <rFont val="Cambria"/>
        <family val="1"/>
      </rPr>
      <t xml:space="preserve"> Energy performance of buildings </t>
    </r>
  </si>
  <si>
    <t>— Part 2: Explanation and justification of ISO 52000-1</t>
  </si>
  <si>
    <t>— Energy performance of buildings — Overarching EPB assessment</t>
  </si>
  <si>
    <t>https://epb.center/documents/iso-52000-1/</t>
  </si>
  <si>
    <t>https://epb.center/documents/isotr-52000-2/</t>
  </si>
  <si>
    <t>Laurent Socal</t>
  </si>
  <si>
    <t>First public version</t>
  </si>
  <si>
    <t>2020-03-24</t>
  </si>
  <si>
    <t>Color codes:</t>
  </si>
  <si>
    <t>https://epb.center/documents/short-video-impact-calculation-interval/</t>
  </si>
  <si>
    <t>includes also links to short videos, published articles and more</t>
  </si>
  <si>
    <t>Responsible in ISO 
and/or CEN:</t>
  </si>
  <si>
    <t>CEN/TC 371 in collaboration with ISO/TC 163 
and TC 205 Joint Working Group on EPB standards</t>
  </si>
  <si>
    <t>Use</t>
  </si>
  <si>
    <t>-  or by pressing the up/down arrows of the selectors</t>
  </si>
  <si>
    <t>-  either by typing a value in the cells with a yellow background</t>
  </si>
  <si>
    <t xml:space="preserve">-  or by clicking on the tick-boxes </t>
  </si>
  <si>
    <t>where applicable</t>
  </si>
  <si>
    <t>Specific instruction is provided on the right of the diagrams, in the grey area,</t>
  </si>
  <si>
    <t>and period:</t>
  </si>
  <si>
    <t>Time intervals</t>
  </si>
  <si>
    <t>These are demonstrations showing seasonal/yearly values</t>
  </si>
  <si>
    <t>This spreadsheet is intended to demonstrate specific features of EN ISO 52000-1</t>
  </si>
  <si>
    <t xml:space="preserve">For a complete demonstration of the calculation procedure of EN ISO 52000-1, please refer to </t>
  </si>
  <si>
    <t>please refer to "Spreadsheets" section at  https://epb.center/documents/</t>
  </si>
  <si>
    <t xml:space="preserve">The sheets are protected without password to prevent unintentional disruption </t>
  </si>
  <si>
    <t>of the calculation chain. If you desire to modify the sheets, please remove the protection.</t>
  </si>
  <si>
    <t>STEP "A"</t>
  </si>
  <si>
    <t>STEP "B"</t>
  </si>
  <si>
    <t>&lt;-- input the desired primary energy weighting factor</t>
  </si>
  <si>
    <t>Matching factor</t>
  </si>
  <si>
    <t>%</t>
  </si>
  <si>
    <t>&lt;-- Click on the selection arrows to increase/decrease needs</t>
  </si>
  <si>
    <t>&lt;-- Click on the selection arrows to increase/decrease efficiency</t>
  </si>
  <si>
    <t>&lt;-- Click on the selection arrows to increase/decrease matching factor</t>
  </si>
  <si>
    <t>&lt;-- Click on the selection arrows to increase/decrease COP</t>
  </si>
  <si>
    <t>Daily PV generation and electricity use profile</t>
  </si>
  <si>
    <t>PV production</t>
  </si>
  <si>
    <t>Lighting use</t>
  </si>
  <si>
    <t>PV used</t>
  </si>
  <si>
    <t>TOTAL</t>
  </si>
  <si>
    <t>Could be used, based on daily total</t>
  </si>
  <si>
    <t>Is used, based on sum of hourly balance</t>
  </si>
  <si>
    <t>Matching factor, from daily to hourly</t>
  </si>
  <si>
    <t>D</t>
  </si>
  <si>
    <t>H</t>
  </si>
  <si>
    <t>H/D</t>
  </si>
  <si>
    <r>
      <t xml:space="preserve">       of the </t>
    </r>
    <r>
      <rPr>
        <b/>
        <sz val="11"/>
        <color rgb="FFFF0000"/>
        <rFont val="Calibri"/>
        <family val="2"/>
        <scheme val="minor"/>
      </rPr>
      <t>total daily</t>
    </r>
    <r>
      <rPr>
        <b/>
        <sz val="11"/>
        <color theme="1"/>
        <rFont val="Calibri"/>
        <family val="2"/>
        <scheme val="minor"/>
      </rPr>
      <t xml:space="preserve"> PV generation and electricity use</t>
    </r>
  </si>
  <si>
    <t>&lt;-- Resulting matching factor</t>
  </si>
  <si>
    <t xml:space="preserve">      Daily profiles can be modified in the table below</t>
  </si>
  <si>
    <t>Time of day</t>
  </si>
  <si>
    <t>&lt;-- Input the percentage value for each hour to modify the profile</t>
  </si>
  <si>
    <t xml:space="preserve">      See the result on the chart above</t>
  </si>
  <si>
    <t xml:space="preserve">      Set the total daily value on the diagram above</t>
  </si>
  <si>
    <t>&lt;-- Daily totals from the profile</t>
  </si>
  <si>
    <r>
      <t xml:space="preserve">&lt;-- Minimum of </t>
    </r>
    <r>
      <rPr>
        <b/>
        <sz val="11"/>
        <color rgb="FFFF0000"/>
        <rFont val="Calibri"/>
        <family val="2"/>
        <scheme val="minor"/>
      </rPr>
      <t xml:space="preserve">daily </t>
    </r>
    <r>
      <rPr>
        <b/>
        <sz val="11"/>
        <color theme="1"/>
        <rFont val="Calibri"/>
        <family val="2"/>
        <scheme val="minor"/>
      </rPr>
      <t xml:space="preserve">PV production and </t>
    </r>
    <r>
      <rPr>
        <b/>
        <sz val="11"/>
        <color rgb="FFFF0000"/>
        <rFont val="Calibri"/>
        <family val="2"/>
        <scheme val="minor"/>
      </rPr>
      <t>daily</t>
    </r>
    <r>
      <rPr>
        <b/>
        <sz val="11"/>
        <color theme="1"/>
        <rFont val="Calibri"/>
        <family val="2"/>
        <scheme val="minor"/>
      </rPr>
      <t xml:space="preserve"> electricity  use</t>
    </r>
  </si>
  <si>
    <r>
      <t xml:space="preserve">&lt;-- Sum of minimum of </t>
    </r>
    <r>
      <rPr>
        <b/>
        <sz val="11"/>
        <color rgb="FFFF0000"/>
        <rFont val="Calibri"/>
        <family val="2"/>
        <scheme val="minor"/>
      </rPr>
      <t xml:space="preserve">hourly </t>
    </r>
    <r>
      <rPr>
        <b/>
        <sz val="11"/>
        <color theme="1"/>
        <rFont val="Calibri"/>
        <family val="2"/>
        <scheme val="minor"/>
      </rPr>
      <t xml:space="preserve">PV production and </t>
    </r>
    <r>
      <rPr>
        <b/>
        <sz val="11"/>
        <color rgb="FFFF0000"/>
        <rFont val="Calibri"/>
        <family val="2"/>
        <scheme val="minor"/>
      </rPr>
      <t xml:space="preserve">hourly </t>
    </r>
    <r>
      <rPr>
        <b/>
        <sz val="11"/>
        <color theme="1"/>
        <rFont val="Calibri"/>
        <family val="2"/>
        <scheme val="minor"/>
      </rPr>
      <t>electricity  use</t>
    </r>
  </si>
  <si>
    <t>&lt;-- Daily lighting use and PV production profile</t>
  </si>
  <si>
    <t xml:space="preserve">     See that selecting Kexp=1 cancels the effect of time mismatch</t>
  </si>
  <si>
    <t xml:space="preserve"> - impact of the choice about Kexp = 0,0 or 1,0</t>
  </si>
  <si>
    <t>See the accompanying short videos for more details (see links below)</t>
  </si>
  <si>
    <t xml:space="preserve"> - impact and effects of the change of the calculation interval</t>
  </si>
  <si>
    <t xml:space="preserve"> - potential cross compensatrion between energy carriers</t>
  </si>
  <si>
    <t>The effect of the calculation intervals are simulated via a matching factor, where relevant</t>
  </si>
  <si>
    <t>This spreadsheet demonstrates the impacts of exported energy on energy performance</t>
  </si>
  <si>
    <t>Editorial corrections</t>
  </si>
  <si>
    <t>"Thermal efficiency" of the heating system means here ratio between needs and fuel input</t>
  </si>
  <si>
    <t>"System efficiency" would include also the effect of auxiliary energy</t>
  </si>
  <si>
    <t xml:space="preserve">Step "A"  </t>
  </si>
  <si>
    <t xml:space="preserve">Step "B"  </t>
  </si>
  <si>
    <t>&lt;-- input the desired weighting factor  for PV</t>
  </si>
  <si>
    <t>&lt;-- input the desired weighting factor for grid electricity</t>
  </si>
  <si>
    <r>
      <t xml:space="preserve">Gas </t>
    </r>
    <r>
      <rPr>
        <i/>
        <sz val="10"/>
        <color theme="1"/>
        <rFont val="Calibri"/>
        <family val="2"/>
        <scheme val="minor"/>
      </rPr>
      <t>(or any other fuel)</t>
    </r>
  </si>
  <si>
    <t>&lt;-- input the desired weighting factor for gas</t>
  </si>
  <si>
    <t>Note: you may also test the effect of using biofuels by adapting the fuel weighting factor</t>
  </si>
  <si>
    <t>ONLY CALCULATION BELOW, DO NOT MODIFY</t>
  </si>
  <si>
    <t>Heating needs</t>
  </si>
  <si>
    <t>Kexp = 1?</t>
  </si>
  <si>
    <t>Kexp = 1</t>
  </si>
  <si>
    <t>Kexp=1</t>
  </si>
  <si>
    <t xml:space="preserve">      Total daily values are set in the diagram above</t>
  </si>
  <si>
    <r>
      <rPr>
        <sz val="11"/>
        <rFont val="Cambria"/>
        <family val="1"/>
      </rPr>
      <t xml:space="preserve">Replaces file: </t>
    </r>
    <r>
      <rPr>
        <sz val="11"/>
        <color rgb="FFFF0000"/>
        <rFont val="Cambria"/>
        <family val="1"/>
      </rPr>
      <t>2020-03-24</t>
    </r>
  </si>
  <si>
    <r>
      <rPr>
        <sz val="11"/>
        <color rgb="FFFF0000"/>
        <rFont val="Cambria"/>
        <family val="1"/>
      </rPr>
      <t>2020-04-25</t>
    </r>
  </si>
  <si>
    <t>2020-04-25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</si>
</sst>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_-* #,##0.00\ [$€-1]_-;\-* #,##0.00\ [$€-1]_-;_-* &quot;-&quot;??\ [$€-1]_-"/>
  </numFmts>
  <fonts count="51"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B050"/>
      <name val="Calibri"/>
      <family val="2"/>
      <scheme val="minor"/>
    </font>
    <font>
      <b/>
      <sz val="11"/>
      <color rgb="FFFF0000"/>
      <name val="Calibri"/>
      <family val="2"/>
      <scheme val="minor"/>
    </font>
    <font>
      <b/>
      <sz val="9"/>
      <color rgb="FFFF0000"/>
      <name val="Calibri"/>
      <family val="2"/>
      <scheme val="minor"/>
    </font>
    <font>
      <b/>
      <sz val="11"/>
      <color rgb="FF00B050"/>
      <name val="Calibri"/>
      <family val="2"/>
      <scheme val="minor"/>
    </font>
    <font>
      <b/>
      <sz val="9"/>
      <color rgb="FF00B050"/>
      <name val="Calibri"/>
      <family val="2"/>
      <scheme val="minor"/>
    </font>
    <font>
      <sz val="11"/>
      <color rgb="FF0070C0"/>
      <name val="Calibri"/>
      <family val="2"/>
      <scheme val="minor"/>
    </font>
    <font>
      <b/>
      <sz val="11"/>
      <name val="Calibri"/>
      <family val="2"/>
      <scheme val="minor"/>
    </font>
    <font>
      <b/>
      <sz val="9"/>
      <name val="Calibri"/>
      <family val="2"/>
      <scheme val="minor"/>
    </font>
    <font>
      <b/>
      <i/>
      <sz val="11"/>
      <color theme="1"/>
      <name val="Calibri"/>
      <family val="2"/>
      <scheme val="minor"/>
    </font>
    <font>
      <b/>
      <i/>
      <sz val="11"/>
      <color rgb="FFFF0000"/>
      <name val="Calibri"/>
      <family val="2"/>
      <scheme val="minor"/>
    </font>
    <font>
      <b/>
      <i/>
      <sz val="11"/>
      <color rgb="FF00B050"/>
      <name val="Calibri"/>
      <family val="2"/>
      <scheme val="minor"/>
    </font>
    <font>
      <b/>
      <i/>
      <sz val="11"/>
      <name val="Calibri"/>
      <family val="2"/>
      <scheme val="minor"/>
    </font>
    <font>
      <sz val="10"/>
      <color rgb="FF00B050"/>
      <name val="Calibri"/>
      <family val="2"/>
      <scheme val="minor"/>
    </font>
    <font>
      <sz val="10"/>
      <color rgb="FF0070C0"/>
      <name val="Calibri"/>
      <family val="2"/>
      <scheme val="minor"/>
    </font>
    <font>
      <sz val="10"/>
      <color rgb="FFFF0000"/>
      <name val="Calibri"/>
      <family val="2"/>
      <scheme val="minor"/>
    </font>
    <font>
      <sz val="14"/>
      <color theme="1"/>
      <name val="Calibri"/>
      <family val="2"/>
      <scheme val="minor"/>
    </font>
    <font>
      <sz val="11"/>
      <color rgb="FF92D050"/>
      <name val="Calibri"/>
      <family val="2"/>
      <scheme val="minor"/>
    </font>
    <font>
      <sz val="10"/>
      <color rgb="FF92D050"/>
      <name val="Calibri"/>
      <family val="2"/>
      <scheme val="minor"/>
    </font>
    <font>
      <sz val="8"/>
      <color theme="1"/>
      <name val="Calibri"/>
      <family val="2"/>
      <scheme val="minor"/>
    </font>
    <font>
      <b/>
      <sz val="11"/>
      <color theme="0" tint="-0.34998626667073579"/>
      <name val="Calibri"/>
      <family val="2"/>
      <scheme val="minor"/>
    </font>
    <font>
      <b/>
      <sz val="8"/>
      <color rgb="FFFF0000"/>
      <name val="Calibri"/>
      <family val="2"/>
      <scheme val="minor"/>
    </font>
    <font>
      <b/>
      <sz val="8"/>
      <color rgb="FF00B050"/>
      <name val="Calibri"/>
      <family val="2"/>
      <scheme val="minor"/>
    </font>
    <font>
      <sz val="10"/>
      <color theme="1"/>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
      <sz val="10"/>
      <name val="Arial"/>
      <family val="2"/>
    </font>
    <font>
      <sz val="11"/>
      <name val="Cambria"/>
      <family val="1"/>
    </font>
    <font>
      <b/>
      <sz val="14"/>
      <name val="Cambria"/>
      <family val="1"/>
    </font>
    <font>
      <b/>
      <i/>
      <sz val="11"/>
      <name val="Cambria"/>
      <family val="1"/>
    </font>
    <font>
      <i/>
      <sz val="11"/>
      <name val="Cambria"/>
      <family val="1"/>
    </font>
    <font>
      <b/>
      <sz val="11"/>
      <name val="Cambria"/>
      <family val="1"/>
    </font>
    <font>
      <b/>
      <sz val="11"/>
      <color rgb="FFFF0000"/>
      <name val="Cambria"/>
      <family val="1"/>
    </font>
    <font>
      <sz val="11"/>
      <color rgb="FFFF0000"/>
      <name val="Cambria"/>
      <family val="1"/>
    </font>
    <font>
      <sz val="11"/>
      <color rgb="FF00B050"/>
      <name val="Cambria"/>
      <family val="1"/>
    </font>
    <font>
      <u/>
      <sz val="11"/>
      <color theme="10"/>
      <name val="Calibri"/>
      <family val="2"/>
      <scheme val="minor"/>
    </font>
    <font>
      <b/>
      <sz val="11"/>
      <color theme="1"/>
      <name val="Cambria"/>
      <family val="1"/>
    </font>
    <font>
      <sz val="11"/>
      <color theme="1"/>
      <name val="Cambria"/>
      <family val="1"/>
    </font>
    <font>
      <sz val="11"/>
      <color theme="1"/>
      <name val="Arial"/>
      <family val="2"/>
    </font>
    <font>
      <i/>
      <sz val="11"/>
      <color theme="1"/>
      <name val="Cambria"/>
      <family val="1"/>
    </font>
    <font>
      <u/>
      <sz val="11"/>
      <color theme="10"/>
      <name val="Cambria"/>
      <family val="1"/>
    </font>
    <font>
      <sz val="11"/>
      <color theme="1"/>
      <name val="Cambria"/>
      <family val="1"/>
      <scheme val="major"/>
    </font>
    <font>
      <b/>
      <sz val="14"/>
      <color theme="1"/>
      <name val="Calibri"/>
      <family val="2"/>
      <scheme val="minor"/>
    </font>
    <font>
      <sz val="9"/>
      <color theme="1"/>
      <name val="Calibri"/>
      <family val="2"/>
      <scheme val="minor"/>
    </font>
    <font>
      <sz val="8"/>
      <name val="Calibri"/>
      <family val="2"/>
      <scheme val="minor"/>
    </font>
    <font>
      <i/>
      <sz val="9"/>
      <color theme="1"/>
      <name val="Calibri"/>
      <family val="2"/>
      <scheme val="minor"/>
    </font>
    <font>
      <i/>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C000"/>
        <bgColor indexed="64"/>
      </patternFill>
    </fill>
    <fill>
      <patternFill patternType="solid">
        <fgColor theme="0" tint="-0.14999847407452621"/>
        <bgColor indexed="64"/>
      </patternFill>
    </fill>
  </fills>
  <borders count="1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Dashed">
        <color indexed="64"/>
      </left>
      <right style="thin">
        <color indexed="64"/>
      </right>
      <top style="medium">
        <color indexed="64"/>
      </top>
      <bottom style="thin">
        <color indexed="64"/>
      </bottom>
      <diagonal/>
    </border>
    <border>
      <left style="mediumDashed">
        <color indexed="64"/>
      </left>
      <right style="thin">
        <color indexed="64"/>
      </right>
      <top style="thin">
        <color indexed="64"/>
      </top>
      <bottom style="thin">
        <color indexed="64"/>
      </bottom>
      <diagonal/>
    </border>
    <border>
      <left style="mediumDashed">
        <color indexed="64"/>
      </left>
      <right style="thin">
        <color indexed="64"/>
      </right>
      <top style="thin">
        <color indexed="64"/>
      </top>
      <bottom style="medium">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Dashed">
        <color indexed="64"/>
      </left>
      <right style="mediumDashed">
        <color indexed="64"/>
      </right>
      <top style="medium">
        <color indexed="64"/>
      </top>
      <bottom style="thin">
        <color indexed="64"/>
      </bottom>
      <diagonal/>
    </border>
    <border>
      <left style="mediumDashed">
        <color indexed="64"/>
      </left>
      <right style="mediumDashed">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Dashed">
        <color indexed="64"/>
      </bottom>
      <diagonal/>
    </border>
    <border>
      <left style="thin">
        <color indexed="64"/>
      </left>
      <right/>
      <top style="thin">
        <color indexed="64"/>
      </top>
      <bottom style="mediumDashed">
        <color indexed="64"/>
      </bottom>
      <diagonal/>
    </border>
    <border>
      <left style="mediumDashed">
        <color indexed="64"/>
      </left>
      <right style="mediumDashed">
        <color indexed="64"/>
      </right>
      <top style="thin">
        <color indexed="64"/>
      </top>
      <bottom style="mediumDashed">
        <color indexed="64"/>
      </bottom>
      <diagonal/>
    </border>
    <border>
      <left/>
      <right style="thin">
        <color indexed="64"/>
      </right>
      <top style="thin">
        <color indexed="64"/>
      </top>
      <bottom style="mediumDashed">
        <color indexed="64"/>
      </bottom>
      <diagonal/>
    </border>
    <border>
      <left style="mediumDashed">
        <color indexed="64"/>
      </left>
      <right style="thin">
        <color indexed="64"/>
      </right>
      <top style="thin">
        <color indexed="64"/>
      </top>
      <bottom style="mediumDashed">
        <color indexed="64"/>
      </bottom>
      <diagonal/>
    </border>
    <border>
      <left/>
      <right style="mediumDashed">
        <color indexed="64"/>
      </right>
      <top style="medium">
        <color indexed="64"/>
      </top>
      <bottom style="thin">
        <color indexed="64"/>
      </bottom>
      <diagonal/>
    </border>
    <border>
      <left/>
      <right style="mediumDashed">
        <color indexed="64"/>
      </right>
      <top style="thin">
        <color indexed="64"/>
      </top>
      <bottom style="thin">
        <color indexed="64"/>
      </bottom>
      <diagonal/>
    </border>
    <border>
      <left/>
      <right style="mediumDashed">
        <color indexed="64"/>
      </right>
      <top style="thin">
        <color indexed="64"/>
      </top>
      <bottom style="medium">
        <color indexed="64"/>
      </bottom>
      <diagonal/>
    </border>
    <border>
      <left/>
      <right style="mediumDashed">
        <color indexed="64"/>
      </right>
      <top style="thin">
        <color indexed="64"/>
      </top>
      <bottom style="mediumDashed">
        <color indexed="64"/>
      </bottom>
      <diagonal/>
    </border>
    <border>
      <left style="thin">
        <color indexed="64"/>
      </left>
      <right style="thin">
        <color indexed="64"/>
      </right>
      <top style="thin">
        <color indexed="64"/>
      </top>
      <bottom style="mediumDashed">
        <color indexed="64"/>
      </bottom>
      <diagonal/>
    </border>
    <border>
      <left style="medium">
        <color indexed="64"/>
      </left>
      <right style="thin">
        <color indexed="64"/>
      </right>
      <top style="mediumDashed">
        <color indexed="64"/>
      </top>
      <bottom style="dashed">
        <color indexed="64"/>
      </bottom>
      <diagonal/>
    </border>
    <border>
      <left style="thin">
        <color indexed="64"/>
      </left>
      <right/>
      <top style="mediumDashed">
        <color indexed="64"/>
      </top>
      <bottom style="dashed">
        <color indexed="64"/>
      </bottom>
      <diagonal/>
    </border>
    <border>
      <left style="mediumDashed">
        <color indexed="64"/>
      </left>
      <right style="mediumDashed">
        <color indexed="64"/>
      </right>
      <top style="mediumDashed">
        <color indexed="64"/>
      </top>
      <bottom style="dashed">
        <color indexed="64"/>
      </bottom>
      <diagonal/>
    </border>
    <border>
      <left/>
      <right style="thin">
        <color indexed="64"/>
      </right>
      <top style="mediumDashed">
        <color indexed="64"/>
      </top>
      <bottom style="dashed">
        <color indexed="64"/>
      </bottom>
      <diagonal/>
    </border>
    <border>
      <left style="mediumDashed">
        <color indexed="64"/>
      </left>
      <right style="thin">
        <color indexed="64"/>
      </right>
      <top style="mediumDashed">
        <color indexed="64"/>
      </top>
      <bottom style="dashed">
        <color indexed="64"/>
      </bottom>
      <diagonal/>
    </border>
    <border>
      <left style="thin">
        <color indexed="64"/>
      </left>
      <right style="thin">
        <color indexed="64"/>
      </right>
      <top style="mediumDashed">
        <color indexed="64"/>
      </top>
      <bottom style="dashed">
        <color indexed="64"/>
      </bottom>
      <diagonal/>
    </border>
    <border>
      <left/>
      <right style="mediumDashed">
        <color indexed="64"/>
      </right>
      <top style="mediumDashed">
        <color indexed="64"/>
      </top>
      <bottom style="dashed">
        <color indexed="64"/>
      </bottom>
      <diagonal/>
    </border>
    <border>
      <left style="thin">
        <color indexed="64"/>
      </left>
      <right/>
      <top style="dashed">
        <color indexed="64"/>
      </top>
      <bottom style="medium">
        <color indexed="64"/>
      </bottom>
      <diagonal/>
    </border>
    <border>
      <left style="mediumDashed">
        <color indexed="64"/>
      </left>
      <right style="mediumDashed">
        <color indexed="64"/>
      </right>
      <top style="dashed">
        <color indexed="64"/>
      </top>
      <bottom style="medium">
        <color indexed="64"/>
      </bottom>
      <diagonal/>
    </border>
    <border>
      <left/>
      <right style="thin">
        <color indexed="64"/>
      </right>
      <top style="dashed">
        <color indexed="64"/>
      </top>
      <bottom style="medium">
        <color indexed="64"/>
      </bottom>
      <diagonal/>
    </border>
    <border>
      <left style="mediumDashed">
        <color indexed="64"/>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right style="mediumDashed">
        <color indexed="64"/>
      </right>
      <top style="dashed">
        <color indexed="64"/>
      </top>
      <bottom style="medium">
        <color indexed="64"/>
      </bottom>
      <diagonal/>
    </border>
    <border>
      <left style="medium">
        <color indexed="64"/>
      </left>
      <right/>
      <top style="dashed">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medium">
        <color indexed="64"/>
      </right>
      <top style="thin">
        <color indexed="64"/>
      </top>
      <bottom style="mediumDashed">
        <color indexed="64"/>
      </bottom>
      <diagonal/>
    </border>
    <border>
      <left style="dotted">
        <color indexed="64"/>
      </left>
      <right style="medium">
        <color indexed="64"/>
      </right>
      <top style="mediumDashed">
        <color indexed="64"/>
      </top>
      <bottom style="dashed">
        <color indexed="64"/>
      </bottom>
      <diagonal/>
    </border>
    <border>
      <left style="dotted">
        <color indexed="64"/>
      </left>
      <right style="medium">
        <color indexed="64"/>
      </right>
      <top style="dashed">
        <color indexed="64"/>
      </top>
      <bottom style="medium">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Dashed">
        <color indexed="64"/>
      </left>
      <right/>
      <top/>
      <bottom/>
      <diagonal/>
    </border>
    <border>
      <left style="thick">
        <color indexed="64"/>
      </left>
      <right style="thick">
        <color indexed="64"/>
      </right>
      <top/>
      <bottom style="thin">
        <color indexed="64"/>
      </bottom>
      <diagonal/>
    </border>
    <border>
      <left style="mediumDashed">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Dashed">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Dashed">
        <color indexed="64"/>
      </top>
      <bottom style="dashed">
        <color indexed="64"/>
      </bottom>
      <diagonal/>
    </border>
    <border>
      <left style="thick">
        <color indexed="64"/>
      </left>
      <right style="thick">
        <color indexed="64"/>
      </right>
      <top style="thick">
        <color indexed="64"/>
      </top>
      <bottom style="thin">
        <color indexed="64"/>
      </bottom>
      <diagonal/>
    </border>
    <border>
      <left style="medium">
        <color indexed="64"/>
      </left>
      <right style="thin">
        <color indexed="64"/>
      </right>
      <top style="thin">
        <color indexed="64"/>
      </top>
      <bottom/>
      <diagonal/>
    </border>
    <border>
      <left style="thick">
        <color indexed="64"/>
      </left>
      <right style="thick">
        <color indexed="64"/>
      </right>
      <top style="thin">
        <color indexed="64"/>
      </top>
      <bottom/>
      <diagonal/>
    </border>
    <border>
      <left/>
      <right style="medium">
        <color indexed="64"/>
      </right>
      <top style="thin">
        <color indexed="64"/>
      </top>
      <bottom style="mediumDashed">
        <color indexed="64"/>
      </bottom>
      <diagonal/>
    </border>
    <border>
      <left/>
      <right style="medium">
        <color indexed="64"/>
      </right>
      <top style="mediumDashed">
        <color indexed="64"/>
      </top>
      <bottom style="dashed">
        <color indexed="64"/>
      </bottom>
      <diagonal/>
    </border>
    <border>
      <left/>
      <right style="medium">
        <color indexed="64"/>
      </right>
      <top style="dashed">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thin">
        <color indexed="64"/>
      </bottom>
      <diagonal/>
    </border>
    <border>
      <left style="thick">
        <color indexed="64"/>
      </left>
      <right style="thick">
        <color indexed="64"/>
      </right>
      <top style="thin">
        <color indexed="64"/>
      </top>
      <bottom style="medium">
        <color indexed="64"/>
      </bottom>
      <diagonal/>
    </border>
    <border>
      <left style="dotted">
        <color auto="1"/>
      </left>
      <right/>
      <top/>
      <bottom style="hair">
        <color auto="1"/>
      </bottom>
      <diagonal/>
    </border>
    <border>
      <left/>
      <right/>
      <top/>
      <bottom style="hair">
        <color auto="1"/>
      </bottom>
      <diagonal/>
    </border>
    <border>
      <left/>
      <right style="dotted">
        <color auto="1"/>
      </right>
      <top/>
      <bottom style="hair">
        <color auto="1"/>
      </bottom>
      <diagonal/>
    </border>
    <border>
      <left style="dotted">
        <color auto="1"/>
      </left>
      <right/>
      <top style="hair">
        <color auto="1"/>
      </top>
      <bottom style="hair">
        <color auto="1"/>
      </bottom>
      <diagonal/>
    </border>
    <border>
      <left/>
      <right/>
      <top style="hair">
        <color auto="1"/>
      </top>
      <bottom style="hair">
        <color auto="1"/>
      </bottom>
      <diagonal/>
    </border>
    <border>
      <left/>
      <right style="dotted">
        <color auto="1"/>
      </right>
      <top style="hair">
        <color auto="1"/>
      </top>
      <bottom style="hair">
        <color auto="1"/>
      </bottom>
      <diagonal/>
    </border>
    <border>
      <left style="dotted">
        <color auto="1"/>
      </left>
      <right/>
      <top style="hair">
        <color auto="1"/>
      </top>
      <bottom/>
      <diagonal/>
    </border>
    <border>
      <left/>
      <right style="dotted">
        <color auto="1"/>
      </right>
      <top style="hair">
        <color auto="1"/>
      </top>
      <bottom/>
      <diagonal/>
    </border>
    <border>
      <left style="dotted">
        <color auto="1"/>
      </left>
      <right/>
      <top/>
      <bottom/>
      <diagonal/>
    </border>
    <border>
      <left/>
      <right style="dotted">
        <color auto="1"/>
      </right>
      <top/>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s>
  <cellStyleXfs count="7">
    <xf numFmtId="0" fontId="0" fillId="0" borderId="0"/>
    <xf numFmtId="0" fontId="30" fillId="0" borderId="0"/>
    <xf numFmtId="0" fontId="39" fillId="0" borderId="0" applyNumberFormat="0" applyFill="0" applyBorder="0" applyAlignment="0" applyProtection="0"/>
    <xf numFmtId="166" fontId="30" fillId="0" borderId="0" applyFont="0" applyFill="0" applyBorder="0" applyAlignment="0" applyProtection="0"/>
    <xf numFmtId="0" fontId="30" fillId="0" borderId="0"/>
    <xf numFmtId="0" fontId="28" fillId="0" borderId="0"/>
    <xf numFmtId="0" fontId="42" fillId="0" borderId="0"/>
  </cellStyleXfs>
  <cellXfs count="531">
    <xf numFmtId="0" fontId="0" fillId="0" borderId="0" xfId="0"/>
    <xf numFmtId="3" fontId="0" fillId="3" borderId="0" xfId="0" applyNumberFormat="1" applyFill="1" applyAlignment="1" applyProtection="1">
      <alignment horizontal="center"/>
      <protection locked="0"/>
    </xf>
    <xf numFmtId="2" fontId="4" fillId="7" borderId="1" xfId="0" applyNumberFormat="1" applyFont="1" applyFill="1" applyBorder="1" applyAlignment="1" applyProtection="1">
      <alignment horizontal="center"/>
      <protection locked="0"/>
    </xf>
    <xf numFmtId="2" fontId="1" fillId="7" borderId="1" xfId="0" applyNumberFormat="1" applyFont="1" applyFill="1" applyBorder="1" applyAlignment="1" applyProtection="1">
      <alignment horizontal="center"/>
      <protection locked="0"/>
    </xf>
    <xf numFmtId="2" fontId="1" fillId="7" borderId="7" xfId="0" applyNumberFormat="1" applyFont="1" applyFill="1" applyBorder="1" applyAlignment="1" applyProtection="1">
      <alignment horizontal="center"/>
      <protection locked="0"/>
    </xf>
    <xf numFmtId="2" fontId="4" fillId="7" borderId="7" xfId="0" applyNumberFormat="1" applyFont="1" applyFill="1" applyBorder="1" applyAlignment="1" applyProtection="1">
      <alignment horizontal="center"/>
      <protection locked="0"/>
    </xf>
    <xf numFmtId="3" fontId="22" fillId="3" borderId="0" xfId="0" applyNumberFormat="1" applyFont="1" applyFill="1" applyAlignment="1" applyProtection="1">
      <alignment horizontal="center"/>
      <protection locked="0"/>
    </xf>
    <xf numFmtId="0" fontId="31" fillId="0" borderId="0" xfId="1" applyFont="1" applyAlignment="1">
      <alignment vertical="top" wrapText="1"/>
    </xf>
    <xf numFmtId="0" fontId="31" fillId="0" borderId="0" xfId="1" applyFont="1" applyAlignment="1">
      <alignment horizontal="left" vertical="top"/>
    </xf>
    <xf numFmtId="0" fontId="31" fillId="0" borderId="0" xfId="1" applyFont="1"/>
    <xf numFmtId="0" fontId="32" fillId="8" borderId="2" xfId="1" applyFont="1" applyFill="1" applyBorder="1" applyAlignment="1">
      <alignment vertical="top"/>
    </xf>
    <xf numFmtId="0" fontId="32" fillId="8" borderId="24" xfId="1" applyFont="1" applyFill="1" applyBorder="1" applyAlignment="1">
      <alignment vertical="top"/>
    </xf>
    <xf numFmtId="0" fontId="33" fillId="0" borderId="5" xfId="1" applyFont="1" applyFill="1" applyBorder="1" applyAlignment="1">
      <alignment horizontal="left" vertical="top"/>
    </xf>
    <xf numFmtId="0" fontId="33" fillId="0" borderId="12" xfId="1" applyFont="1" applyBorder="1"/>
    <xf numFmtId="0" fontId="34" fillId="0" borderId="64" xfId="1" applyFont="1" applyBorder="1" applyAlignment="1">
      <alignment vertical="top" wrapText="1"/>
    </xf>
    <xf numFmtId="0" fontId="35" fillId="0" borderId="65" xfId="1" applyFont="1" applyFill="1" applyBorder="1" applyAlignment="1">
      <alignment horizontal="left" vertical="top"/>
    </xf>
    <xf numFmtId="0" fontId="35" fillId="0" borderId="5" xfId="1" applyFont="1" applyBorder="1" applyAlignment="1">
      <alignment vertical="top" wrapText="1"/>
    </xf>
    <xf numFmtId="0" fontId="36" fillId="4" borderId="58" xfId="1" applyFont="1" applyFill="1" applyBorder="1" applyAlignment="1">
      <alignment horizontal="left" vertical="top" wrapText="1"/>
    </xf>
    <xf numFmtId="0" fontId="35" fillId="0" borderId="64" xfId="1" applyFont="1" applyBorder="1" applyAlignment="1">
      <alignment vertical="top" wrapText="1"/>
    </xf>
    <xf numFmtId="0" fontId="35" fillId="0" borderId="65" xfId="1" applyFont="1" applyFill="1" applyBorder="1" applyAlignment="1">
      <alignment horizontal="left" vertical="top" wrapText="1"/>
    </xf>
    <xf numFmtId="0" fontId="35" fillId="0" borderId="88" xfId="1" applyFont="1" applyBorder="1" applyAlignment="1">
      <alignment vertical="top" wrapText="1"/>
    </xf>
    <xf numFmtId="0" fontId="37" fillId="4" borderId="96" xfId="1" applyFont="1" applyFill="1" applyBorder="1" applyAlignment="1">
      <alignment horizontal="left" vertical="top"/>
    </xf>
    <xf numFmtId="0" fontId="35" fillId="0" borderId="97" xfId="1" applyFont="1" applyBorder="1" applyAlignment="1">
      <alignment vertical="top" wrapText="1"/>
    </xf>
    <xf numFmtId="0" fontId="37" fillId="4" borderId="98" xfId="1" applyFont="1" applyFill="1" applyBorder="1" applyAlignment="1">
      <alignment horizontal="left" vertical="top"/>
    </xf>
    <xf numFmtId="0" fontId="31" fillId="0" borderId="65" xfId="1" applyFont="1" applyBorder="1" applyAlignment="1">
      <alignment horizontal="left" vertical="top"/>
    </xf>
    <xf numFmtId="0" fontId="35" fillId="4" borderId="58" xfId="1" applyFont="1" applyFill="1" applyBorder="1" applyAlignment="1">
      <alignment horizontal="left" vertical="top" wrapText="1"/>
    </xf>
    <xf numFmtId="0" fontId="31" fillId="0" borderId="64" xfId="1" applyFont="1" applyBorder="1" applyAlignment="1">
      <alignment vertical="top" wrapText="1"/>
    </xf>
    <xf numFmtId="14" fontId="31" fillId="4" borderId="12" xfId="1" quotePrefix="1" applyNumberFormat="1" applyFont="1" applyFill="1" applyBorder="1" applyAlignment="1">
      <alignment horizontal="left" vertical="top"/>
    </xf>
    <xf numFmtId="14" fontId="38" fillId="4" borderId="12" xfId="1" quotePrefix="1" applyNumberFormat="1" applyFont="1" applyFill="1" applyBorder="1" applyAlignment="1">
      <alignment horizontal="left" vertical="top"/>
    </xf>
    <xf numFmtId="14" fontId="31" fillId="0" borderId="65" xfId="1" quotePrefix="1" applyNumberFormat="1" applyFont="1" applyFill="1" applyBorder="1" applyAlignment="1">
      <alignment horizontal="left" vertical="top"/>
    </xf>
    <xf numFmtId="0" fontId="35" fillId="0" borderId="6" xfId="1" applyFont="1" applyBorder="1" applyAlignment="1">
      <alignment vertical="top" wrapText="1"/>
    </xf>
    <xf numFmtId="14" fontId="31" fillId="0" borderId="61" xfId="1" quotePrefix="1" applyNumberFormat="1" applyFont="1" applyBorder="1" applyAlignment="1">
      <alignment horizontal="left" vertical="top"/>
    </xf>
    <xf numFmtId="0" fontId="32" fillId="8" borderId="99" xfId="1" applyFont="1" applyFill="1" applyBorder="1" applyAlignment="1">
      <alignment horizontal="left" vertical="top"/>
    </xf>
    <xf numFmtId="0" fontId="32" fillId="8" borderId="85" xfId="1" applyFont="1" applyFill="1" applyBorder="1" applyAlignment="1">
      <alignment horizontal="left" vertical="top"/>
    </xf>
    <xf numFmtId="0" fontId="35" fillId="0" borderId="0" xfId="1" applyFont="1" applyFill="1" applyAlignment="1">
      <alignment vertical="top"/>
    </xf>
    <xf numFmtId="0" fontId="31" fillId="0" borderId="0" xfId="1" applyFont="1" applyFill="1" applyAlignment="1">
      <alignment horizontal="left" vertical="top"/>
    </xf>
    <xf numFmtId="0" fontId="35" fillId="0" borderId="100" xfId="1" applyFont="1" applyBorder="1" applyAlignment="1">
      <alignment vertical="top" wrapText="1"/>
    </xf>
    <xf numFmtId="0" fontId="31" fillId="0" borderId="101" xfId="1" applyFont="1" applyFill="1" applyBorder="1" applyAlignment="1">
      <alignment horizontal="left" vertical="top" wrapText="1"/>
    </xf>
    <xf numFmtId="0" fontId="31" fillId="0" borderId="102" xfId="1" applyFont="1" applyBorder="1" applyAlignment="1">
      <alignment vertical="top" wrapText="1"/>
    </xf>
    <xf numFmtId="0" fontId="31" fillId="0" borderId="61" xfId="1" applyFont="1" applyFill="1" applyBorder="1" applyAlignment="1">
      <alignment horizontal="left" vertical="top"/>
    </xf>
    <xf numFmtId="0" fontId="31" fillId="0" borderId="0" xfId="1" applyFont="1" applyBorder="1" applyAlignment="1">
      <alignment vertical="top" wrapText="1"/>
    </xf>
    <xf numFmtId="0" fontId="31" fillId="0" borderId="0" xfId="1" applyFont="1" applyFill="1" applyBorder="1" applyAlignment="1">
      <alignment horizontal="left" vertical="top"/>
    </xf>
    <xf numFmtId="0" fontId="31" fillId="0" borderId="103" xfId="1" applyFont="1" applyBorder="1" applyAlignment="1">
      <alignment vertical="top" wrapText="1"/>
    </xf>
    <xf numFmtId="0" fontId="31" fillId="0" borderId="58" xfId="1" applyFont="1" applyFill="1" applyBorder="1" applyAlignment="1">
      <alignment horizontal="left" vertical="top" wrapText="1"/>
    </xf>
    <xf numFmtId="0" fontId="31" fillId="0" borderId="61" xfId="1" applyFont="1" applyFill="1" applyBorder="1" applyAlignment="1">
      <alignment horizontal="left" vertical="top" wrapText="1"/>
    </xf>
    <xf numFmtId="0" fontId="31" fillId="0" borderId="0" xfId="1" applyFont="1" applyBorder="1"/>
    <xf numFmtId="0" fontId="31" fillId="0" borderId="101" xfId="1" applyFont="1" applyBorder="1" applyAlignment="1">
      <alignment wrapText="1"/>
    </xf>
    <xf numFmtId="0" fontId="35" fillId="0" borderId="103" xfId="1" applyFont="1" applyBorder="1" applyAlignment="1">
      <alignment vertical="top" wrapText="1"/>
    </xf>
    <xf numFmtId="0" fontId="31" fillId="0" borderId="0" xfId="1" applyFont="1" applyFill="1" applyBorder="1" applyAlignment="1">
      <alignment horizontal="left" vertical="top" wrapText="1"/>
    </xf>
    <xf numFmtId="0" fontId="35" fillId="0" borderId="104" xfId="1" applyFont="1" applyBorder="1" applyAlignment="1">
      <alignment vertical="top" wrapText="1"/>
    </xf>
    <xf numFmtId="0" fontId="31" fillId="0" borderId="105" xfId="1" applyFont="1" applyFill="1" applyBorder="1" applyAlignment="1">
      <alignment horizontal="left" vertical="top" wrapText="1"/>
    </xf>
    <xf numFmtId="0" fontId="35" fillId="0" borderId="0" xfId="1" applyFont="1" applyBorder="1" applyAlignment="1">
      <alignment vertical="top" wrapText="1"/>
    </xf>
    <xf numFmtId="0" fontId="31" fillId="0" borderId="101" xfId="1" applyFont="1" applyBorder="1" applyAlignment="1">
      <alignment horizontal="left" vertical="top" wrapText="1"/>
    </xf>
    <xf numFmtId="0" fontId="31" fillId="0" borderId="61" xfId="1" applyFont="1" applyBorder="1" applyAlignment="1">
      <alignment horizontal="left" vertical="top" wrapText="1"/>
    </xf>
    <xf numFmtId="0" fontId="39" fillId="0" borderId="105" xfId="2" applyFill="1" applyBorder="1" applyAlignment="1">
      <alignment horizontal="left" vertical="top" wrapText="1"/>
    </xf>
    <xf numFmtId="0" fontId="35" fillId="0" borderId="0" xfId="1" applyFont="1" applyFill="1" applyBorder="1" applyAlignment="1">
      <alignment horizontal="left" vertical="top"/>
    </xf>
    <xf numFmtId="0" fontId="31" fillId="0" borderId="96" xfId="1" applyFont="1" applyBorder="1" applyAlignment="1">
      <alignment wrapText="1"/>
    </xf>
    <xf numFmtId="0" fontId="31" fillId="0" borderId="102" xfId="1" applyFont="1" applyBorder="1"/>
    <xf numFmtId="0" fontId="39" fillId="0" borderId="95" xfId="2" applyBorder="1"/>
    <xf numFmtId="0" fontId="40" fillId="2" borderId="9" xfId="5" applyFont="1" applyFill="1" applyBorder="1" applyAlignment="1" applyProtection="1">
      <alignment vertical="center"/>
    </xf>
    <xf numFmtId="0" fontId="41" fillId="2" borderId="54" xfId="5" applyFont="1" applyFill="1" applyBorder="1" applyAlignment="1" applyProtection="1">
      <alignment vertical="center" wrapText="1"/>
    </xf>
    <xf numFmtId="0" fontId="41" fillId="2" borderId="20" xfId="5" applyFont="1" applyFill="1" applyBorder="1" applyAlignment="1" applyProtection="1">
      <alignment vertical="center"/>
    </xf>
    <xf numFmtId="0" fontId="41" fillId="0" borderId="0" xfId="5" applyFont="1" applyAlignment="1" applyProtection="1">
      <alignment vertical="center"/>
    </xf>
    <xf numFmtId="0" fontId="40" fillId="2" borderId="9" xfId="5" quotePrefix="1" applyFont="1" applyFill="1" applyBorder="1" applyAlignment="1" applyProtection="1">
      <alignment vertical="center" wrapText="1"/>
    </xf>
    <xf numFmtId="0" fontId="41" fillId="2" borderId="54" xfId="5" applyFont="1" applyFill="1" applyBorder="1" applyAlignment="1" applyProtection="1">
      <alignment vertical="center"/>
    </xf>
    <xf numFmtId="0" fontId="40" fillId="2" borderId="52" xfId="5" applyFont="1" applyFill="1" applyBorder="1" applyAlignment="1" applyProtection="1">
      <alignment vertical="center"/>
    </xf>
    <xf numFmtId="0" fontId="0" fillId="2" borderId="73" xfId="0" applyFill="1" applyBorder="1" applyAlignment="1" applyProtection="1">
      <alignment vertical="center"/>
    </xf>
    <xf numFmtId="0" fontId="0" fillId="2" borderId="53" xfId="0" applyFill="1" applyBorder="1" applyAlignment="1" applyProtection="1">
      <alignment vertical="center"/>
    </xf>
    <xf numFmtId="0" fontId="37" fillId="0" borderId="0" xfId="5" applyFont="1" applyAlignment="1" applyProtection="1">
      <alignment vertical="center"/>
    </xf>
    <xf numFmtId="0" fontId="40" fillId="2" borderId="75" xfId="5" applyFont="1" applyFill="1" applyBorder="1" applyAlignment="1" applyProtection="1">
      <alignment vertical="center"/>
    </xf>
    <xf numFmtId="0" fontId="0" fillId="2" borderId="0" xfId="0" quotePrefix="1" applyFill="1" applyBorder="1" applyAlignment="1" applyProtection="1">
      <alignment horizontal="left" vertical="center" indent="1"/>
    </xf>
    <xf numFmtId="0" fontId="0" fillId="2" borderId="0" xfId="0" applyFill="1" applyBorder="1" applyAlignment="1" applyProtection="1">
      <alignment horizontal="center" vertical="center"/>
    </xf>
    <xf numFmtId="0" fontId="0" fillId="2" borderId="0" xfId="0" applyFill="1" applyBorder="1" applyAlignment="1" applyProtection="1">
      <alignment vertical="center"/>
    </xf>
    <xf numFmtId="0" fontId="0" fillId="2" borderId="0" xfId="0" quotePrefix="1" applyFill="1" applyBorder="1" applyAlignment="1" applyProtection="1">
      <alignment horizontal="left" vertical="center"/>
    </xf>
    <xf numFmtId="0" fontId="29" fillId="2" borderId="76" xfId="0" applyFont="1" applyFill="1" applyBorder="1" applyAlignment="1" applyProtection="1">
      <alignment horizontal="right" vertical="center"/>
    </xf>
    <xf numFmtId="0" fontId="0" fillId="2" borderId="0" xfId="0" applyFill="1" applyBorder="1" applyAlignment="1" applyProtection="1">
      <alignment horizontal="left" vertical="center"/>
    </xf>
    <xf numFmtId="0" fontId="0" fillId="2" borderId="76" xfId="0" applyFill="1" applyBorder="1" applyAlignment="1" applyProtection="1">
      <alignment horizontal="left" vertical="center"/>
    </xf>
    <xf numFmtId="0" fontId="40" fillId="2" borderId="107" xfId="5" applyFont="1" applyFill="1" applyBorder="1" applyAlignment="1" applyProtection="1">
      <alignment vertical="center"/>
    </xf>
    <xf numFmtId="0" fontId="4" fillId="2" borderId="106" xfId="0" applyFont="1" applyFill="1" applyBorder="1" applyAlignment="1" applyProtection="1">
      <alignment horizontal="left" vertical="center"/>
    </xf>
    <xf numFmtId="0" fontId="41" fillId="2" borderId="106" xfId="5" applyFont="1" applyFill="1" applyBorder="1" applyAlignment="1" applyProtection="1">
      <alignment vertical="center"/>
    </xf>
    <xf numFmtId="0" fontId="41" fillId="2" borderId="108" xfId="5" applyFont="1" applyFill="1" applyBorder="1" applyAlignment="1" applyProtection="1">
      <alignment vertical="center"/>
    </xf>
    <xf numFmtId="0" fontId="41" fillId="2" borderId="75" xfId="5" applyFont="1" applyFill="1" applyBorder="1" applyAlignment="1" applyProtection="1">
      <alignment vertical="center"/>
    </xf>
    <xf numFmtId="0" fontId="1" fillId="2" borderId="0" xfId="0" applyFont="1" applyFill="1" applyBorder="1" applyAlignment="1" applyProtection="1">
      <alignment horizontal="left" vertical="center"/>
    </xf>
    <xf numFmtId="0" fontId="40" fillId="2" borderId="52" xfId="6" applyFont="1" applyFill="1" applyBorder="1" applyAlignment="1" applyProtection="1">
      <alignment vertical="center"/>
    </xf>
    <xf numFmtId="0" fontId="41" fillId="2" borderId="73" xfId="5" applyFont="1" applyFill="1" applyBorder="1" applyAlignment="1" applyProtection="1">
      <alignment vertical="center"/>
    </xf>
    <xf numFmtId="0" fontId="41" fillId="2" borderId="53" xfId="5" applyFont="1" applyFill="1" applyBorder="1" applyAlignment="1" applyProtection="1">
      <alignment vertical="center"/>
    </xf>
    <xf numFmtId="0" fontId="41" fillId="0" borderId="0" xfId="5" applyFont="1" applyFill="1" applyAlignment="1" applyProtection="1">
      <alignment vertical="center"/>
    </xf>
    <xf numFmtId="0" fontId="40" fillId="2" borderId="77" xfId="5" applyFont="1" applyFill="1" applyBorder="1" applyAlignment="1" applyProtection="1">
      <alignment vertical="center"/>
    </xf>
    <xf numFmtId="0" fontId="41" fillId="2" borderId="18" xfId="5" applyFont="1" applyFill="1" applyBorder="1" applyAlignment="1" applyProtection="1">
      <alignment vertical="center"/>
    </xf>
    <xf numFmtId="0" fontId="41" fillId="2" borderId="78" xfId="5" applyFont="1" applyFill="1" applyBorder="1" applyAlignment="1" applyProtection="1">
      <alignment vertical="center"/>
    </xf>
    <xf numFmtId="0" fontId="40" fillId="2" borderId="52" xfId="6" applyFont="1" applyFill="1" applyBorder="1" applyAlignment="1" applyProtection="1">
      <alignment vertical="center" wrapText="1"/>
    </xf>
    <xf numFmtId="0" fontId="41" fillId="2" borderId="73" xfId="6" applyFont="1" applyFill="1" applyBorder="1" applyAlignment="1" applyProtection="1">
      <alignment vertical="center"/>
    </xf>
    <xf numFmtId="0" fontId="40" fillId="2" borderId="75" xfId="6" applyFont="1" applyFill="1" applyBorder="1" applyAlignment="1" applyProtection="1">
      <alignment vertical="center" wrapText="1"/>
    </xf>
    <xf numFmtId="0" fontId="41" fillId="2" borderId="0" xfId="6" applyFont="1" applyFill="1" applyBorder="1" applyAlignment="1" applyProtection="1">
      <alignment vertical="center"/>
    </xf>
    <xf numFmtId="0" fontId="41" fillId="2" borderId="0" xfId="5" applyFont="1" applyFill="1" applyBorder="1" applyAlignment="1" applyProtection="1">
      <alignment vertical="center"/>
    </xf>
    <xf numFmtId="0" fontId="41" fillId="2" borderId="76" xfId="5" applyFont="1" applyFill="1" applyBorder="1" applyAlignment="1" applyProtection="1">
      <alignment vertical="center"/>
    </xf>
    <xf numFmtId="0" fontId="40" fillId="2" borderId="77" xfId="6" applyFont="1" applyFill="1" applyBorder="1" applyAlignment="1" applyProtection="1">
      <alignment vertical="center" wrapText="1"/>
    </xf>
    <xf numFmtId="0" fontId="41" fillId="2" borderId="18" xfId="6" applyFont="1" applyFill="1" applyBorder="1" applyAlignment="1" applyProtection="1">
      <alignment vertical="center"/>
    </xf>
    <xf numFmtId="0" fontId="40" fillId="2" borderId="75" xfId="6" applyFont="1" applyFill="1" applyBorder="1" applyAlignment="1" applyProtection="1">
      <alignment vertical="center"/>
    </xf>
    <xf numFmtId="0" fontId="41" fillId="2" borderId="77" xfId="5" applyFont="1" applyFill="1" applyBorder="1" applyAlignment="1" applyProtection="1">
      <alignment vertical="center"/>
    </xf>
    <xf numFmtId="0" fontId="41" fillId="2" borderId="73" xfId="5" applyFont="1" applyFill="1" applyBorder="1" applyAlignment="1" applyProtection="1">
      <alignment vertical="center" wrapText="1"/>
    </xf>
    <xf numFmtId="0" fontId="43" fillId="2" borderId="0" xfId="5" applyFont="1" applyFill="1" applyBorder="1" applyAlignment="1" applyProtection="1">
      <alignment vertical="center"/>
    </xf>
    <xf numFmtId="0" fontId="41" fillId="2" borderId="0" xfId="5" applyFont="1" applyFill="1" applyBorder="1" applyAlignment="1" applyProtection="1">
      <alignment vertical="center" wrapText="1"/>
    </xf>
    <xf numFmtId="0" fontId="31" fillId="2" borderId="0" xfId="5" applyFont="1" applyFill="1" applyBorder="1" applyAlignment="1" applyProtection="1">
      <alignment vertical="center" wrapText="1"/>
    </xf>
    <xf numFmtId="0" fontId="41" fillId="2" borderId="18" xfId="5" applyFont="1" applyFill="1" applyBorder="1" applyAlignment="1" applyProtection="1">
      <alignment vertical="center" wrapText="1"/>
    </xf>
    <xf numFmtId="0" fontId="39" fillId="2" borderId="73" xfId="2" applyFill="1" applyBorder="1" applyAlignment="1" applyProtection="1">
      <alignment vertical="center"/>
    </xf>
    <xf numFmtId="0" fontId="39" fillId="2" borderId="0" xfId="2" applyFill="1" applyBorder="1" applyAlignment="1" applyProtection="1">
      <alignment vertical="center"/>
    </xf>
    <xf numFmtId="0" fontId="41" fillId="2" borderId="77" xfId="5" quotePrefix="1" applyFont="1" applyFill="1" applyBorder="1" applyAlignment="1" applyProtection="1">
      <alignment vertical="center"/>
    </xf>
    <xf numFmtId="0" fontId="40" fillId="2" borderId="54" xfId="5" applyFont="1" applyFill="1" applyBorder="1" applyAlignment="1" applyProtection="1">
      <alignment vertical="center"/>
    </xf>
    <xf numFmtId="0" fontId="40" fillId="2" borderId="1" xfId="5" applyFont="1" applyFill="1" applyBorder="1" applyAlignment="1" applyProtection="1">
      <alignment vertical="center"/>
    </xf>
    <xf numFmtId="0" fontId="40" fillId="2" borderId="1" xfId="5" applyFont="1" applyFill="1" applyBorder="1" applyAlignment="1" applyProtection="1">
      <alignment vertical="center" wrapText="1"/>
    </xf>
    <xf numFmtId="14" fontId="41" fillId="2" borderId="1" xfId="5" quotePrefix="1" applyNumberFormat="1" applyFont="1" applyFill="1" applyBorder="1" applyAlignment="1" applyProtection="1">
      <alignment vertical="center"/>
    </xf>
    <xf numFmtId="0" fontId="41" fillId="2" borderId="1" xfId="5" applyFont="1" applyFill="1" applyBorder="1" applyAlignment="1" applyProtection="1">
      <alignment vertical="center"/>
    </xf>
    <xf numFmtId="0" fontId="41" fillId="2" borderId="1" xfId="5" applyFont="1" applyFill="1" applyBorder="1" applyAlignment="1" applyProtection="1">
      <alignment vertical="center" wrapText="1"/>
    </xf>
    <xf numFmtId="0" fontId="41" fillId="0" borderId="0" xfId="5" quotePrefix="1" applyFont="1" applyFill="1" applyBorder="1" applyAlignment="1" applyProtection="1">
      <alignment vertical="center"/>
    </xf>
    <xf numFmtId="0" fontId="41" fillId="0" borderId="0" xfId="5" applyFont="1" applyFill="1" applyBorder="1" applyAlignment="1" applyProtection="1">
      <alignment vertical="center"/>
    </xf>
    <xf numFmtId="0" fontId="41" fillId="0" borderId="0" xfId="5" applyFont="1" applyFill="1" applyBorder="1" applyAlignment="1" applyProtection="1">
      <alignment vertical="center" wrapText="1"/>
    </xf>
    <xf numFmtId="0" fontId="41" fillId="0" borderId="0" xfId="5" quotePrefix="1" applyFont="1" applyFill="1" applyBorder="1" applyAlignment="1" applyProtection="1">
      <alignment vertical="center" wrapText="1"/>
    </xf>
    <xf numFmtId="0" fontId="41" fillId="0" borderId="0" xfId="5" applyFont="1" applyFill="1" applyAlignment="1" applyProtection="1">
      <alignment vertical="center" wrapText="1"/>
    </xf>
    <xf numFmtId="0" fontId="43" fillId="0" borderId="0" xfId="5" applyFont="1" applyFill="1" applyAlignment="1" applyProtection="1">
      <alignment vertical="center"/>
    </xf>
    <xf numFmtId="0" fontId="43" fillId="0" borderId="0" xfId="5" applyFont="1" applyAlignment="1" applyProtection="1">
      <alignment vertical="center"/>
    </xf>
    <xf numFmtId="0" fontId="40" fillId="0" borderId="0" xfId="5" applyFont="1" applyFill="1" applyAlignment="1" applyProtection="1">
      <alignment vertical="center"/>
    </xf>
    <xf numFmtId="0" fontId="41" fillId="0" borderId="0" xfId="5" quotePrefix="1" applyFont="1" applyAlignment="1" applyProtection="1">
      <alignment vertical="center"/>
    </xf>
    <xf numFmtId="0" fontId="44" fillId="0" borderId="0" xfId="2" applyFont="1" applyAlignment="1" applyProtection="1">
      <alignment vertical="center"/>
    </xf>
    <xf numFmtId="0" fontId="2" fillId="3" borderId="76" xfId="0" applyFont="1" applyFill="1" applyBorder="1" applyAlignment="1" applyProtection="1">
      <alignment horizontal="center" vertical="center"/>
      <protection locked="0"/>
    </xf>
    <xf numFmtId="0" fontId="2" fillId="3" borderId="76" xfId="0" applyFont="1" applyFill="1" applyBorder="1" applyAlignment="1" applyProtection="1">
      <alignment horizontal="right" vertical="center" indent="1"/>
      <protection locked="0"/>
    </xf>
    <xf numFmtId="0" fontId="29" fillId="3" borderId="76" xfId="0" applyFont="1" applyFill="1" applyBorder="1" applyAlignment="1" applyProtection="1">
      <alignment horizontal="right" vertical="center"/>
      <protection locked="0"/>
    </xf>
    <xf numFmtId="2" fontId="5" fillId="3" borderId="1" xfId="0" applyNumberFormat="1" applyFont="1" applyFill="1" applyBorder="1" applyAlignment="1" applyProtection="1">
      <alignment horizontal="center"/>
      <protection locked="0"/>
    </xf>
    <xf numFmtId="2" fontId="7" fillId="3" borderId="1" xfId="0" applyNumberFormat="1" applyFont="1" applyFill="1" applyBorder="1" applyAlignment="1" applyProtection="1">
      <alignment horizontal="center"/>
      <protection locked="0"/>
    </xf>
    <xf numFmtId="2" fontId="5" fillId="3" borderId="74" xfId="0" applyNumberFormat="1" applyFont="1" applyFill="1" applyBorder="1" applyAlignment="1" applyProtection="1">
      <alignment horizontal="center"/>
      <protection locked="0"/>
    </xf>
    <xf numFmtId="2" fontId="7" fillId="3" borderId="74" xfId="0" applyNumberFormat="1" applyFont="1" applyFill="1" applyBorder="1" applyAlignment="1" applyProtection="1">
      <alignment horizontal="center"/>
      <protection locked="0"/>
    </xf>
    <xf numFmtId="2" fontId="5" fillId="3" borderId="7" xfId="0" applyNumberFormat="1" applyFont="1" applyFill="1" applyBorder="1" applyAlignment="1" applyProtection="1">
      <alignment horizontal="center"/>
      <protection locked="0"/>
    </xf>
    <xf numFmtId="2" fontId="7" fillId="3" borderId="7" xfId="0" applyNumberFormat="1" applyFont="1" applyFill="1" applyBorder="1" applyAlignment="1" applyProtection="1">
      <alignment horizontal="center"/>
      <protection locked="0"/>
    </xf>
    <xf numFmtId="0" fontId="0" fillId="0" borderId="0" xfId="0" applyProtection="1"/>
    <xf numFmtId="0" fontId="0" fillId="2" borderId="0" xfId="0" applyFill="1" applyBorder="1" applyProtection="1"/>
    <xf numFmtId="0" fontId="0" fillId="6" borderId="0" xfId="0" applyFill="1" applyProtection="1"/>
    <xf numFmtId="0" fontId="2" fillId="6" borderId="0" xfId="0" applyFont="1" applyFill="1" applyProtection="1"/>
    <xf numFmtId="0" fontId="0" fillId="2" borderId="2" xfId="0" applyFill="1" applyBorder="1" applyProtection="1"/>
    <xf numFmtId="0" fontId="0" fillId="2" borderId="17" xfId="0" applyFill="1" applyBorder="1" applyProtection="1"/>
    <xf numFmtId="0" fontId="5" fillId="2" borderId="19" xfId="0" applyFont="1" applyFill="1" applyBorder="1" applyAlignment="1" applyProtection="1">
      <alignment horizontal="center"/>
    </xf>
    <xf numFmtId="0" fontId="7" fillId="2" borderId="8" xfId="0" applyFont="1" applyFill="1" applyBorder="1" applyAlignment="1" applyProtection="1">
      <alignment horizontal="center"/>
    </xf>
    <xf numFmtId="0" fontId="5" fillId="2" borderId="14" xfId="0" applyFont="1" applyFill="1" applyBorder="1" applyAlignment="1" applyProtection="1">
      <alignment horizontal="center"/>
    </xf>
    <xf numFmtId="0" fontId="7" fillId="2" borderId="3" xfId="0" applyFont="1" applyFill="1" applyBorder="1" applyAlignment="1" applyProtection="1">
      <alignment horizontal="center"/>
    </xf>
    <xf numFmtId="0" fontId="10" fillId="2" borderId="31" xfId="0" applyFont="1" applyFill="1" applyBorder="1" applyAlignment="1" applyProtection="1">
      <alignment horizontal="center"/>
    </xf>
    <xf numFmtId="0" fontId="2" fillId="2" borderId="11" xfId="0" applyFont="1" applyFill="1" applyBorder="1" applyAlignment="1" applyProtection="1">
      <alignment horizontal="center"/>
    </xf>
    <xf numFmtId="0" fontId="0" fillId="2" borderId="4" xfId="0" applyFill="1" applyBorder="1" applyProtection="1"/>
    <xf numFmtId="0" fontId="0" fillId="2" borderId="18" xfId="0" applyFill="1" applyBorder="1" applyProtection="1"/>
    <xf numFmtId="0" fontId="0" fillId="2" borderId="50" xfId="0" applyFill="1" applyBorder="1" applyAlignment="1" applyProtection="1">
      <alignment horizontal="center"/>
    </xf>
    <xf numFmtId="0" fontId="1" fillId="2" borderId="20" xfId="0" applyFont="1" applyFill="1" applyBorder="1" applyAlignment="1" applyProtection="1">
      <alignment horizontal="center"/>
    </xf>
    <xf numFmtId="0" fontId="4" fillId="2" borderId="9" xfId="0" applyFont="1" applyFill="1" applyBorder="1" applyAlignment="1" applyProtection="1">
      <alignment horizontal="center"/>
    </xf>
    <xf numFmtId="0" fontId="1" fillId="2" borderId="15" xfId="0" applyFont="1" applyFill="1" applyBorder="1" applyAlignment="1" applyProtection="1">
      <alignment horizontal="center"/>
    </xf>
    <xf numFmtId="0" fontId="4" fillId="2" borderId="1" xfId="0" applyFont="1" applyFill="1" applyBorder="1" applyAlignment="1" applyProtection="1">
      <alignment horizontal="center"/>
    </xf>
    <xf numFmtId="0" fontId="3" fillId="2" borderId="32" xfId="0" applyFont="1" applyFill="1" applyBorder="1" applyAlignment="1" applyProtection="1">
      <alignment horizontal="center"/>
    </xf>
    <xf numFmtId="0" fontId="0" fillId="2" borderId="12" xfId="0" applyFill="1" applyBorder="1" applyAlignment="1" applyProtection="1">
      <alignment horizontal="center"/>
    </xf>
    <xf numFmtId="0" fontId="4" fillId="2" borderId="5" xfId="0" quotePrefix="1" applyFont="1" applyFill="1" applyBorder="1" applyProtection="1"/>
    <xf numFmtId="3" fontId="2" fillId="2" borderId="50" xfId="0" applyNumberFormat="1" applyFont="1" applyFill="1" applyBorder="1" applyAlignment="1" applyProtection="1">
      <alignment horizontal="center"/>
    </xf>
    <xf numFmtId="164" fontId="5" fillId="2" borderId="20" xfId="0" applyNumberFormat="1" applyFont="1" applyFill="1" applyBorder="1" applyAlignment="1" applyProtection="1">
      <alignment horizontal="center"/>
    </xf>
    <xf numFmtId="164" fontId="7" fillId="2" borderId="9" xfId="0" applyNumberFormat="1" applyFont="1" applyFill="1" applyBorder="1" applyAlignment="1" applyProtection="1">
      <alignment horizontal="center"/>
    </xf>
    <xf numFmtId="3" fontId="1" fillId="2" borderId="15" xfId="0" applyNumberFormat="1" applyFont="1" applyFill="1" applyBorder="1" applyAlignment="1" applyProtection="1">
      <alignment horizontal="center"/>
    </xf>
    <xf numFmtId="3" fontId="4" fillId="2" borderId="1" xfId="0" applyNumberFormat="1" applyFont="1" applyFill="1" applyBorder="1" applyAlignment="1" applyProtection="1">
      <alignment horizontal="center"/>
    </xf>
    <xf numFmtId="3" fontId="3" fillId="2" borderId="32" xfId="0" applyNumberFormat="1" applyFont="1" applyFill="1" applyBorder="1" applyAlignment="1" applyProtection="1">
      <alignment horizontal="center"/>
    </xf>
    <xf numFmtId="0" fontId="9" fillId="2" borderId="5" xfId="0" quotePrefix="1" applyFont="1" applyFill="1" applyBorder="1" applyProtection="1"/>
    <xf numFmtId="164" fontId="1" fillId="2" borderId="20" xfId="0" applyNumberFormat="1" applyFont="1" applyFill="1" applyBorder="1" applyAlignment="1" applyProtection="1">
      <alignment horizontal="center"/>
    </xf>
    <xf numFmtId="164" fontId="4" fillId="2" borderId="9" xfId="0" applyNumberFormat="1" applyFont="1" applyFill="1" applyBorder="1" applyAlignment="1" applyProtection="1">
      <alignment horizontal="center"/>
    </xf>
    <xf numFmtId="0" fontId="1" fillId="2" borderId="5" xfId="0" quotePrefix="1" applyFont="1" applyFill="1" applyBorder="1" applyProtection="1"/>
    <xf numFmtId="0" fontId="12" fillId="5" borderId="6" xfId="0" applyFont="1" applyFill="1" applyBorder="1" applyProtection="1"/>
    <xf numFmtId="0" fontId="12" fillId="5" borderId="10" xfId="0" applyFont="1" applyFill="1" applyBorder="1" applyProtection="1"/>
    <xf numFmtId="0" fontId="12" fillId="5" borderId="51" xfId="0" applyFont="1" applyFill="1" applyBorder="1" applyAlignment="1" applyProtection="1">
      <alignment horizontal="center"/>
    </xf>
    <xf numFmtId="0" fontId="12" fillId="5" borderId="21" xfId="0" applyFont="1" applyFill="1" applyBorder="1" applyAlignment="1" applyProtection="1">
      <alignment horizontal="center"/>
    </xf>
    <xf numFmtId="0" fontId="12" fillId="5" borderId="10" xfId="0" applyFont="1" applyFill="1" applyBorder="1" applyAlignment="1" applyProtection="1">
      <alignment horizontal="center"/>
    </xf>
    <xf numFmtId="3" fontId="13" fillId="5" borderId="16" xfId="0" applyNumberFormat="1" applyFont="1" applyFill="1" applyBorder="1" applyAlignment="1" applyProtection="1">
      <alignment horizontal="center"/>
    </xf>
    <xf numFmtId="3" fontId="14" fillId="5" borderId="7" xfId="0" applyNumberFormat="1" applyFont="1" applyFill="1" applyBorder="1" applyAlignment="1" applyProtection="1">
      <alignment horizontal="center"/>
    </xf>
    <xf numFmtId="3" fontId="15" fillId="5" borderId="33" xfId="0" applyNumberFormat="1" applyFont="1" applyFill="1" applyBorder="1" applyAlignment="1" applyProtection="1">
      <alignment horizontal="center"/>
    </xf>
    <xf numFmtId="2" fontId="12" fillId="5" borderId="13" xfId="0" applyNumberFormat="1" applyFont="1" applyFill="1" applyBorder="1" applyAlignment="1" applyProtection="1">
      <alignment horizontal="center"/>
    </xf>
    <xf numFmtId="0" fontId="3" fillId="2" borderId="0" xfId="0" applyFont="1" applyFill="1" applyBorder="1" applyProtection="1"/>
    <xf numFmtId="0" fontId="0" fillId="0" borderId="0" xfId="0" applyBorder="1" applyProtection="1"/>
    <xf numFmtId="0" fontId="2" fillId="2" borderId="25" xfId="0" applyFont="1" applyFill="1" applyBorder="1" applyProtection="1"/>
    <xf numFmtId="0" fontId="0" fillId="2" borderId="8" xfId="0" applyFill="1" applyBorder="1" applyProtection="1"/>
    <xf numFmtId="0" fontId="0" fillId="2" borderId="22" xfId="0" applyFill="1" applyBorder="1" applyAlignment="1" applyProtection="1">
      <alignment horizontal="center"/>
    </xf>
    <xf numFmtId="0" fontId="0" fillId="2" borderId="19" xfId="0" applyFill="1" applyBorder="1" applyAlignment="1" applyProtection="1">
      <alignment horizontal="center"/>
    </xf>
    <xf numFmtId="0" fontId="0" fillId="2" borderId="8" xfId="0" applyFill="1" applyBorder="1" applyAlignment="1" applyProtection="1">
      <alignment horizontal="center"/>
    </xf>
    <xf numFmtId="3" fontId="5" fillId="2" borderId="14" xfId="0" applyNumberFormat="1" applyFont="1" applyFill="1" applyBorder="1" applyAlignment="1" applyProtection="1">
      <alignment horizontal="center"/>
    </xf>
    <xf numFmtId="3" fontId="7" fillId="2" borderId="3" xfId="0" applyNumberFormat="1" applyFont="1" applyFill="1" applyBorder="1" applyAlignment="1" applyProtection="1">
      <alignment horizontal="center"/>
    </xf>
    <xf numFmtId="3" fontId="10" fillId="2" borderId="31" xfId="0" applyNumberFormat="1" applyFont="1" applyFill="1" applyBorder="1" applyAlignment="1" applyProtection="1">
      <alignment horizontal="center"/>
    </xf>
    <xf numFmtId="3" fontId="2" fillId="2" borderId="23" xfId="0" applyNumberFormat="1" applyFont="1" applyFill="1" applyBorder="1" applyAlignment="1" applyProtection="1">
      <alignment horizontal="center"/>
    </xf>
    <xf numFmtId="0" fontId="9" fillId="2" borderId="26" xfId="0" quotePrefix="1" applyFont="1" applyFill="1" applyBorder="1" applyProtection="1"/>
    <xf numFmtId="3" fontId="2" fillId="2" borderId="28" xfId="0" applyNumberFormat="1" applyFont="1" applyFill="1" applyBorder="1" applyAlignment="1" applyProtection="1">
      <alignment horizontal="center"/>
    </xf>
    <xf numFmtId="164" fontId="1" fillId="2" borderId="29" xfId="0" applyNumberFormat="1" applyFont="1" applyFill="1" applyBorder="1" applyAlignment="1" applyProtection="1">
      <alignment horizontal="center"/>
    </xf>
    <xf numFmtId="164" fontId="4" fillId="2" borderId="27" xfId="0" applyNumberFormat="1" applyFont="1" applyFill="1" applyBorder="1" applyAlignment="1" applyProtection="1">
      <alignment horizontal="center"/>
    </xf>
    <xf numFmtId="3" fontId="1" fillId="2" borderId="30" xfId="0" applyNumberFormat="1" applyFont="1" applyFill="1" applyBorder="1" applyAlignment="1" applyProtection="1">
      <alignment horizontal="center"/>
    </xf>
    <xf numFmtId="3" fontId="4" fillId="2" borderId="35" xfId="0" applyNumberFormat="1" applyFont="1" applyFill="1" applyBorder="1" applyAlignment="1" applyProtection="1">
      <alignment horizontal="center"/>
    </xf>
    <xf numFmtId="3" fontId="3" fillId="2" borderId="34" xfId="0" applyNumberFormat="1" applyFont="1" applyFill="1" applyBorder="1" applyAlignment="1" applyProtection="1">
      <alignment horizontal="center"/>
    </xf>
    <xf numFmtId="0" fontId="2" fillId="4" borderId="36" xfId="0" applyFont="1" applyFill="1" applyBorder="1" applyProtection="1"/>
    <xf numFmtId="0" fontId="0" fillId="4" borderId="37" xfId="0" applyFill="1" applyBorder="1" applyProtection="1"/>
    <xf numFmtId="0" fontId="0" fillId="4" borderId="38" xfId="0" applyFill="1" applyBorder="1" applyAlignment="1" applyProtection="1">
      <alignment horizontal="center"/>
    </xf>
    <xf numFmtId="0" fontId="0" fillId="4" borderId="39" xfId="0" applyFill="1" applyBorder="1" applyAlignment="1" applyProtection="1">
      <alignment horizontal="center"/>
    </xf>
    <xf numFmtId="0" fontId="0" fillId="4" borderId="37" xfId="0" applyFill="1" applyBorder="1" applyAlignment="1" applyProtection="1">
      <alignment horizontal="center"/>
    </xf>
    <xf numFmtId="3" fontId="5" fillId="4" borderId="40" xfId="0" applyNumberFormat="1" applyFont="1" applyFill="1" applyBorder="1" applyAlignment="1" applyProtection="1">
      <alignment horizontal="center"/>
    </xf>
    <xf numFmtId="3" fontId="7" fillId="4" borderId="41" xfId="0" applyNumberFormat="1" applyFont="1" applyFill="1" applyBorder="1" applyAlignment="1" applyProtection="1">
      <alignment horizontal="center"/>
    </xf>
    <xf numFmtId="3" fontId="10" fillId="4" borderId="42" xfId="0" applyNumberFormat="1" applyFont="1" applyFill="1" applyBorder="1" applyAlignment="1" applyProtection="1">
      <alignment horizontal="center"/>
    </xf>
    <xf numFmtId="0" fontId="2" fillId="4" borderId="49" xfId="0" applyFont="1" applyFill="1" applyBorder="1" applyProtection="1"/>
    <xf numFmtId="0" fontId="0" fillId="4" borderId="48" xfId="0" applyFill="1" applyBorder="1" applyProtection="1"/>
    <xf numFmtId="3" fontId="0" fillId="4" borderId="44" xfId="0" applyNumberFormat="1" applyFill="1" applyBorder="1" applyAlignment="1" applyProtection="1">
      <alignment horizontal="center"/>
    </xf>
    <xf numFmtId="164" fontId="0" fillId="4" borderId="45" xfId="0" applyNumberFormat="1" applyFill="1" applyBorder="1" applyAlignment="1" applyProtection="1">
      <alignment horizontal="center"/>
    </xf>
    <xf numFmtId="164" fontId="0" fillId="4" borderId="43" xfId="0" applyNumberFormat="1" applyFill="1" applyBorder="1" applyAlignment="1" applyProtection="1">
      <alignment horizontal="center"/>
    </xf>
    <xf numFmtId="3" fontId="5" fillId="4" borderId="46" xfId="0" applyNumberFormat="1" applyFont="1" applyFill="1" applyBorder="1" applyAlignment="1" applyProtection="1">
      <alignment horizontal="center"/>
    </xf>
    <xf numFmtId="3" fontId="7" fillId="4" borderId="47" xfId="0" applyNumberFormat="1" applyFont="1" applyFill="1" applyBorder="1" applyAlignment="1" applyProtection="1">
      <alignment horizontal="center"/>
    </xf>
    <xf numFmtId="3" fontId="10" fillId="4" borderId="48" xfId="0" applyNumberFormat="1" applyFont="1" applyFill="1" applyBorder="1" applyAlignment="1" applyProtection="1">
      <alignment horizontal="center"/>
    </xf>
    <xf numFmtId="0" fontId="0" fillId="2" borderId="64" xfId="0" applyFill="1" applyBorder="1" applyProtection="1"/>
    <xf numFmtId="0" fontId="0" fillId="2" borderId="78" xfId="0" applyFill="1" applyBorder="1" applyProtection="1"/>
    <xf numFmtId="0" fontId="5" fillId="2" borderId="78" xfId="0" applyFont="1" applyFill="1" applyBorder="1" applyAlignment="1" applyProtection="1">
      <alignment horizontal="center"/>
    </xf>
    <xf numFmtId="0" fontId="7" fillId="2" borderId="82" xfId="0" applyFont="1" applyFill="1" applyBorder="1" applyAlignment="1" applyProtection="1">
      <alignment horizontal="center"/>
    </xf>
    <xf numFmtId="0" fontId="0" fillId="2" borderId="65" xfId="0" applyFill="1" applyBorder="1" applyProtection="1"/>
    <xf numFmtId="0" fontId="0" fillId="2" borderId="57" xfId="0" applyFill="1" applyBorder="1" applyProtection="1"/>
    <xf numFmtId="0" fontId="0" fillId="2" borderId="54" xfId="0" applyFill="1" applyBorder="1" applyProtection="1"/>
    <xf numFmtId="0" fontId="0" fillId="2" borderId="20" xfId="0" applyFill="1" applyBorder="1" applyProtection="1"/>
    <xf numFmtId="2" fontId="0" fillId="2" borderId="58" xfId="0" applyNumberFormat="1" applyFill="1" applyBorder="1" applyAlignment="1" applyProtection="1">
      <alignment horizontal="center"/>
    </xf>
    <xf numFmtId="0" fontId="0" fillId="2" borderId="62" xfId="0" applyFill="1" applyBorder="1" applyProtection="1"/>
    <xf numFmtId="0" fontId="0" fillId="2" borderId="63" xfId="0" applyFill="1" applyBorder="1" applyProtection="1"/>
    <xf numFmtId="0" fontId="0" fillId="2" borderId="66" xfId="0" applyFill="1" applyBorder="1" applyProtection="1"/>
    <xf numFmtId="0" fontId="0" fillId="0" borderId="0" xfId="0" applyAlignment="1" applyProtection="1">
      <alignment horizontal="center"/>
    </xf>
    <xf numFmtId="0" fontId="0" fillId="2" borderId="24" xfId="0" applyFill="1" applyBorder="1" applyProtection="1"/>
    <xf numFmtId="0" fontId="2" fillId="2" borderId="0" xfId="0" applyFont="1" applyFill="1" applyBorder="1" applyAlignment="1" applyProtection="1">
      <alignment horizontal="right" vertical="center"/>
    </xf>
    <xf numFmtId="2" fontId="46" fillId="2" borderId="0" xfId="0" applyNumberFormat="1" applyFont="1" applyFill="1" applyBorder="1" applyAlignment="1" applyProtection="1">
      <alignment horizontal="left" vertical="center"/>
    </xf>
    <xf numFmtId="0" fontId="2" fillId="6" borderId="0" xfId="0" applyFont="1" applyFill="1" applyAlignment="1" applyProtection="1">
      <alignment vertical="center"/>
    </xf>
    <xf numFmtId="0" fontId="2" fillId="2" borderId="63" xfId="0" applyFont="1" applyFill="1" applyBorder="1" applyAlignment="1" applyProtection="1">
      <alignment horizontal="right" vertical="center"/>
    </xf>
    <xf numFmtId="2" fontId="19" fillId="2" borderId="63" xfId="0" applyNumberFormat="1" applyFont="1" applyFill="1" applyBorder="1" applyAlignment="1" applyProtection="1">
      <alignment horizontal="left" vertical="center"/>
    </xf>
    <xf numFmtId="0" fontId="2" fillId="2" borderId="80" xfId="0" applyFont="1" applyFill="1" applyBorder="1" applyAlignment="1" applyProtection="1">
      <alignment horizontal="center"/>
    </xf>
    <xf numFmtId="0" fontId="7" fillId="2" borderId="77" xfId="0" applyFont="1" applyFill="1" applyBorder="1" applyAlignment="1" applyProtection="1">
      <alignment horizontal="center"/>
    </xf>
    <xf numFmtId="0" fontId="5" fillId="2" borderId="81" xfId="0" applyFont="1" applyFill="1" applyBorder="1" applyAlignment="1" applyProtection="1">
      <alignment horizontal="center"/>
    </xf>
    <xf numFmtId="0" fontId="10" fillId="2" borderId="83" xfId="0" applyFont="1" applyFill="1" applyBorder="1" applyAlignment="1" applyProtection="1">
      <alignment horizontal="center"/>
    </xf>
    <xf numFmtId="0" fontId="2" fillId="2" borderId="84" xfId="0" applyFont="1" applyFill="1" applyBorder="1" applyAlignment="1" applyProtection="1">
      <alignment horizontal="center"/>
    </xf>
    <xf numFmtId="0" fontId="2" fillId="2" borderId="79" xfId="0" applyFont="1" applyFill="1" applyBorder="1" applyAlignment="1" applyProtection="1">
      <alignment horizontal="center"/>
    </xf>
    <xf numFmtId="0" fontId="0" fillId="2" borderId="79" xfId="0" applyFill="1" applyBorder="1" applyAlignment="1" applyProtection="1">
      <alignment horizontal="center"/>
    </xf>
    <xf numFmtId="0" fontId="16" fillId="2" borderId="9" xfId="0" applyFont="1" applyFill="1" applyBorder="1" applyAlignment="1" applyProtection="1">
      <alignment horizontal="center"/>
    </xf>
    <xf numFmtId="0" fontId="17" fillId="2" borderId="9" xfId="0" applyFont="1" applyFill="1" applyBorder="1" applyAlignment="1" applyProtection="1">
      <alignment horizontal="center"/>
    </xf>
    <xf numFmtId="0" fontId="20" fillId="2" borderId="5" xfId="0" quotePrefix="1" applyFont="1" applyFill="1" applyBorder="1" applyProtection="1"/>
    <xf numFmtId="0" fontId="21" fillId="2" borderId="9" xfId="0" applyFont="1" applyFill="1" applyBorder="1" applyAlignment="1" applyProtection="1">
      <alignment horizontal="center"/>
    </xf>
    <xf numFmtId="0" fontId="2" fillId="2" borderId="65" xfId="0" applyFont="1" applyFill="1" applyBorder="1" applyProtection="1"/>
    <xf numFmtId="3" fontId="0" fillId="0" borderId="0" xfId="0" applyNumberFormat="1" applyAlignment="1" applyProtection="1">
      <alignment horizontal="center"/>
    </xf>
    <xf numFmtId="0" fontId="18" fillId="2" borderId="9" xfId="0" applyFont="1" applyFill="1" applyBorder="1" applyAlignment="1" applyProtection="1">
      <alignment horizontal="center"/>
    </xf>
    <xf numFmtId="2" fontId="12" fillId="2" borderId="79" xfId="0" applyNumberFormat="1" applyFont="1" applyFill="1" applyBorder="1" applyAlignment="1" applyProtection="1">
      <alignment horizontal="center"/>
    </xf>
    <xf numFmtId="0" fontId="2" fillId="2" borderId="0" xfId="0" applyFont="1" applyFill="1" applyBorder="1" applyAlignment="1" applyProtection="1">
      <alignment horizontal="center"/>
    </xf>
    <xf numFmtId="0" fontId="2" fillId="3" borderId="2" xfId="0" applyFont="1" applyFill="1" applyBorder="1" applyProtection="1"/>
    <xf numFmtId="164" fontId="2" fillId="3" borderId="24" xfId="0" applyNumberFormat="1" applyFont="1" applyFill="1" applyBorder="1" applyAlignment="1" applyProtection="1">
      <alignment horizontal="center"/>
    </xf>
    <xf numFmtId="0" fontId="0" fillId="6" borderId="0" xfId="0" applyFill="1" applyBorder="1" applyProtection="1"/>
    <xf numFmtId="2" fontId="2" fillId="2" borderId="67" xfId="0" applyNumberFormat="1" applyFont="1" applyFill="1" applyBorder="1" applyAlignment="1" applyProtection="1">
      <alignment horizontal="center"/>
    </xf>
    <xf numFmtId="2" fontId="2" fillId="2" borderId="79" xfId="0" applyNumberFormat="1" applyFont="1" applyFill="1" applyBorder="1" applyAlignment="1" applyProtection="1">
      <alignment horizontal="center"/>
    </xf>
    <xf numFmtId="0" fontId="0" fillId="2" borderId="68" xfId="0" applyFill="1" applyBorder="1" applyAlignment="1" applyProtection="1">
      <alignment horizontal="center"/>
    </xf>
    <xf numFmtId="0" fontId="17" fillId="2" borderId="27" xfId="0" applyFont="1" applyFill="1" applyBorder="1" applyAlignment="1" applyProtection="1">
      <alignment horizontal="center"/>
    </xf>
    <xf numFmtId="0" fontId="0" fillId="2" borderId="69" xfId="0" applyFill="1" applyBorder="1" applyAlignment="1" applyProtection="1">
      <alignment horizontal="center"/>
    </xf>
    <xf numFmtId="0" fontId="2" fillId="4" borderId="86" xfId="0" applyFont="1" applyFill="1" applyBorder="1" applyProtection="1"/>
    <xf numFmtId="0" fontId="0" fillId="4" borderId="42" xfId="0" applyFill="1" applyBorder="1" applyProtection="1"/>
    <xf numFmtId="2" fontId="2" fillId="4" borderId="70" xfId="0" applyNumberFormat="1" applyFont="1" applyFill="1" applyBorder="1" applyAlignment="1" applyProtection="1">
      <alignment horizontal="center"/>
    </xf>
    <xf numFmtId="2" fontId="2" fillId="4" borderId="71" xfId="0" applyNumberFormat="1" applyFont="1" applyFill="1" applyBorder="1" applyAlignment="1" applyProtection="1">
      <alignment horizontal="center"/>
    </xf>
    <xf numFmtId="0" fontId="23" fillId="2" borderId="65" xfId="0" applyFont="1" applyFill="1" applyBorder="1" applyAlignment="1" applyProtection="1">
      <alignment horizontal="left"/>
    </xf>
    <xf numFmtId="0" fontId="0" fillId="2" borderId="55" xfId="0" applyFill="1" applyBorder="1" applyProtection="1"/>
    <xf numFmtId="0" fontId="0" fillId="2" borderId="56" xfId="0" applyFill="1" applyBorder="1" applyProtection="1"/>
    <xf numFmtId="0" fontId="0" fillId="2" borderId="19" xfId="0" applyFill="1" applyBorder="1" applyProtection="1"/>
    <xf numFmtId="0" fontId="10" fillId="2" borderId="11" xfId="0" applyFont="1" applyFill="1" applyBorder="1" applyAlignment="1" applyProtection="1">
      <alignment horizontal="center"/>
    </xf>
    <xf numFmtId="0" fontId="47" fillId="2" borderId="20" xfId="0" applyFont="1" applyFill="1" applyBorder="1" applyAlignment="1" applyProtection="1">
      <alignment horizontal="center"/>
    </xf>
    <xf numFmtId="2" fontId="2" fillId="2" borderId="58" xfId="0" applyNumberFormat="1" applyFont="1" applyFill="1" applyBorder="1" applyAlignment="1" applyProtection="1">
      <alignment horizontal="center"/>
    </xf>
    <xf numFmtId="0" fontId="0" fillId="2" borderId="72" xfId="0" applyFill="1" applyBorder="1" applyProtection="1"/>
    <xf numFmtId="0" fontId="0" fillId="2" borderId="73" xfId="0" applyFill="1" applyBorder="1" applyProtection="1"/>
    <xf numFmtId="0" fontId="47" fillId="2" borderId="53" xfId="0" applyFont="1" applyFill="1" applyBorder="1" applyAlignment="1" applyProtection="1">
      <alignment horizontal="center"/>
    </xf>
    <xf numFmtId="0" fontId="0" fillId="2" borderId="59" xfId="0" applyFill="1" applyBorder="1" applyProtection="1"/>
    <xf numFmtId="0" fontId="0" fillId="2" borderId="60" xfId="0" applyFill="1" applyBorder="1" applyProtection="1"/>
    <xf numFmtId="0" fontId="47" fillId="2" borderId="21" xfId="0" applyFont="1" applyFill="1" applyBorder="1" applyAlignment="1" applyProtection="1">
      <alignment horizontal="center"/>
    </xf>
    <xf numFmtId="2" fontId="2" fillId="2" borderId="61" xfId="0" applyNumberFormat="1" applyFont="1" applyFill="1" applyBorder="1" applyAlignment="1" applyProtection="1">
      <alignment horizontal="center"/>
    </xf>
    <xf numFmtId="0" fontId="0" fillId="9" borderId="2" xfId="0" applyFill="1" applyBorder="1" applyProtection="1"/>
    <xf numFmtId="0" fontId="0" fillId="9" borderId="17" xfId="0" applyFill="1" applyBorder="1" applyProtection="1"/>
    <xf numFmtId="0" fontId="0" fillId="9" borderId="24" xfId="0" applyFill="1" applyBorder="1" applyProtection="1"/>
    <xf numFmtId="0" fontId="0" fillId="9" borderId="64" xfId="0" applyFill="1" applyBorder="1" applyProtection="1"/>
    <xf numFmtId="0" fontId="0" fillId="9" borderId="0" xfId="0" applyFill="1" applyBorder="1" applyProtection="1"/>
    <xf numFmtId="0" fontId="0" fillId="9" borderId="65" xfId="0" applyFill="1" applyBorder="1" applyProtection="1"/>
    <xf numFmtId="0" fontId="0" fillId="9" borderId="62" xfId="0" applyFill="1" applyBorder="1" applyProtection="1"/>
    <xf numFmtId="0" fontId="0" fillId="9" borderId="63" xfId="0" applyFill="1" applyBorder="1" applyProtection="1"/>
    <xf numFmtId="0" fontId="0" fillId="9" borderId="66" xfId="0" applyFill="1" applyBorder="1" applyProtection="1"/>
    <xf numFmtId="2" fontId="0" fillId="0" borderId="0" xfId="0" applyNumberFormat="1" applyProtection="1"/>
    <xf numFmtId="0" fontId="22" fillId="3" borderId="0" xfId="0" applyFont="1" applyFill="1" applyAlignment="1" applyProtection="1">
      <alignment horizontal="center"/>
      <protection locked="0"/>
    </xf>
    <xf numFmtId="0" fontId="0" fillId="3" borderId="0" xfId="0" applyFill="1" applyProtection="1">
      <protection locked="0"/>
    </xf>
    <xf numFmtId="0" fontId="0" fillId="6" borderId="64" xfId="0" applyFill="1" applyBorder="1" applyProtection="1"/>
    <xf numFmtId="2" fontId="19" fillId="2" borderId="0" xfId="0" applyNumberFormat="1" applyFont="1" applyFill="1" applyBorder="1" applyAlignment="1" applyProtection="1">
      <alignment horizontal="left" vertical="center"/>
    </xf>
    <xf numFmtId="0" fontId="2" fillId="2" borderId="110" xfId="0" applyFont="1" applyFill="1" applyBorder="1" applyAlignment="1" applyProtection="1">
      <alignment horizontal="center"/>
    </xf>
    <xf numFmtId="0" fontId="12" fillId="5" borderId="111" xfId="0" applyFont="1" applyFill="1" applyBorder="1" applyAlignment="1" applyProtection="1">
      <alignment horizontal="center"/>
    </xf>
    <xf numFmtId="0" fontId="0" fillId="2" borderId="21" xfId="0" applyFill="1" applyBorder="1" applyProtection="1"/>
    <xf numFmtId="2" fontId="0" fillId="2" borderId="61" xfId="0" applyNumberFormat="1" applyFill="1" applyBorder="1" applyAlignment="1" applyProtection="1">
      <alignment horizontal="center"/>
    </xf>
    <xf numFmtId="0" fontId="0" fillId="2" borderId="0" xfId="0" applyFill="1" applyBorder="1" applyAlignment="1" applyProtection="1">
      <alignment horizontal="right"/>
    </xf>
    <xf numFmtId="0" fontId="0" fillId="2" borderId="120" xfId="0" applyFill="1" applyBorder="1" applyProtection="1"/>
    <xf numFmtId="0" fontId="0" fillId="2" borderId="0" xfId="0" applyFill="1" applyBorder="1" applyAlignment="1" applyProtection="1">
      <alignment horizontal="center"/>
    </xf>
    <xf numFmtId="0" fontId="0" fillId="2" borderId="121" xfId="0" applyFill="1" applyBorder="1" applyProtection="1"/>
    <xf numFmtId="0" fontId="0" fillId="2" borderId="112" xfId="0" applyFill="1" applyBorder="1" applyAlignment="1" applyProtection="1">
      <alignment horizontal="center"/>
    </xf>
    <xf numFmtId="0" fontId="0" fillId="2" borderId="113" xfId="0" applyFill="1" applyBorder="1" applyProtection="1"/>
    <xf numFmtId="0" fontId="0" fillId="2" borderId="114" xfId="0" applyFill="1" applyBorder="1" applyProtection="1"/>
    <xf numFmtId="0" fontId="0" fillId="2" borderId="112" xfId="0" applyFill="1" applyBorder="1" applyProtection="1"/>
    <xf numFmtId="0" fontId="0" fillId="2" borderId="117" xfId="0" applyFill="1" applyBorder="1" applyAlignment="1" applyProtection="1">
      <alignment horizontal="right" indent="1"/>
    </xf>
    <xf numFmtId="2" fontId="26" fillId="0" borderId="116" xfId="0" applyNumberFormat="1" applyFont="1" applyFill="1" applyBorder="1" applyAlignment="1" applyProtection="1">
      <alignment horizontal="center"/>
    </xf>
    <xf numFmtId="2" fontId="0" fillId="2" borderId="117" xfId="0" applyNumberFormat="1" applyFill="1" applyBorder="1" applyProtection="1"/>
    <xf numFmtId="0" fontId="0" fillId="2" borderId="117" xfId="0" applyFill="1" applyBorder="1" applyProtection="1"/>
    <xf numFmtId="0" fontId="0" fillId="2" borderId="115" xfId="0" applyFill="1" applyBorder="1" applyProtection="1"/>
    <xf numFmtId="2" fontId="0" fillId="2" borderId="116" xfId="0" applyNumberFormat="1" applyFill="1" applyBorder="1" applyAlignment="1" applyProtection="1">
      <alignment horizontal="center"/>
    </xf>
    <xf numFmtId="0" fontId="0" fillId="2" borderId="116" xfId="0" applyFill="1" applyBorder="1" applyProtection="1"/>
    <xf numFmtId="0" fontId="0" fillId="2" borderId="0" xfId="0" applyFill="1" applyBorder="1" applyAlignment="1" applyProtection="1">
      <alignment horizontal="right" indent="1"/>
    </xf>
    <xf numFmtId="2" fontId="26" fillId="0" borderId="106" xfId="0" applyNumberFormat="1" applyFont="1" applyFill="1" applyBorder="1" applyAlignment="1" applyProtection="1">
      <alignment horizontal="center"/>
    </xf>
    <xf numFmtId="2" fontId="0" fillId="2" borderId="119" xfId="0" applyNumberFormat="1" applyFill="1" applyBorder="1" applyProtection="1"/>
    <xf numFmtId="0" fontId="0" fillId="2" borderId="119" xfId="0" applyFill="1" applyBorder="1" applyProtection="1"/>
    <xf numFmtId="0" fontId="0" fillId="2" borderId="118" xfId="0" applyFill="1" applyBorder="1" applyProtection="1"/>
    <xf numFmtId="2" fontId="0" fillId="2" borderId="106" xfId="0" applyNumberFormat="1" applyFill="1" applyBorder="1" applyAlignment="1" applyProtection="1">
      <alignment horizontal="center"/>
    </xf>
    <xf numFmtId="0" fontId="0" fillId="2" borderId="106" xfId="0" applyFill="1" applyBorder="1" applyProtection="1"/>
    <xf numFmtId="0" fontId="2" fillId="2" borderId="54" xfId="0" applyFont="1" applyFill="1" applyBorder="1" applyAlignment="1" applyProtection="1">
      <alignment horizontal="right" indent="1"/>
    </xf>
    <xf numFmtId="164" fontId="26" fillId="2" borderId="54" xfId="0" applyNumberFormat="1" applyFont="1" applyFill="1" applyBorder="1" applyAlignment="1" applyProtection="1">
      <alignment horizontal="center"/>
    </xf>
    <xf numFmtId="2" fontId="0" fillId="2" borderId="54" xfId="0" applyNumberFormat="1" applyFill="1" applyBorder="1" applyAlignment="1" applyProtection="1">
      <alignment horizontal="center"/>
    </xf>
    <xf numFmtId="0" fontId="0" fillId="2" borderId="122" xfId="0" applyFill="1" applyBorder="1" applyProtection="1"/>
    <xf numFmtId="0" fontId="0" fillId="2" borderId="123" xfId="0" applyFill="1" applyBorder="1" applyProtection="1"/>
    <xf numFmtId="2" fontId="0" fillId="2" borderId="0" xfId="0" applyNumberFormat="1" applyFill="1" applyBorder="1" applyProtection="1"/>
    <xf numFmtId="3" fontId="0" fillId="0" borderId="0" xfId="0" applyNumberFormat="1" applyProtection="1"/>
    <xf numFmtId="165" fontId="0" fillId="0" borderId="0" xfId="0" applyNumberFormat="1" applyAlignment="1" applyProtection="1">
      <alignment horizontal="center"/>
    </xf>
    <xf numFmtId="165" fontId="0" fillId="0" borderId="0" xfId="0" applyNumberFormat="1" applyFill="1" applyAlignment="1" applyProtection="1">
      <alignment horizontal="center"/>
    </xf>
    <xf numFmtId="164" fontId="0" fillId="0" borderId="0" xfId="0" applyNumberFormat="1" applyAlignment="1" applyProtection="1">
      <alignment horizontal="center"/>
    </xf>
    <xf numFmtId="0" fontId="0" fillId="0" borderId="64" xfId="0" applyFill="1" applyBorder="1" applyProtection="1"/>
    <xf numFmtId="0" fontId="0" fillId="0" borderId="0" xfId="0" applyFill="1" applyBorder="1" applyProtection="1"/>
    <xf numFmtId="0" fontId="0" fillId="0" borderId="0" xfId="0" applyFill="1" applyProtection="1"/>
    <xf numFmtId="0" fontId="0" fillId="2" borderId="52" xfId="0" applyFill="1" applyBorder="1" applyProtection="1"/>
    <xf numFmtId="0" fontId="0" fillId="2" borderId="53" xfId="0" applyFill="1" applyBorder="1" applyProtection="1"/>
    <xf numFmtId="0" fontId="0" fillId="2" borderId="75" xfId="0" applyFill="1" applyBorder="1" applyProtection="1"/>
    <xf numFmtId="0" fontId="0" fillId="2" borderId="76" xfId="0" applyFill="1" applyBorder="1" applyProtection="1"/>
    <xf numFmtId="0" fontId="0" fillId="2" borderId="77" xfId="0" applyFill="1" applyBorder="1" applyProtection="1"/>
    <xf numFmtId="0" fontId="2" fillId="2" borderId="73" xfId="0" applyFont="1" applyFill="1" applyBorder="1" applyProtection="1"/>
    <xf numFmtId="2" fontId="0" fillId="2" borderId="18" xfId="0" applyNumberFormat="1" applyFill="1" applyBorder="1" applyProtection="1"/>
    <xf numFmtId="164" fontId="0" fillId="3" borderId="115" xfId="0" applyNumberFormat="1" applyFill="1" applyBorder="1" applyAlignment="1" applyProtection="1">
      <alignment horizontal="center"/>
      <protection locked="0"/>
    </xf>
    <xf numFmtId="164" fontId="0" fillId="3" borderId="118" xfId="0" applyNumberFormat="1" applyFill="1" applyBorder="1" applyAlignment="1" applyProtection="1">
      <alignment horizontal="center"/>
      <protection locked="0"/>
    </xf>
    <xf numFmtId="0" fontId="2" fillId="6" borderId="0" xfId="0" applyFont="1" applyFill="1" applyAlignment="1" applyProtection="1">
      <alignment horizontal="right" vertical="center"/>
    </xf>
    <xf numFmtId="0" fontId="2" fillId="2" borderId="76" xfId="0" applyFont="1" applyFill="1" applyBorder="1" applyAlignment="1" applyProtection="1">
      <alignment horizontal="right"/>
    </xf>
    <xf numFmtId="0" fontId="0" fillId="3" borderId="0" xfId="0" applyFill="1" applyAlignment="1" applyProtection="1">
      <alignment horizontal="center"/>
      <protection locked="0"/>
    </xf>
    <xf numFmtId="0" fontId="41" fillId="2" borderId="0" xfId="5" quotePrefix="1" applyFont="1" applyFill="1" applyBorder="1" applyAlignment="1" applyProtection="1">
      <alignment vertical="center"/>
    </xf>
    <xf numFmtId="0" fontId="0" fillId="2" borderId="2" xfId="0" applyFill="1" applyBorder="1"/>
    <xf numFmtId="0" fontId="0" fillId="2" borderId="17" xfId="0" applyFill="1" applyBorder="1"/>
    <xf numFmtId="0" fontId="0" fillId="2" borderId="24" xfId="0" applyFill="1" applyBorder="1"/>
    <xf numFmtId="0" fontId="0" fillId="6" borderId="0" xfId="0" applyFill="1"/>
    <xf numFmtId="0" fontId="0" fillId="2" borderId="64" xfId="0" applyFill="1" applyBorder="1"/>
    <xf numFmtId="0" fontId="0" fillId="2" borderId="0" xfId="0" applyFill="1"/>
    <xf numFmtId="0" fontId="0" fillId="2" borderId="65" xfId="0" applyFill="1" applyBorder="1"/>
    <xf numFmtId="0" fontId="2" fillId="6" borderId="0" xfId="0" applyFont="1" applyFill="1"/>
    <xf numFmtId="0" fontId="49" fillId="6" borderId="0" xfId="0" applyFont="1" applyFill="1"/>
    <xf numFmtId="0" fontId="49" fillId="6" borderId="0" xfId="0" applyFont="1" applyFill="1" applyAlignment="1">
      <alignment vertical="top"/>
    </xf>
    <xf numFmtId="0" fontId="2" fillId="2" borderId="87" xfId="0" applyFont="1" applyFill="1" applyBorder="1" applyAlignment="1">
      <alignment horizontal="center"/>
    </xf>
    <xf numFmtId="0" fontId="5" fillId="2" borderId="19" xfId="0" applyFont="1" applyFill="1" applyBorder="1" applyAlignment="1">
      <alignment horizontal="center"/>
    </xf>
    <xf numFmtId="0" fontId="7" fillId="2" borderId="8" xfId="0" applyFont="1" applyFill="1" applyBorder="1" applyAlignment="1">
      <alignment horizontal="center"/>
    </xf>
    <xf numFmtId="0" fontId="5" fillId="2" borderId="14" xfId="0" applyFont="1" applyFill="1" applyBorder="1" applyAlignment="1">
      <alignment horizontal="center"/>
    </xf>
    <xf numFmtId="0" fontId="7" fillId="2" borderId="3" xfId="0" applyFont="1" applyFill="1" applyBorder="1" applyAlignment="1">
      <alignment horizontal="center"/>
    </xf>
    <xf numFmtId="0" fontId="10" fillId="2" borderId="31" xfId="0" applyFont="1" applyFill="1" applyBorder="1" applyAlignment="1">
      <alignment horizontal="center"/>
    </xf>
    <xf numFmtId="0" fontId="2" fillId="2" borderId="11" xfId="0" applyFont="1" applyFill="1" applyBorder="1" applyAlignment="1">
      <alignment horizontal="center"/>
    </xf>
    <xf numFmtId="0" fontId="0" fillId="2" borderId="4" xfId="0" applyFill="1" applyBorder="1"/>
    <xf numFmtId="0" fontId="0" fillId="2" borderId="18" xfId="0" applyFill="1" applyBorder="1"/>
    <xf numFmtId="0" fontId="0" fillId="2" borderId="50" xfId="0" applyFill="1" applyBorder="1" applyAlignment="1">
      <alignment horizontal="center"/>
    </xf>
    <xf numFmtId="0" fontId="1" fillId="2" borderId="20" xfId="0" applyFont="1" applyFill="1" applyBorder="1" applyAlignment="1">
      <alignment horizontal="center"/>
    </xf>
    <xf numFmtId="0" fontId="4" fillId="2" borderId="9" xfId="0" applyFont="1" applyFill="1" applyBorder="1" applyAlignment="1">
      <alignment horizontal="center"/>
    </xf>
    <xf numFmtId="0" fontId="1" fillId="2" borderId="15" xfId="0" applyFont="1" applyFill="1" applyBorder="1" applyAlignment="1">
      <alignment horizontal="center"/>
    </xf>
    <xf numFmtId="0" fontId="4" fillId="2" borderId="1" xfId="0" applyFont="1" applyFill="1" applyBorder="1" applyAlignment="1">
      <alignment horizontal="center"/>
    </xf>
    <xf numFmtId="0" fontId="3" fillId="2" borderId="32" xfId="0" applyFont="1" applyFill="1" applyBorder="1" applyAlignment="1">
      <alignment horizontal="center"/>
    </xf>
    <xf numFmtId="0" fontId="0" fillId="2" borderId="12" xfId="0" applyFill="1" applyBorder="1" applyAlignment="1">
      <alignment horizontal="center"/>
    </xf>
    <xf numFmtId="0" fontId="4" fillId="2" borderId="5" xfId="0" quotePrefix="1" applyFont="1" applyFill="1" applyBorder="1"/>
    <xf numFmtId="0" fontId="16" fillId="2" borderId="9" xfId="0" applyFont="1" applyFill="1" applyBorder="1"/>
    <xf numFmtId="3" fontId="2" fillId="2" borderId="50" xfId="0" applyNumberFormat="1" applyFont="1" applyFill="1" applyBorder="1" applyAlignment="1">
      <alignment horizontal="center"/>
    </xf>
    <xf numFmtId="164" fontId="5" fillId="2" borderId="20" xfId="0" applyNumberFormat="1" applyFont="1" applyFill="1" applyBorder="1" applyAlignment="1">
      <alignment horizontal="center"/>
    </xf>
    <xf numFmtId="164" fontId="7" fillId="2" borderId="9" xfId="0" applyNumberFormat="1" applyFont="1" applyFill="1" applyBorder="1" applyAlignment="1">
      <alignment horizontal="center"/>
    </xf>
    <xf numFmtId="3" fontId="1" fillId="2" borderId="15" xfId="0" applyNumberFormat="1" applyFont="1" applyFill="1" applyBorder="1" applyAlignment="1">
      <alignment horizontal="center"/>
    </xf>
    <xf numFmtId="3" fontId="4" fillId="2" borderId="1" xfId="0" applyNumberFormat="1" applyFont="1" applyFill="1" applyBorder="1" applyAlignment="1">
      <alignment horizontal="center"/>
    </xf>
    <xf numFmtId="3" fontId="3" fillId="2" borderId="32" xfId="0" applyNumberFormat="1" applyFont="1" applyFill="1" applyBorder="1" applyAlignment="1">
      <alignment horizontal="center"/>
    </xf>
    <xf numFmtId="2" fontId="50" fillId="2" borderId="12" xfId="0" applyNumberFormat="1" applyFont="1" applyFill="1" applyBorder="1" applyAlignment="1">
      <alignment horizontal="center"/>
    </xf>
    <xf numFmtId="0" fontId="0" fillId="2" borderId="79" xfId="0" applyFill="1" applyBorder="1" applyAlignment="1">
      <alignment horizontal="center"/>
    </xf>
    <xf numFmtId="0" fontId="9" fillId="2" borderId="5" xfId="0" quotePrefix="1" applyFont="1" applyFill="1" applyBorder="1"/>
    <xf numFmtId="0" fontId="17" fillId="2" borderId="9" xfId="0" applyFont="1" applyFill="1" applyBorder="1"/>
    <xf numFmtId="164" fontId="1" fillId="2" borderId="20" xfId="0" applyNumberFormat="1" applyFont="1" applyFill="1" applyBorder="1" applyAlignment="1">
      <alignment horizontal="center"/>
    </xf>
    <xf numFmtId="164" fontId="4" fillId="2" borderId="9" xfId="0" applyNumberFormat="1" applyFont="1" applyFill="1" applyBorder="1" applyAlignment="1">
      <alignment horizontal="center"/>
    </xf>
    <xf numFmtId="0" fontId="1" fillId="2" borderId="5" xfId="0" quotePrefix="1" applyFont="1" applyFill="1" applyBorder="1"/>
    <xf numFmtId="0" fontId="18" fillId="2" borderId="9" xfId="0" applyFont="1" applyFill="1" applyBorder="1"/>
    <xf numFmtId="0" fontId="0" fillId="2" borderId="0" xfId="0" applyFill="1" applyAlignment="1">
      <alignment horizontal="right"/>
    </xf>
    <xf numFmtId="0" fontId="0" fillId="2" borderId="88" xfId="0" quotePrefix="1" applyFill="1" applyBorder="1"/>
    <xf numFmtId="0" fontId="26" fillId="2" borderId="52" xfId="0" applyFont="1" applyFill="1" applyBorder="1"/>
    <xf numFmtId="3" fontId="2" fillId="2" borderId="89" xfId="0" applyNumberFormat="1" applyFont="1" applyFill="1" applyBorder="1" applyAlignment="1">
      <alignment horizontal="center"/>
    </xf>
    <xf numFmtId="164" fontId="5" fillId="2" borderId="53" xfId="0" applyNumberFormat="1" applyFont="1" applyFill="1" applyBorder="1" applyAlignment="1">
      <alignment horizontal="center"/>
    </xf>
    <xf numFmtId="164" fontId="7" fillId="2" borderId="52" xfId="0" applyNumberFormat="1" applyFont="1" applyFill="1" applyBorder="1" applyAlignment="1">
      <alignment horizontal="center"/>
    </xf>
    <xf numFmtId="0" fontId="0" fillId="0" borderId="65" xfId="0" applyBorder="1"/>
    <xf numFmtId="0" fontId="12" fillId="5" borderId="6" xfId="0" applyFont="1" applyFill="1" applyBorder="1"/>
    <xf numFmtId="0" fontId="12" fillId="5" borderId="10" xfId="0" applyFont="1" applyFill="1" applyBorder="1"/>
    <xf numFmtId="0" fontId="12" fillId="5" borderId="51" xfId="0" applyFont="1" applyFill="1" applyBorder="1" applyAlignment="1">
      <alignment horizontal="center"/>
    </xf>
    <xf numFmtId="0" fontId="12" fillId="5" borderId="21" xfId="0" applyFont="1" applyFill="1" applyBorder="1" applyAlignment="1">
      <alignment horizontal="center"/>
    </xf>
    <xf numFmtId="0" fontId="12" fillId="5" borderId="10" xfId="0" applyFont="1" applyFill="1" applyBorder="1" applyAlignment="1">
      <alignment horizontal="center"/>
    </xf>
    <xf numFmtId="3" fontId="13" fillId="5" borderId="16" xfId="0" applyNumberFormat="1" applyFont="1" applyFill="1" applyBorder="1" applyAlignment="1">
      <alignment horizontal="center"/>
    </xf>
    <xf numFmtId="3" fontId="14" fillId="5" borderId="7" xfId="0" applyNumberFormat="1" applyFont="1" applyFill="1" applyBorder="1" applyAlignment="1">
      <alignment horizontal="center"/>
    </xf>
    <xf numFmtId="3" fontId="15" fillId="5" borderId="33" xfId="0" applyNumberFormat="1" applyFont="1" applyFill="1" applyBorder="1" applyAlignment="1">
      <alignment horizontal="center"/>
    </xf>
    <xf numFmtId="2" fontId="12" fillId="5" borderId="13" xfId="0" applyNumberFormat="1" applyFont="1" applyFill="1" applyBorder="1" applyAlignment="1">
      <alignment horizontal="center"/>
    </xf>
    <xf numFmtId="0" fontId="3" fillId="2" borderId="0" xfId="0" applyFont="1" applyFill="1"/>
    <xf numFmtId="2" fontId="12" fillId="2" borderId="0" xfId="0" applyNumberFormat="1" applyFont="1" applyFill="1" applyAlignment="1">
      <alignment horizontal="center"/>
    </xf>
    <xf numFmtId="0" fontId="27" fillId="3" borderId="2" xfId="0" applyFont="1" applyFill="1" applyBorder="1" applyAlignment="1">
      <alignment vertical="center"/>
    </xf>
    <xf numFmtId="164" fontId="27" fillId="3" borderId="24" xfId="0" applyNumberFormat="1" applyFont="1" applyFill="1" applyBorder="1" applyAlignment="1" applyProtection="1">
      <alignment horizontal="center" vertical="center"/>
      <protection locked="0"/>
    </xf>
    <xf numFmtId="0" fontId="2" fillId="2" borderId="25" xfId="0" applyFont="1" applyFill="1" applyBorder="1"/>
    <xf numFmtId="0" fontId="0" fillId="2" borderId="8" xfId="0" applyFill="1" applyBorder="1"/>
    <xf numFmtId="0" fontId="0" fillId="2" borderId="22" xfId="0" applyFill="1" applyBorder="1" applyAlignment="1">
      <alignment horizontal="center"/>
    </xf>
    <xf numFmtId="0" fontId="0" fillId="2" borderId="19" xfId="0" applyFill="1" applyBorder="1" applyAlignment="1">
      <alignment horizontal="center"/>
    </xf>
    <xf numFmtId="0" fontId="0" fillId="2" borderId="8" xfId="0" applyFill="1" applyBorder="1" applyAlignment="1">
      <alignment horizontal="center"/>
    </xf>
    <xf numFmtId="3" fontId="5" fillId="2" borderId="14" xfId="0" applyNumberFormat="1" applyFont="1" applyFill="1" applyBorder="1" applyAlignment="1">
      <alignment horizontal="center"/>
    </xf>
    <xf numFmtId="3" fontId="7" fillId="2" borderId="3" xfId="0" applyNumberFormat="1" applyFont="1" applyFill="1" applyBorder="1" applyAlignment="1">
      <alignment horizontal="center"/>
    </xf>
    <xf numFmtId="3" fontId="10" fillId="2" borderId="31" xfId="0" applyNumberFormat="1" applyFont="1" applyFill="1" applyBorder="1" applyAlignment="1">
      <alignment horizontal="center"/>
    </xf>
    <xf numFmtId="2" fontId="2" fillId="2" borderId="11" xfId="0" applyNumberFormat="1" applyFont="1" applyFill="1" applyBorder="1" applyAlignment="1">
      <alignment horizontal="center"/>
    </xf>
    <xf numFmtId="3" fontId="2" fillId="2" borderId="23" xfId="0" applyNumberFormat="1" applyFont="1" applyFill="1" applyBorder="1" applyAlignment="1">
      <alignment horizontal="center"/>
    </xf>
    <xf numFmtId="2" fontId="2" fillId="2" borderId="79" xfId="0" applyNumberFormat="1" applyFont="1" applyFill="1" applyBorder="1" applyAlignment="1">
      <alignment horizontal="center"/>
    </xf>
    <xf numFmtId="0" fontId="9" fillId="2" borderId="26" xfId="0" quotePrefix="1" applyFont="1" applyFill="1" applyBorder="1"/>
    <xf numFmtId="0" fontId="17" fillId="2" borderId="27" xfId="0" applyFont="1" applyFill="1" applyBorder="1"/>
    <xf numFmtId="3" fontId="2" fillId="2" borderId="28" xfId="0" applyNumberFormat="1" applyFont="1" applyFill="1" applyBorder="1" applyAlignment="1">
      <alignment horizontal="center"/>
    </xf>
    <xf numFmtId="164" fontId="1" fillId="2" borderId="29" xfId="0" applyNumberFormat="1" applyFont="1" applyFill="1" applyBorder="1" applyAlignment="1">
      <alignment horizontal="center"/>
    </xf>
    <xf numFmtId="164" fontId="4" fillId="2" borderId="27" xfId="0" applyNumberFormat="1" applyFont="1" applyFill="1" applyBorder="1" applyAlignment="1">
      <alignment horizontal="center"/>
    </xf>
    <xf numFmtId="3" fontId="1" fillId="2" borderId="30" xfId="0" applyNumberFormat="1" applyFont="1" applyFill="1" applyBorder="1" applyAlignment="1">
      <alignment horizontal="center"/>
    </xf>
    <xf numFmtId="3" fontId="4" fillId="2" borderId="35" xfId="0" applyNumberFormat="1" applyFont="1" applyFill="1" applyBorder="1" applyAlignment="1">
      <alignment horizontal="center"/>
    </xf>
    <xf numFmtId="3" fontId="3" fillId="2" borderId="34" xfId="0" applyNumberFormat="1" applyFont="1" applyFill="1" applyBorder="1" applyAlignment="1">
      <alignment horizontal="center"/>
    </xf>
    <xf numFmtId="0" fontId="0" fillId="2" borderId="90" xfId="0" applyFill="1" applyBorder="1" applyAlignment="1">
      <alignment horizontal="center"/>
    </xf>
    <xf numFmtId="0" fontId="2" fillId="4" borderId="36" xfId="0" applyFont="1" applyFill="1" applyBorder="1"/>
    <xf numFmtId="0" fontId="0" fillId="4" borderId="37" xfId="0" applyFill="1" applyBorder="1"/>
    <xf numFmtId="0" fontId="0" fillId="4" borderId="38" xfId="0" applyFill="1" applyBorder="1" applyAlignment="1">
      <alignment horizontal="center"/>
    </xf>
    <xf numFmtId="0" fontId="0" fillId="4" borderId="39" xfId="0" applyFill="1" applyBorder="1" applyAlignment="1">
      <alignment horizontal="center"/>
    </xf>
    <xf numFmtId="0" fontId="0" fillId="4" borderId="37" xfId="0" applyFill="1" applyBorder="1" applyAlignment="1">
      <alignment horizontal="center"/>
    </xf>
    <xf numFmtId="3" fontId="5" fillId="4" borderId="40" xfId="0" applyNumberFormat="1" applyFont="1" applyFill="1" applyBorder="1" applyAlignment="1">
      <alignment horizontal="center"/>
    </xf>
    <xf numFmtId="3" fontId="7" fillId="4" borderId="41" xfId="0" applyNumberFormat="1" applyFont="1" applyFill="1" applyBorder="1" applyAlignment="1">
      <alignment horizontal="center"/>
    </xf>
    <xf numFmtId="3" fontId="10" fillId="4" borderId="42" xfId="0" applyNumberFormat="1" applyFont="1" applyFill="1" applyBorder="1" applyAlignment="1">
      <alignment horizontal="center"/>
    </xf>
    <xf numFmtId="2" fontId="2" fillId="4" borderId="91" xfId="0" applyNumberFormat="1" applyFont="1" applyFill="1" applyBorder="1" applyAlignment="1">
      <alignment horizontal="center"/>
    </xf>
    <xf numFmtId="0" fontId="2" fillId="4" borderId="49" xfId="0" applyFont="1" applyFill="1" applyBorder="1"/>
    <xf numFmtId="0" fontId="0" fillId="4" borderId="48" xfId="0" applyFill="1" applyBorder="1"/>
    <xf numFmtId="3" fontId="0" fillId="4" borderId="44" xfId="0" applyNumberFormat="1" applyFill="1" applyBorder="1" applyAlignment="1">
      <alignment horizontal="center"/>
    </xf>
    <xf numFmtId="164" fontId="0" fillId="4" borderId="45" xfId="0" applyNumberFormat="1" applyFill="1" applyBorder="1" applyAlignment="1">
      <alignment horizontal="center"/>
    </xf>
    <xf numFmtId="164" fontId="0" fillId="4" borderId="43" xfId="0" applyNumberFormat="1" applyFill="1" applyBorder="1" applyAlignment="1">
      <alignment horizontal="center"/>
    </xf>
    <xf numFmtId="3" fontId="5" fillId="4" borderId="46" xfId="0" applyNumberFormat="1" applyFont="1" applyFill="1" applyBorder="1" applyAlignment="1">
      <alignment horizontal="center"/>
    </xf>
    <xf numFmtId="3" fontId="7" fillId="4" borderId="47" xfId="0" applyNumberFormat="1" applyFont="1" applyFill="1" applyBorder="1" applyAlignment="1">
      <alignment horizontal="center"/>
    </xf>
    <xf numFmtId="3" fontId="10" fillId="4" borderId="48" xfId="0" applyNumberFormat="1" applyFont="1" applyFill="1" applyBorder="1" applyAlignment="1">
      <alignment horizontal="center"/>
    </xf>
    <xf numFmtId="2" fontId="2" fillId="4" borderId="92" xfId="0" applyNumberFormat="1" applyFont="1" applyFill="1" applyBorder="1" applyAlignment="1">
      <alignment horizontal="center"/>
    </xf>
    <xf numFmtId="0" fontId="23" fillId="2" borderId="79" xfId="0" applyFont="1" applyFill="1" applyBorder="1" applyAlignment="1">
      <alignment horizontal="right"/>
    </xf>
    <xf numFmtId="2" fontId="2" fillId="2" borderId="0" xfId="0" applyNumberFormat="1" applyFont="1" applyFill="1" applyAlignment="1">
      <alignment horizontal="center"/>
    </xf>
    <xf numFmtId="0" fontId="23" fillId="2" borderId="65" xfId="0" applyFont="1" applyFill="1" applyBorder="1" applyAlignment="1">
      <alignment horizontal="right"/>
    </xf>
    <xf numFmtId="0" fontId="0" fillId="2" borderId="55" xfId="0" applyFill="1" applyBorder="1"/>
    <xf numFmtId="0" fontId="0" fillId="2" borderId="56" xfId="0" applyFill="1" applyBorder="1"/>
    <xf numFmtId="0" fontId="0" fillId="2" borderId="19" xfId="0" applyFill="1" applyBorder="1"/>
    <xf numFmtId="0" fontId="10" fillId="2" borderId="11" xfId="0" applyFont="1" applyFill="1" applyBorder="1" applyAlignment="1">
      <alignment horizontal="center"/>
    </xf>
    <xf numFmtId="0" fontId="0" fillId="2" borderId="57" xfId="0" applyFill="1" applyBorder="1"/>
    <xf numFmtId="0" fontId="0" fillId="2" borderId="54" xfId="0" applyFill="1" applyBorder="1"/>
    <xf numFmtId="0" fontId="0" fillId="2" borderId="20" xfId="0" applyFill="1" applyBorder="1"/>
    <xf numFmtId="2" fontId="1" fillId="3" borderId="1" xfId="0" applyNumberFormat="1" applyFont="1" applyFill="1" applyBorder="1" applyAlignment="1" applyProtection="1">
      <alignment horizontal="center"/>
      <protection locked="0"/>
    </xf>
    <xf numFmtId="2" fontId="4" fillId="3" borderId="1" xfId="0" applyNumberFormat="1" applyFont="1" applyFill="1" applyBorder="1" applyAlignment="1" applyProtection="1">
      <alignment horizontal="center"/>
      <protection locked="0"/>
    </xf>
    <xf numFmtId="2" fontId="0" fillId="2" borderId="58" xfId="0" applyNumberFormat="1" applyFill="1" applyBorder="1" applyAlignment="1">
      <alignment horizontal="center"/>
    </xf>
    <xf numFmtId="0" fontId="0" fillId="2" borderId="62" xfId="0" applyFill="1" applyBorder="1"/>
    <xf numFmtId="0" fontId="0" fillId="2" borderId="63" xfId="0" applyFill="1" applyBorder="1"/>
    <xf numFmtId="0" fontId="0" fillId="2" borderId="93" xfId="0" applyFill="1" applyBorder="1"/>
    <xf numFmtId="2" fontId="1" fillId="3" borderId="94" xfId="0" applyNumberFormat="1" applyFont="1" applyFill="1" applyBorder="1" applyAlignment="1" applyProtection="1">
      <alignment horizontal="center"/>
      <protection locked="0"/>
    </xf>
    <xf numFmtId="2" fontId="4" fillId="3" borderId="94" xfId="0" applyNumberFormat="1" applyFont="1" applyFill="1" applyBorder="1" applyAlignment="1" applyProtection="1">
      <alignment horizontal="center"/>
      <protection locked="0"/>
    </xf>
    <xf numFmtId="2" fontId="0" fillId="2" borderId="95" xfId="0" applyNumberFormat="1" applyFill="1" applyBorder="1" applyAlignment="1">
      <alignment horizontal="center"/>
    </xf>
    <xf numFmtId="0" fontId="0" fillId="2" borderId="66" xfId="0" applyFill="1" applyBorder="1"/>
    <xf numFmtId="0" fontId="50" fillId="6" borderId="0" xfId="0" applyFont="1" applyFill="1"/>
    <xf numFmtId="0" fontId="0" fillId="9" borderId="2" xfId="0" applyFill="1" applyBorder="1"/>
    <xf numFmtId="0" fontId="0" fillId="9" borderId="17" xfId="0" applyFill="1" applyBorder="1"/>
    <xf numFmtId="0" fontId="0" fillId="9" borderId="24" xfId="0" applyFill="1" applyBorder="1"/>
    <xf numFmtId="0" fontId="0" fillId="9" borderId="64" xfId="0" applyFill="1" applyBorder="1"/>
    <xf numFmtId="0" fontId="0" fillId="9" borderId="0" xfId="0" applyFill="1"/>
    <xf numFmtId="0" fontId="0" fillId="9" borderId="65" xfId="0" applyFill="1" applyBorder="1"/>
    <xf numFmtId="0" fontId="0" fillId="9" borderId="62" xfId="0" applyFill="1" applyBorder="1"/>
    <xf numFmtId="0" fontId="0" fillId="9" borderId="63" xfId="0" applyFill="1" applyBorder="1"/>
    <xf numFmtId="0" fontId="0" fillId="9" borderId="66" xfId="0" applyFill="1" applyBorder="1"/>
    <xf numFmtId="0" fontId="2" fillId="4" borderId="0" xfId="0" applyFont="1" applyFill="1"/>
    <xf numFmtId="0" fontId="0" fillId="4" borderId="0" xfId="0" applyFill="1"/>
    <xf numFmtId="4" fontId="22" fillId="4" borderId="0" xfId="0" applyNumberFormat="1" applyFont="1" applyFill="1" applyAlignment="1" applyProtection="1">
      <alignment horizontal="center"/>
      <protection locked="0"/>
    </xf>
    <xf numFmtId="0" fontId="0" fillId="4" borderId="0" xfId="0" applyFill="1" applyAlignment="1" applyProtection="1">
      <alignment horizontal="center"/>
      <protection locked="0"/>
    </xf>
    <xf numFmtId="0" fontId="0" fillId="4" borderId="0" xfId="0" applyFill="1" applyAlignment="1">
      <alignment horizontal="center"/>
    </xf>
    <xf numFmtId="0" fontId="2" fillId="2" borderId="0" xfId="0" applyFont="1" applyFill="1" applyAlignment="1">
      <alignment horizontal="right" vertical="center"/>
    </xf>
    <xf numFmtId="2" fontId="46" fillId="2" borderId="0" xfId="0" applyNumberFormat="1" applyFont="1" applyFill="1" applyAlignment="1">
      <alignment horizontal="left" vertical="center"/>
    </xf>
    <xf numFmtId="0" fontId="2" fillId="6" borderId="0" xfId="0" applyFont="1" applyFill="1" applyAlignment="1">
      <alignment vertical="center"/>
    </xf>
    <xf numFmtId="0" fontId="2" fillId="2" borderId="63" xfId="0" applyFont="1" applyFill="1" applyBorder="1" applyAlignment="1">
      <alignment horizontal="right" vertical="center"/>
    </xf>
    <xf numFmtId="2" fontId="19" fillId="2" borderId="63" xfId="0" applyNumberFormat="1" applyFont="1" applyFill="1" applyBorder="1" applyAlignment="1">
      <alignment horizontal="left" vertical="center"/>
    </xf>
    <xf numFmtId="0" fontId="2" fillId="2" borderId="80" xfId="0" applyFont="1" applyFill="1" applyBorder="1" applyAlignment="1">
      <alignment horizontal="center"/>
    </xf>
    <xf numFmtId="0" fontId="5" fillId="2" borderId="78" xfId="0" applyFont="1" applyFill="1" applyBorder="1" applyAlignment="1">
      <alignment horizontal="center"/>
    </xf>
    <xf numFmtId="0" fontId="7" fillId="2" borderId="77" xfId="0" applyFont="1" applyFill="1" applyBorder="1" applyAlignment="1">
      <alignment horizontal="center"/>
    </xf>
    <xf numFmtId="0" fontId="5" fillId="2" borderId="81" xfId="0" applyFont="1" applyFill="1" applyBorder="1" applyAlignment="1">
      <alignment horizontal="center"/>
    </xf>
    <xf numFmtId="0" fontId="7" fillId="2" borderId="82" xfId="0" applyFont="1" applyFill="1" applyBorder="1" applyAlignment="1">
      <alignment horizontal="center"/>
    </xf>
    <xf numFmtId="0" fontId="10" fillId="2" borderId="83" xfId="0" applyFont="1" applyFill="1" applyBorder="1" applyAlignment="1">
      <alignment horizontal="center"/>
    </xf>
    <xf numFmtId="0" fontId="2" fillId="2" borderId="84" xfId="0" applyFont="1" applyFill="1" applyBorder="1" applyAlignment="1">
      <alignment horizontal="center"/>
    </xf>
    <xf numFmtId="0" fontId="2" fillId="2" borderId="79" xfId="0" applyFont="1" applyFill="1" applyBorder="1" applyAlignment="1">
      <alignment horizontal="center"/>
    </xf>
    <xf numFmtId="0" fontId="0" fillId="6" borderId="85" xfId="0" applyFill="1" applyBorder="1"/>
    <xf numFmtId="0" fontId="16" fillId="2" borderId="9" xfId="0" applyFont="1" applyFill="1" applyBorder="1" applyAlignment="1">
      <alignment horizontal="center"/>
    </xf>
    <xf numFmtId="0" fontId="17" fillId="2" borderId="9" xfId="0" applyFont="1" applyFill="1" applyBorder="1" applyAlignment="1">
      <alignment horizontal="center"/>
    </xf>
    <xf numFmtId="0" fontId="20" fillId="2" borderId="5" xfId="0" quotePrefix="1" applyFont="1" applyFill="1" applyBorder="1"/>
    <xf numFmtId="0" fontId="21" fillId="2" borderId="9" xfId="0" applyFont="1" applyFill="1" applyBorder="1" applyAlignment="1">
      <alignment horizontal="center"/>
    </xf>
    <xf numFmtId="0" fontId="2" fillId="2" borderId="65" xfId="0" applyFont="1" applyFill="1" applyBorder="1"/>
    <xf numFmtId="3" fontId="0" fillId="0" borderId="0" xfId="0" applyNumberFormat="1" applyAlignment="1">
      <alignment horizontal="center"/>
    </xf>
    <xf numFmtId="0" fontId="18" fillId="2" borderId="9" xfId="0" applyFont="1" applyFill="1" applyBorder="1" applyAlignment="1">
      <alignment horizontal="center"/>
    </xf>
    <xf numFmtId="2" fontId="12" fillId="2" borderId="79" xfId="0" applyNumberFormat="1" applyFont="1" applyFill="1" applyBorder="1" applyAlignment="1">
      <alignment horizontal="center"/>
    </xf>
    <xf numFmtId="0" fontId="2" fillId="2" borderId="0" xfId="0" applyFont="1" applyFill="1" applyAlignment="1">
      <alignment horizontal="center"/>
    </xf>
    <xf numFmtId="0" fontId="2" fillId="3" borderId="2" xfId="0" applyFont="1" applyFill="1" applyBorder="1"/>
    <xf numFmtId="164" fontId="2" fillId="3" borderId="24" xfId="0" applyNumberFormat="1" applyFont="1" applyFill="1" applyBorder="1" applyAlignment="1">
      <alignment horizontal="center"/>
    </xf>
    <xf numFmtId="2" fontId="2" fillId="2" borderId="67" xfId="0" applyNumberFormat="1" applyFont="1" applyFill="1" applyBorder="1" applyAlignment="1">
      <alignment horizontal="center"/>
    </xf>
    <xf numFmtId="0" fontId="0" fillId="2" borderId="68" xfId="0" applyFill="1" applyBorder="1" applyAlignment="1">
      <alignment horizontal="center"/>
    </xf>
    <xf numFmtId="0" fontId="0" fillId="0" borderId="0" xfId="0" applyAlignment="1">
      <alignment horizontal="center"/>
    </xf>
    <xf numFmtId="0" fontId="17" fillId="2" borderId="27" xfId="0" applyFont="1" applyFill="1" applyBorder="1" applyAlignment="1">
      <alignment horizontal="center"/>
    </xf>
    <xf numFmtId="0" fontId="0" fillId="2" borderId="69" xfId="0" applyFill="1" applyBorder="1" applyAlignment="1">
      <alignment horizontal="center"/>
    </xf>
    <xf numFmtId="0" fontId="2" fillId="4" borderId="86" xfId="0" applyFont="1" applyFill="1" applyBorder="1"/>
    <xf numFmtId="0" fontId="0" fillId="4" borderId="42" xfId="0" applyFill="1" applyBorder="1"/>
    <xf numFmtId="2" fontId="2" fillId="4" borderId="70" xfId="0" applyNumberFormat="1" applyFont="1" applyFill="1" applyBorder="1" applyAlignment="1">
      <alignment horizontal="center"/>
    </xf>
    <xf numFmtId="2" fontId="2" fillId="4" borderId="71" xfId="0" applyNumberFormat="1" applyFont="1" applyFill="1" applyBorder="1" applyAlignment="1">
      <alignment horizontal="center"/>
    </xf>
    <xf numFmtId="0" fontId="23" fillId="2" borderId="65" xfId="0" applyFont="1" applyFill="1" applyBorder="1" applyAlignment="1">
      <alignment horizontal="left"/>
    </xf>
    <xf numFmtId="0" fontId="47" fillId="2" borderId="20" xfId="0" applyFont="1" applyFill="1" applyBorder="1" applyAlignment="1">
      <alignment horizontal="center"/>
    </xf>
    <xf numFmtId="2" fontId="2" fillId="2" borderId="58" xfId="0" applyNumberFormat="1" applyFont="1" applyFill="1" applyBorder="1" applyAlignment="1">
      <alignment horizontal="center"/>
    </xf>
    <xf numFmtId="0" fontId="0" fillId="2" borderId="72" xfId="0" applyFill="1" applyBorder="1"/>
    <xf numFmtId="0" fontId="0" fillId="2" borderId="73" xfId="0" applyFill="1" applyBorder="1"/>
    <xf numFmtId="0" fontId="47" fillId="2" borderId="53" xfId="0" applyFont="1" applyFill="1" applyBorder="1" applyAlignment="1">
      <alignment horizontal="center"/>
    </xf>
    <xf numFmtId="0" fontId="0" fillId="2" borderId="59" xfId="0" applyFill="1" applyBorder="1"/>
    <xf numFmtId="0" fontId="0" fillId="2" borderId="60" xfId="0" applyFill="1" applyBorder="1"/>
    <xf numFmtId="0" fontId="47" fillId="2" borderId="21" xfId="0" applyFont="1" applyFill="1" applyBorder="1" applyAlignment="1">
      <alignment horizontal="center"/>
    </xf>
    <xf numFmtId="2" fontId="2" fillId="2" borderId="61" xfId="0" applyNumberFormat="1" applyFont="1" applyFill="1" applyBorder="1" applyAlignment="1">
      <alignment horizontal="center"/>
    </xf>
    <xf numFmtId="2" fontId="0" fillId="4" borderId="0" xfId="0" applyNumberFormat="1" applyFill="1"/>
    <xf numFmtId="4" fontId="22" fillId="4" borderId="0" xfId="0" applyNumberFormat="1" applyFont="1" applyFill="1" applyAlignment="1">
      <alignment horizontal="center"/>
    </xf>
    <xf numFmtId="3" fontId="22" fillId="4" borderId="0" xfId="0" applyNumberFormat="1" applyFont="1" applyFill="1" applyAlignment="1" applyProtection="1">
      <alignment horizontal="center"/>
      <protection locked="0"/>
    </xf>
    <xf numFmtId="3" fontId="22" fillId="4" borderId="0" xfId="0" applyNumberFormat="1" applyFont="1" applyFill="1" applyAlignment="1">
      <alignment horizontal="center"/>
    </xf>
    <xf numFmtId="0" fontId="48" fillId="3" borderId="109" xfId="0" applyFont="1" applyFill="1" applyBorder="1" applyProtection="1">
      <protection locked="0" hidden="1"/>
    </xf>
    <xf numFmtId="0" fontId="0" fillId="4" borderId="0" xfId="0" applyFill="1" applyProtection="1"/>
    <xf numFmtId="2" fontId="0" fillId="4" borderId="0" xfId="0" applyNumberFormat="1" applyFill="1" applyProtection="1"/>
    <xf numFmtId="4" fontId="22" fillId="4" borderId="0" xfId="0" applyNumberFormat="1" applyFont="1" applyFill="1" applyAlignment="1" applyProtection="1">
      <alignment horizontal="center"/>
    </xf>
    <xf numFmtId="0" fontId="0" fillId="4" borderId="0" xfId="0" applyFill="1" applyAlignment="1" applyProtection="1">
      <alignment horizontal="center"/>
    </xf>
    <xf numFmtId="164" fontId="0" fillId="4" borderId="0" xfId="0" applyNumberFormat="1" applyFill="1" applyAlignment="1" applyProtection="1">
      <alignment horizontal="center"/>
    </xf>
    <xf numFmtId="0" fontId="0" fillId="4" borderId="0" xfId="0" applyNumberFormat="1" applyFill="1" applyProtection="1"/>
    <xf numFmtId="3" fontId="22" fillId="4" borderId="0" xfId="0" applyNumberFormat="1" applyFont="1" applyFill="1" applyAlignment="1" applyProtection="1">
      <alignment horizontal="center"/>
    </xf>
    <xf numFmtId="0" fontId="37" fillId="0" borderId="0" xfId="1" applyFont="1" applyAlignment="1">
      <alignment horizontal="center" vertical="center" wrapText="1"/>
    </xf>
    <xf numFmtId="0" fontId="45" fillId="2" borderId="18" xfId="0" applyFont="1" applyFill="1" applyBorder="1" applyAlignment="1" applyProtection="1">
      <alignment horizontal="left" vertical="center"/>
    </xf>
    <xf numFmtId="0" fontId="45" fillId="2" borderId="78" xfId="0" applyFont="1" applyFill="1" applyBorder="1" applyAlignment="1" applyProtection="1">
      <alignment horizontal="left" vertical="center"/>
    </xf>
    <xf numFmtId="0" fontId="3" fillId="4" borderId="0" xfId="0" applyFont="1" applyFill="1" applyAlignment="1" applyProtection="1">
      <alignment horizontal="center"/>
      <protection locked="0" hidden="1"/>
    </xf>
    <xf numFmtId="0" fontId="0" fillId="3" borderId="0" xfId="0" applyFill="1" applyAlignment="1" applyProtection="1">
      <alignment horizontal="center"/>
      <protection locked="0"/>
    </xf>
  </cellXfs>
  <cellStyles count="7">
    <cellStyle name="Euro" xfId="3"/>
    <cellStyle name="Hyperlink" xfId="2" builtinId="8"/>
    <cellStyle name="Normal" xfId="0" builtinId="0"/>
    <cellStyle name="Normal 2" xfId="4"/>
    <cellStyle name="Normal 3" xfId="1"/>
    <cellStyle name="Normal 4" xfId="5"/>
    <cellStyle name="Normal 5" xfId="6"/>
  </cellStyles>
  <dxfs count="4">
    <dxf>
      <font>
        <color theme="0" tint="-0.14996795556505021"/>
      </font>
    </dxf>
    <dxf>
      <font>
        <color theme="0" tint="-0.14996795556505021"/>
      </font>
    </dxf>
    <dxf>
      <font>
        <color theme="0" tint="-0.24994659260841701"/>
      </font>
    </dxf>
    <dxf>
      <font>
        <color theme="0" tint="-0.24994659260841701"/>
      </font>
    </dxf>
  </dxfs>
  <tableStyles count="0" defaultTableStyle="TableStyleMedium2" defaultPivotStyle="PivotStyleLight16"/>
  <colors>
    <mruColors>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996026635399877E-2"/>
          <c:y val="8.2932010831590408E-2"/>
          <c:w val="0.89882594226468671"/>
          <c:h val="0.58445904189962417"/>
        </c:manualLayout>
      </c:layout>
      <c:barChart>
        <c:barDir val="col"/>
        <c:grouping val="clustered"/>
        <c:varyColors val="0"/>
        <c:ser>
          <c:idx val="1"/>
          <c:order val="0"/>
          <c:tx>
            <c:strRef>
              <c:f>'Light-PV-match'!$G$41</c:f>
              <c:strCache>
                <c:ptCount val="1"/>
                <c:pt idx="0">
                  <c:v>Lighting use</c:v>
                </c:pt>
              </c:strCache>
            </c:strRef>
          </c:tx>
          <c:spPr>
            <a:solidFill>
              <a:srgbClr val="FF0000"/>
            </a:solidFill>
            <a:ln>
              <a:solidFill>
                <a:srgbClr val="FF0000"/>
              </a:solidFill>
            </a:ln>
            <a:effectLst/>
          </c:spPr>
          <c:invertIfNegative val="0"/>
          <c:val>
            <c:numRef>
              <c:f>'Light-PV-match'!$G$43:$G$66</c:f>
              <c:numCache>
                <c:formatCode>0.00</c:formatCode>
                <c:ptCount val="24"/>
                <c:pt idx="0">
                  <c:v>0</c:v>
                </c:pt>
                <c:pt idx="1">
                  <c:v>0</c:v>
                </c:pt>
                <c:pt idx="2">
                  <c:v>0</c:v>
                </c:pt>
                <c:pt idx="3">
                  <c:v>0</c:v>
                </c:pt>
                <c:pt idx="4">
                  <c:v>0</c:v>
                </c:pt>
                <c:pt idx="5">
                  <c:v>0.05</c:v>
                </c:pt>
                <c:pt idx="6">
                  <c:v>0.1</c:v>
                </c:pt>
                <c:pt idx="7">
                  <c:v>0.1</c:v>
                </c:pt>
                <c:pt idx="8">
                  <c:v>0.05</c:v>
                </c:pt>
                <c:pt idx="9">
                  <c:v>0</c:v>
                </c:pt>
                <c:pt idx="10">
                  <c:v>0</c:v>
                </c:pt>
                <c:pt idx="11">
                  <c:v>0.05</c:v>
                </c:pt>
                <c:pt idx="12">
                  <c:v>0.05</c:v>
                </c:pt>
                <c:pt idx="13">
                  <c:v>0</c:v>
                </c:pt>
                <c:pt idx="14">
                  <c:v>0</c:v>
                </c:pt>
                <c:pt idx="15">
                  <c:v>0</c:v>
                </c:pt>
                <c:pt idx="16">
                  <c:v>0</c:v>
                </c:pt>
                <c:pt idx="17">
                  <c:v>0.05</c:v>
                </c:pt>
                <c:pt idx="18">
                  <c:v>0.1</c:v>
                </c:pt>
                <c:pt idx="19">
                  <c:v>0.15</c:v>
                </c:pt>
                <c:pt idx="20">
                  <c:v>0.15</c:v>
                </c:pt>
                <c:pt idx="21">
                  <c:v>0.1</c:v>
                </c:pt>
                <c:pt idx="22">
                  <c:v>0.05</c:v>
                </c:pt>
                <c:pt idx="23">
                  <c:v>0</c:v>
                </c:pt>
              </c:numCache>
            </c:numRef>
          </c:val>
          <c:extLst xmlns:c16r2="http://schemas.microsoft.com/office/drawing/2015/06/chart">
            <c:ext xmlns:c16="http://schemas.microsoft.com/office/drawing/2014/chart" uri="{C3380CC4-5D6E-409C-BE32-E72D297353CC}">
              <c16:uniqueId val="{00000000-2201-487E-888B-C7C8220AA427}"/>
            </c:ext>
          </c:extLst>
        </c:ser>
        <c:ser>
          <c:idx val="0"/>
          <c:order val="1"/>
          <c:tx>
            <c:strRef>
              <c:f>'Light-PV-match'!$D$41</c:f>
              <c:strCache>
                <c:ptCount val="1"/>
                <c:pt idx="0">
                  <c:v>PV production</c:v>
                </c:pt>
              </c:strCache>
            </c:strRef>
          </c:tx>
          <c:spPr>
            <a:solidFill>
              <a:srgbClr val="00B050"/>
            </a:solidFill>
            <a:ln>
              <a:solidFill>
                <a:srgbClr val="00B050"/>
              </a:solidFill>
            </a:ln>
            <a:effectLst/>
          </c:spPr>
          <c:invertIfNegative val="0"/>
          <c:val>
            <c:numRef>
              <c:f>'Light-PV-match'!$D$43:$D$66</c:f>
              <c:numCache>
                <c:formatCode>0.00</c:formatCode>
                <c:ptCount val="24"/>
                <c:pt idx="0">
                  <c:v>0</c:v>
                </c:pt>
                <c:pt idx="1">
                  <c:v>0</c:v>
                </c:pt>
                <c:pt idx="2">
                  <c:v>0</c:v>
                </c:pt>
                <c:pt idx="3">
                  <c:v>0</c:v>
                </c:pt>
                <c:pt idx="4">
                  <c:v>0</c:v>
                </c:pt>
                <c:pt idx="5">
                  <c:v>0</c:v>
                </c:pt>
                <c:pt idx="6">
                  <c:v>0</c:v>
                </c:pt>
                <c:pt idx="7">
                  <c:v>0.2</c:v>
                </c:pt>
                <c:pt idx="8">
                  <c:v>0.4</c:v>
                </c:pt>
                <c:pt idx="9">
                  <c:v>0.8</c:v>
                </c:pt>
                <c:pt idx="10">
                  <c:v>1</c:v>
                </c:pt>
                <c:pt idx="11">
                  <c:v>1.2</c:v>
                </c:pt>
                <c:pt idx="12">
                  <c:v>1.2</c:v>
                </c:pt>
                <c:pt idx="13">
                  <c:v>1.08</c:v>
                </c:pt>
                <c:pt idx="14">
                  <c:v>0.92</c:v>
                </c:pt>
                <c:pt idx="15">
                  <c:v>0.6</c:v>
                </c:pt>
                <c:pt idx="16">
                  <c:v>0.4</c:v>
                </c:pt>
                <c:pt idx="17">
                  <c:v>0.2</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1-2201-487E-888B-C7C8220AA427}"/>
            </c:ext>
          </c:extLst>
        </c:ser>
        <c:dLbls>
          <c:showLegendKey val="0"/>
          <c:showVal val="0"/>
          <c:showCatName val="0"/>
          <c:showSerName val="0"/>
          <c:showPercent val="0"/>
          <c:showBubbleSize val="0"/>
        </c:dLbls>
        <c:gapWidth val="68"/>
        <c:overlap val="-25"/>
        <c:axId val="115532544"/>
        <c:axId val="115534080"/>
      </c:barChart>
      <c:catAx>
        <c:axId val="115532544"/>
        <c:scaling>
          <c:orientation val="minMax"/>
        </c:scaling>
        <c:delete val="0"/>
        <c:axPos val="b"/>
        <c:majorGridlines>
          <c:spPr>
            <a:ln w="9525" cap="flat" cmpd="sng" algn="ctr">
              <a:solidFill>
                <a:schemeClr val="tx1">
                  <a:lumMod val="15000"/>
                  <a:lumOff val="85000"/>
                </a:schemeClr>
              </a:solidFill>
              <a:prstDash val="dash"/>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5534080"/>
        <c:crosses val="autoZero"/>
        <c:auto val="1"/>
        <c:lblAlgn val="ctr"/>
        <c:lblOffset val="100"/>
        <c:tickMarkSkip val="1"/>
        <c:noMultiLvlLbl val="0"/>
      </c:catAx>
      <c:valAx>
        <c:axId val="115534080"/>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5532544"/>
        <c:crosses val="autoZero"/>
        <c:crossBetween val="between"/>
      </c:valAx>
      <c:spPr>
        <a:noFill/>
        <a:ln>
          <a:noFill/>
        </a:ln>
        <a:effectLst/>
      </c:spPr>
    </c:plotArea>
    <c:legend>
      <c:legendPos val="b"/>
      <c:layout>
        <c:manualLayout>
          <c:xMode val="edge"/>
          <c:yMode val="edge"/>
          <c:x val="7.9753509798673308E-2"/>
          <c:y val="0.84092866066114114"/>
          <c:w val="0.87379408818049598"/>
          <c:h val="0.1441320258885362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2" fmlaLink="$E$6" max="100" page="10" val="50"/>
</file>

<file path=xl/ctrlProps/ctrlProp10.xml><?xml version="1.0" encoding="utf-8"?>
<formControlPr xmlns="http://schemas.microsoft.com/office/spreadsheetml/2009/9/main" objectType="Spin" dx="15" fmlaLink="$G$50" inc="5" max="1000" page="10" val="375"/>
</file>

<file path=xl/ctrlProps/ctrlProp11.xml><?xml version="1.0" encoding="utf-8"?>
<formControlPr xmlns="http://schemas.microsoft.com/office/spreadsheetml/2009/9/main" objectType="CheckBox" fmlaLink="$G$49" lockText="1" noThreeD="1"/>
</file>

<file path=xl/ctrlProps/ctrlProp12.xml><?xml version="1.0" encoding="utf-8"?>
<formControlPr xmlns="http://schemas.microsoft.com/office/spreadsheetml/2009/9/main" objectType="Spin" dx="15" fmlaLink="$G$52" max="100" page="10" val="80"/>
</file>

<file path=xl/ctrlProps/ctrlProp13.xml><?xml version="1.0" encoding="utf-8"?>
<formControlPr xmlns="http://schemas.microsoft.com/office/spreadsheetml/2009/9/main" objectType="Spin" dx="15" fmlaLink="$G$59" inc="10" max="100" page="10" val="30"/>
</file>

<file path=xl/ctrlProps/ctrlProp14.xml><?xml version="1.0" encoding="utf-8"?>
<formControlPr xmlns="http://schemas.microsoft.com/office/spreadsheetml/2009/9/main" objectType="Spin" dx="15" fmlaLink="$F$87" max="100" page="10" val="8"/>
</file>

<file path=xl/ctrlProps/ctrlProp15.xml><?xml version="1.0" encoding="utf-8"?>
<formControlPr xmlns="http://schemas.microsoft.com/office/spreadsheetml/2009/9/main" objectType="CheckBox" checked="Checked" fmlaLink="$D$84" lockText="1" noThreeD="1"/>
</file>

<file path=xl/ctrlProps/ctrlProp16.xml><?xml version="1.0" encoding="utf-8"?>
<formControlPr xmlns="http://schemas.microsoft.com/office/spreadsheetml/2009/9/main" objectType="Spin" dx="15" fmlaLink="$D$85" inc="2" max="100" page="10" val="10"/>
</file>

<file path=xl/ctrlProps/ctrlProp17.xml><?xml version="1.0" encoding="utf-8"?>
<formControlPr xmlns="http://schemas.microsoft.com/office/spreadsheetml/2009/9/main" objectType="Spin" dx="15" fmlaLink="$G$56" inc="10" max="1000" page="10" val="250"/>
</file>

<file path=xl/ctrlProps/ctrlProp18.xml><?xml version="1.0" encoding="utf-8"?>
<formControlPr xmlns="http://schemas.microsoft.com/office/spreadsheetml/2009/9/main" objectType="Spin" dx="15" fmlaLink="$G$57" inc="50" max="5000" page="10" val="1000"/>
</file>

<file path=xl/ctrlProps/ctrlProp19.xml><?xml version="1.0" encoding="utf-8"?>
<formControlPr xmlns="http://schemas.microsoft.com/office/spreadsheetml/2009/9/main" objectType="CheckBox" checked="Checked" fmlaLink="$F$61" lockText="1" noThreeD="1"/>
</file>

<file path=xl/ctrlProps/ctrlProp2.xml><?xml version="1.0" encoding="utf-8"?>
<formControlPr xmlns="http://schemas.microsoft.com/office/spreadsheetml/2009/9/main" objectType="CheckBox" fmlaLink="$E$7" lockText="1" noThreeD="1"/>
</file>

<file path=xl/ctrlProps/ctrlProp20.xml><?xml version="1.0" encoding="utf-8"?>
<formControlPr xmlns="http://schemas.microsoft.com/office/spreadsheetml/2009/9/main" objectType="Spin" dx="15" fmlaLink="$G$53" inc="100" max="5000" page="10" val="3000"/>
</file>

<file path=xl/ctrlProps/ctrlProp21.xml><?xml version="1.0" encoding="utf-8"?>
<formControlPr xmlns="http://schemas.microsoft.com/office/spreadsheetml/2009/9/main" objectType="Spin" dx="15" fmlaLink="$G$54" max="100" min="1" page="10" val="80"/>
</file>

<file path=xl/ctrlProps/ctrlProp3.xml><?xml version="1.0" encoding="utf-8"?>
<formControlPr xmlns="http://schemas.microsoft.com/office/spreadsheetml/2009/9/main" objectType="Spin" dx="15" fmlaLink="$G$52" inc="100" max="5000" page="10" val="3000"/>
</file>

<file path=xl/ctrlProps/ctrlProp4.xml><?xml version="1.0" encoding="utf-8"?>
<formControlPr xmlns="http://schemas.microsoft.com/office/spreadsheetml/2009/9/main" objectType="Spin" dx="15" fmlaLink="$G$58" inc="200" max="10000" page="10" val="1200"/>
</file>

<file path=xl/ctrlProps/ctrlProp5.xml><?xml version="1.0" encoding="utf-8"?>
<formControlPr xmlns="http://schemas.microsoft.com/office/spreadsheetml/2009/9/main" objectType="Spin" dx="15" fmlaLink="$G$51" inc="5" max="1000" page="10" val="375"/>
</file>

<file path=xl/ctrlProps/ctrlProp6.xml><?xml version="1.0" encoding="utf-8"?>
<formControlPr xmlns="http://schemas.microsoft.com/office/spreadsheetml/2009/9/main" objectType="CheckBox" checked="Checked" fmlaLink="$G$50" lockText="1" noThreeD="1"/>
</file>

<file path=xl/ctrlProps/ctrlProp7.xml><?xml version="1.0" encoding="utf-8"?>
<formControlPr xmlns="http://schemas.microsoft.com/office/spreadsheetml/2009/9/main" objectType="Spin" dx="15" fmlaLink="$G$53" max="100" page="10" val="80"/>
</file>

<file path=xl/ctrlProps/ctrlProp8.xml><?xml version="1.0" encoding="utf-8"?>
<formControlPr xmlns="http://schemas.microsoft.com/office/spreadsheetml/2009/9/main" objectType="Spin" dx="15" fmlaLink="$G$51" inc="100" max="5000" page="10" val="3000"/>
</file>

<file path=xl/ctrlProps/ctrlProp9.xml><?xml version="1.0" encoding="utf-8"?>
<formControlPr xmlns="http://schemas.microsoft.com/office/spreadsheetml/2009/9/main" objectType="Spin" dx="15" fmlaLink="$G$57" inc="200" max="10000" page="10" val="1200"/>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2.wmf"/><Relationship Id="rId5" Type="http://schemas.openxmlformats.org/officeDocument/2006/relationships/image" Target="../media/image5.png"/><Relationship Id="rId4"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7.png"/><Relationship Id="rId5"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xdr:row>
          <xdr:rowOff>95250</xdr:rowOff>
        </xdr:from>
        <xdr:to>
          <xdr:col>4</xdr:col>
          <xdr:colOff>285750</xdr:colOff>
          <xdr:row>5</xdr:row>
          <xdr:rowOff>400050</xdr:rowOff>
        </xdr:to>
        <xdr:sp macro="" textlink="">
          <xdr:nvSpPr>
            <xdr:cNvPr id="65538" name="Spinner 2" hidden="1">
              <a:extLst>
                <a:ext uri="{63B3BB69-23CF-44E3-9099-C40C66FF867C}">
                  <a14:compatExt spid="_x0000_s655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6</xdr:row>
          <xdr:rowOff>146050</xdr:rowOff>
        </xdr:from>
        <xdr:to>
          <xdr:col>4</xdr:col>
          <xdr:colOff>323850</xdr:colOff>
          <xdr:row>6</xdr:row>
          <xdr:rowOff>361950</xdr:rowOff>
        </xdr:to>
        <xdr:sp macro="" textlink="">
          <xdr:nvSpPr>
            <xdr:cNvPr id="65539" name="Check Box 3" hidden="1">
              <a:extLst>
                <a:ext uri="{63B3BB69-23CF-44E3-9099-C40C66FF867C}">
                  <a14:compatExt spid="_x0000_s6553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381000</xdr:colOff>
      <xdr:row>3</xdr:row>
      <xdr:rowOff>41622</xdr:rowOff>
    </xdr:from>
    <xdr:to>
      <xdr:col>12</xdr:col>
      <xdr:colOff>405847</xdr:colOff>
      <xdr:row>4</xdr:row>
      <xdr:rowOff>61292</xdr:rowOff>
    </xdr:to>
    <xdr:sp macro="" textlink="">
      <xdr:nvSpPr>
        <xdr:cNvPr id="2" name="CasellaDiTesto 1">
          <a:extLst>
            <a:ext uri="{FF2B5EF4-FFF2-40B4-BE49-F238E27FC236}">
              <a16:creationId xmlns:a16="http://schemas.microsoft.com/office/drawing/2014/main" xmlns="" id="{00000000-0008-0000-0200-000002000000}"/>
            </a:ext>
          </a:extLst>
        </xdr:cNvPr>
        <xdr:cNvSpPr txBox="1"/>
      </xdr:nvSpPr>
      <xdr:spPr>
        <a:xfrm>
          <a:off x="3257550" y="479772"/>
          <a:ext cx="2406097" cy="314945"/>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900" b="1" baseline="0"/>
            <a:t>  Emission &amp; distribution</a:t>
          </a:r>
          <a:br>
            <a:rPr lang="en-US" sz="900" b="1" baseline="0"/>
          </a:br>
          <a:r>
            <a:rPr lang="en-US" sz="900" b="1" baseline="0"/>
            <a:t>  e</a:t>
          </a:r>
          <a:r>
            <a:rPr lang="en-US" sz="900" b="1"/>
            <a:t>fficiency</a:t>
          </a:r>
        </a:p>
      </xdr:txBody>
    </xdr:sp>
    <xdr:clientData/>
  </xdr:twoCellAnchor>
  <xdr:twoCellAnchor editAs="oneCell">
    <xdr:from>
      <xdr:col>7</xdr:col>
      <xdr:colOff>148622</xdr:colOff>
      <xdr:row>5</xdr:row>
      <xdr:rowOff>178593</xdr:rowOff>
    </xdr:from>
    <xdr:to>
      <xdr:col>9</xdr:col>
      <xdr:colOff>63620</xdr:colOff>
      <xdr:row>10</xdr:row>
      <xdr:rowOff>178417</xdr:rowOff>
    </xdr:to>
    <xdr:pic>
      <xdr:nvPicPr>
        <xdr:cNvPr id="3" name="Immagin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3025172" y="1102518"/>
          <a:ext cx="867498" cy="952324"/>
        </a:xfrm>
        <a:prstGeom prst="rect">
          <a:avLst/>
        </a:prstGeom>
      </xdr:spPr>
    </xdr:pic>
    <xdr:clientData/>
  </xdr:twoCellAnchor>
  <xdr:oneCellAnchor>
    <xdr:from>
      <xdr:col>5</xdr:col>
      <xdr:colOff>307130</xdr:colOff>
      <xdr:row>5</xdr:row>
      <xdr:rowOff>82375</xdr:rowOff>
    </xdr:from>
    <xdr:ext cx="683713" cy="187872"/>
    <xdr:sp macro="" textlink="$H$55">
      <xdr:nvSpPr>
        <xdr:cNvPr id="4" name="CasellaDiTesto 3">
          <a:extLst>
            <a:ext uri="{FF2B5EF4-FFF2-40B4-BE49-F238E27FC236}">
              <a16:creationId xmlns:a16="http://schemas.microsoft.com/office/drawing/2014/main" xmlns="" id="{00000000-0008-0000-0200-000004000000}"/>
            </a:ext>
          </a:extLst>
        </xdr:cNvPr>
        <xdr:cNvSpPr txBox="1"/>
      </xdr:nvSpPr>
      <xdr:spPr>
        <a:xfrm>
          <a:off x="2478830" y="1006300"/>
          <a:ext cx="683713" cy="1878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2196DA4-4F62-477F-AA5F-CC59701DA6B3}" type="TxLink">
            <a:rPr lang="en-US" sz="1200" b="1" i="0" u="none" strike="noStrike">
              <a:solidFill>
                <a:srgbClr val="000000"/>
              </a:solidFill>
              <a:latin typeface="Calibri"/>
              <a:cs typeface="Calibri"/>
            </a:rPr>
            <a:pPr algn="ctr"/>
            <a:t>1.000 kWh</a:t>
          </a:fld>
          <a:endParaRPr lang="it-IT" sz="1600" b="1">
            <a:solidFill>
              <a:srgbClr val="92D050"/>
            </a:solidFill>
          </a:endParaRPr>
        </a:p>
      </xdr:txBody>
    </xdr:sp>
    <xdr:clientData/>
  </xdr:oneCellAnchor>
  <xdr:oneCellAnchor>
    <xdr:from>
      <xdr:col>5</xdr:col>
      <xdr:colOff>260738</xdr:colOff>
      <xdr:row>4</xdr:row>
      <xdr:rowOff>134041</xdr:rowOff>
    </xdr:from>
    <xdr:ext cx="919226" cy="172227"/>
    <xdr:sp macro="" textlink="">
      <xdr:nvSpPr>
        <xdr:cNvPr id="5" name="CasellaDiTesto 4">
          <a:extLst>
            <a:ext uri="{FF2B5EF4-FFF2-40B4-BE49-F238E27FC236}">
              <a16:creationId xmlns:a16="http://schemas.microsoft.com/office/drawing/2014/main" xmlns="" id="{00000000-0008-0000-0200-000005000000}"/>
            </a:ext>
          </a:extLst>
        </xdr:cNvPr>
        <xdr:cNvSpPr txBox="1"/>
      </xdr:nvSpPr>
      <xdr:spPr>
        <a:xfrm>
          <a:off x="2432438" y="867466"/>
          <a:ext cx="919226" cy="1722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r>
            <a:rPr lang="en-US" sz="1100" b="1" i="0" u="none" strike="noStrike">
              <a:solidFill>
                <a:srgbClr val="000000"/>
              </a:solidFill>
              <a:latin typeface="Calibri"/>
              <a:cs typeface="Calibri"/>
            </a:rPr>
            <a:t>Electricity input</a:t>
          </a:r>
        </a:p>
      </xdr:txBody>
    </xdr:sp>
    <xdr:clientData/>
  </xdr:oneCellAnchor>
  <xdr:twoCellAnchor editAs="oneCell">
    <xdr:from>
      <xdr:col>7</xdr:col>
      <xdr:colOff>381000</xdr:colOff>
      <xdr:row>1</xdr:row>
      <xdr:rowOff>71440</xdr:rowOff>
    </xdr:from>
    <xdr:to>
      <xdr:col>12</xdr:col>
      <xdr:colOff>405847</xdr:colOff>
      <xdr:row>3</xdr:row>
      <xdr:rowOff>24849</xdr:rowOff>
    </xdr:to>
    <xdr:sp macro="" textlink="">
      <xdr:nvSpPr>
        <xdr:cNvPr id="6" name="CasellaDiTesto 5">
          <a:extLst>
            <a:ext uri="{FF2B5EF4-FFF2-40B4-BE49-F238E27FC236}">
              <a16:creationId xmlns:a16="http://schemas.microsoft.com/office/drawing/2014/main" xmlns="" id="{00000000-0008-0000-0200-000006000000}"/>
            </a:ext>
          </a:extLst>
        </xdr:cNvPr>
        <xdr:cNvSpPr txBox="1"/>
      </xdr:nvSpPr>
      <xdr:spPr>
        <a:xfrm>
          <a:off x="3257550" y="147640"/>
          <a:ext cx="2406097" cy="315359"/>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1200" b="1"/>
            <a:t>  Heating need</a:t>
          </a:r>
        </a:p>
      </xdr:txBody>
    </xdr:sp>
    <xdr:clientData/>
  </xdr:twoCellAnchor>
  <xdr:twoCellAnchor editAs="oneCell">
    <xdr:from>
      <xdr:col>4</xdr:col>
      <xdr:colOff>91965</xdr:colOff>
      <xdr:row>2</xdr:row>
      <xdr:rowOff>120813</xdr:rowOff>
    </xdr:from>
    <xdr:to>
      <xdr:col>4</xdr:col>
      <xdr:colOff>91965</xdr:colOff>
      <xdr:row>10</xdr:row>
      <xdr:rowOff>509300</xdr:rowOff>
    </xdr:to>
    <xdr:cxnSp macro="">
      <xdr:nvCxnSpPr>
        <xdr:cNvPr id="7" name="Connettore 1 1">
          <a:extLst>
            <a:ext uri="{FF2B5EF4-FFF2-40B4-BE49-F238E27FC236}">
              <a16:creationId xmlns:a16="http://schemas.microsoft.com/office/drawing/2014/main" xmlns="" id="{00000000-0008-0000-0200-000007000000}"/>
            </a:ext>
          </a:extLst>
        </xdr:cNvPr>
        <xdr:cNvCxnSpPr/>
      </xdr:nvCxnSpPr>
      <xdr:spPr>
        <a:xfrm flipV="1">
          <a:off x="1835040" y="368463"/>
          <a:ext cx="0" cy="2017262"/>
        </a:xfrm>
        <a:prstGeom prst="line">
          <a:avLst/>
        </a:prstGeom>
        <a:ln w="38100">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351646</xdr:colOff>
      <xdr:row>4</xdr:row>
      <xdr:rowOff>70920</xdr:rowOff>
    </xdr:from>
    <xdr:to>
      <xdr:col>12</xdr:col>
      <xdr:colOff>301677</xdr:colOff>
      <xdr:row>10</xdr:row>
      <xdr:rowOff>226019</xdr:rowOff>
    </xdr:to>
    <xdr:grpSp>
      <xdr:nvGrpSpPr>
        <xdr:cNvPr id="8" name="Gruppo 7">
          <a:extLst>
            <a:ext uri="{FF2B5EF4-FFF2-40B4-BE49-F238E27FC236}">
              <a16:creationId xmlns:a16="http://schemas.microsoft.com/office/drawing/2014/main" xmlns="" id="{00000000-0008-0000-0200-000008000000}"/>
            </a:ext>
          </a:extLst>
        </xdr:cNvPr>
        <xdr:cNvGrpSpPr>
          <a:grpSpLocks/>
        </xdr:cNvGrpSpPr>
      </xdr:nvGrpSpPr>
      <xdr:grpSpPr bwMode="auto">
        <a:xfrm>
          <a:off x="4180696" y="804345"/>
          <a:ext cx="1378781" cy="1298099"/>
          <a:chOff x="0" y="0"/>
          <a:chExt cx="1295400" cy="1211580"/>
        </a:xfrm>
      </xdr:grpSpPr>
      <xdr:sp macro="" textlink="">
        <xdr:nvSpPr>
          <xdr:cNvPr id="9" name="Elaborazione 8">
            <a:extLst>
              <a:ext uri="{FF2B5EF4-FFF2-40B4-BE49-F238E27FC236}">
                <a16:creationId xmlns:a16="http://schemas.microsoft.com/office/drawing/2014/main" xmlns="" id="{00000000-0008-0000-0200-000009000000}"/>
              </a:ext>
            </a:extLst>
          </xdr:cNvPr>
          <xdr:cNvSpPr>
            <a:spLocks noChangeArrowheads="1"/>
          </xdr:cNvSpPr>
        </xdr:nvSpPr>
        <xdr:spPr bwMode="auto">
          <a:xfrm>
            <a:off x="99060" y="228600"/>
            <a:ext cx="1104900" cy="982980"/>
          </a:xfrm>
          <a:prstGeom prst="flowChartProcess">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0" name="Triangolo isoscele 9">
            <a:extLst>
              <a:ext uri="{FF2B5EF4-FFF2-40B4-BE49-F238E27FC236}">
                <a16:creationId xmlns:a16="http://schemas.microsoft.com/office/drawing/2014/main" xmlns="" id="{00000000-0008-0000-0200-00000A000000}"/>
              </a:ext>
            </a:extLst>
          </xdr:cNvPr>
          <xdr:cNvSpPr>
            <a:spLocks noChangeArrowheads="1"/>
          </xdr:cNvSpPr>
        </xdr:nvSpPr>
        <xdr:spPr bwMode="auto">
          <a:xfrm>
            <a:off x="0" y="0"/>
            <a:ext cx="1295400" cy="228600"/>
          </a:xfrm>
          <a:prstGeom prst="triangle">
            <a:avLst>
              <a:gd name="adj" fmla="val 50000"/>
            </a:avLst>
          </a:prstGeom>
          <a:solidFill>
            <a:srgbClr val="A6A6A6"/>
          </a:solidFill>
          <a:ln w="254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1" name="Rettangolo 10">
            <a:extLst>
              <a:ext uri="{FF2B5EF4-FFF2-40B4-BE49-F238E27FC236}">
                <a16:creationId xmlns:a16="http://schemas.microsoft.com/office/drawing/2014/main" xmlns="" id="{00000000-0008-0000-0200-00000B000000}"/>
              </a:ext>
            </a:extLst>
          </xdr:cNvPr>
          <xdr:cNvSpPr>
            <a:spLocks noChangeArrowheads="1"/>
          </xdr:cNvSpPr>
        </xdr:nvSpPr>
        <xdr:spPr bwMode="auto">
          <a:xfrm>
            <a:off x="556260" y="784860"/>
            <a:ext cx="220980" cy="42672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2" name="Rettangolo 11">
            <a:extLst>
              <a:ext uri="{FF2B5EF4-FFF2-40B4-BE49-F238E27FC236}">
                <a16:creationId xmlns:a16="http://schemas.microsoft.com/office/drawing/2014/main" xmlns="" id="{00000000-0008-0000-0200-00000C000000}"/>
              </a:ext>
            </a:extLst>
          </xdr:cNvPr>
          <xdr:cNvSpPr>
            <a:spLocks noChangeArrowheads="1"/>
          </xdr:cNvSpPr>
        </xdr:nvSpPr>
        <xdr:spPr bwMode="auto">
          <a:xfrm>
            <a:off x="8686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3" name="Rettangolo 12">
            <a:extLst>
              <a:ext uri="{FF2B5EF4-FFF2-40B4-BE49-F238E27FC236}">
                <a16:creationId xmlns:a16="http://schemas.microsoft.com/office/drawing/2014/main" xmlns="" id="{00000000-0008-0000-0200-00000D000000}"/>
              </a:ext>
            </a:extLst>
          </xdr:cNvPr>
          <xdr:cNvSpPr>
            <a:spLocks noChangeArrowheads="1"/>
          </xdr:cNvSpPr>
        </xdr:nvSpPr>
        <xdr:spPr bwMode="auto">
          <a:xfrm>
            <a:off x="2209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4" name="Rettangolo 13">
            <a:extLst>
              <a:ext uri="{FF2B5EF4-FFF2-40B4-BE49-F238E27FC236}">
                <a16:creationId xmlns:a16="http://schemas.microsoft.com/office/drawing/2014/main" xmlns="" id="{00000000-0008-0000-0200-00000E000000}"/>
              </a:ext>
            </a:extLst>
          </xdr:cNvPr>
          <xdr:cNvSpPr>
            <a:spLocks noChangeArrowheads="1"/>
          </xdr:cNvSpPr>
        </xdr:nvSpPr>
        <xdr:spPr bwMode="auto">
          <a:xfrm>
            <a:off x="8686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5" name="Rettangolo 14">
            <a:extLst>
              <a:ext uri="{FF2B5EF4-FFF2-40B4-BE49-F238E27FC236}">
                <a16:creationId xmlns:a16="http://schemas.microsoft.com/office/drawing/2014/main" xmlns="" id="{00000000-0008-0000-0200-00000F000000}"/>
              </a:ext>
            </a:extLst>
          </xdr:cNvPr>
          <xdr:cNvSpPr>
            <a:spLocks noChangeArrowheads="1"/>
          </xdr:cNvSpPr>
        </xdr:nvSpPr>
        <xdr:spPr bwMode="auto">
          <a:xfrm>
            <a:off x="2209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6" name="Rettangolo 15">
            <a:extLst>
              <a:ext uri="{FF2B5EF4-FFF2-40B4-BE49-F238E27FC236}">
                <a16:creationId xmlns:a16="http://schemas.microsoft.com/office/drawing/2014/main" xmlns="" id="{00000000-0008-0000-0200-000010000000}"/>
              </a:ext>
            </a:extLst>
          </xdr:cNvPr>
          <xdr:cNvSpPr>
            <a:spLocks noChangeArrowheads="1"/>
          </xdr:cNvSpPr>
        </xdr:nvSpPr>
        <xdr:spPr bwMode="auto">
          <a:xfrm>
            <a:off x="53340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grpSp>
    <xdr:clientData/>
  </xdr:twoCellAnchor>
  <xdr:twoCellAnchor editAs="oneCell">
    <xdr:from>
      <xdr:col>2</xdr:col>
      <xdr:colOff>147593</xdr:colOff>
      <xdr:row>6</xdr:row>
      <xdr:rowOff>66692</xdr:rowOff>
    </xdr:from>
    <xdr:to>
      <xdr:col>2</xdr:col>
      <xdr:colOff>791766</xdr:colOff>
      <xdr:row>9</xdr:row>
      <xdr:rowOff>50219</xdr:rowOff>
    </xdr:to>
    <xdr:pic>
      <xdr:nvPicPr>
        <xdr:cNvPr id="17" name="Picture 4" descr="C:\Documents and Settings\Laurent\Impostazioni locali\Temporary Internet Files\Content.IE5\84H1K66G\MCj03842100000[1].wmf">
          <a:extLst>
            <a:ext uri="{FF2B5EF4-FFF2-40B4-BE49-F238E27FC236}">
              <a16:creationId xmlns:a16="http://schemas.microsoft.com/office/drawing/2014/main" xmlns="" id="{00000000-0008-0000-0200-00001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04768" y="1181117"/>
          <a:ext cx="644173" cy="555027"/>
        </a:xfrm>
        <a:prstGeom prst="rect">
          <a:avLst/>
        </a:prstGeom>
        <a:noFill/>
        <a:ln w="9525">
          <a:noFill/>
          <a:miter lim="800000"/>
          <a:headEnd/>
          <a:tailEnd/>
        </a:ln>
      </xdr:spPr>
    </xdr:pic>
    <xdr:clientData/>
  </xdr:twoCellAnchor>
  <xdr:twoCellAnchor editAs="oneCell">
    <xdr:from>
      <xdr:col>2</xdr:col>
      <xdr:colOff>316707</xdr:colOff>
      <xdr:row>3</xdr:row>
      <xdr:rowOff>44338</xdr:rowOff>
    </xdr:from>
    <xdr:to>
      <xdr:col>2</xdr:col>
      <xdr:colOff>607497</xdr:colOff>
      <xdr:row>5</xdr:row>
      <xdr:rowOff>165934</xdr:rowOff>
    </xdr:to>
    <xdr:pic>
      <xdr:nvPicPr>
        <xdr:cNvPr id="18" name="Immagine 17">
          <a:extLst>
            <a:ext uri="{FF2B5EF4-FFF2-40B4-BE49-F238E27FC236}">
              <a16:creationId xmlns:a16="http://schemas.microsoft.com/office/drawing/2014/main" xmlns="" id="{00000000-0008-0000-0200-000012000000}"/>
            </a:ext>
          </a:extLst>
        </xdr:cNvPr>
        <xdr:cNvPicPr>
          <a:picLocks noChangeAspect="1"/>
        </xdr:cNvPicPr>
      </xdr:nvPicPr>
      <xdr:blipFill>
        <a:blip xmlns:r="http://schemas.openxmlformats.org/officeDocument/2006/relationships" r:embed="rId3"/>
        <a:stretch>
          <a:fillRect/>
        </a:stretch>
      </xdr:blipFill>
      <xdr:spPr>
        <a:xfrm>
          <a:off x="573882" y="482488"/>
          <a:ext cx="290790" cy="607371"/>
        </a:xfrm>
        <a:prstGeom prst="rect">
          <a:avLst/>
        </a:prstGeom>
      </xdr:spPr>
    </xdr:pic>
    <xdr:clientData/>
  </xdr:twoCellAnchor>
  <xdr:oneCellAnchor>
    <xdr:from>
      <xdr:col>3</xdr:col>
      <xdr:colOff>15943</xdr:colOff>
      <xdr:row>3</xdr:row>
      <xdr:rowOff>278878</xdr:rowOff>
    </xdr:from>
    <xdr:ext cx="749821" cy="219163"/>
    <xdr:sp macro="" textlink="$H$58">
      <xdr:nvSpPr>
        <xdr:cNvPr id="19" name="CasellaDiTesto 18">
          <a:extLst>
            <a:ext uri="{FF2B5EF4-FFF2-40B4-BE49-F238E27FC236}">
              <a16:creationId xmlns:a16="http://schemas.microsoft.com/office/drawing/2014/main" xmlns="" id="{00000000-0008-0000-0200-000013000000}"/>
            </a:ext>
          </a:extLst>
        </xdr:cNvPr>
        <xdr:cNvSpPr txBox="1"/>
      </xdr:nvSpPr>
      <xdr:spPr>
        <a:xfrm>
          <a:off x="1454218" y="717028"/>
          <a:ext cx="749821"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B69E01A-7CCC-47BB-9E35-C212C1ED3C46}" type="TxLink">
            <a:rPr lang="en-US" sz="1400" b="1" i="0" u="none" strike="noStrike">
              <a:solidFill>
                <a:srgbClr val="00B050"/>
              </a:solidFill>
              <a:latin typeface="Calibri"/>
              <a:cs typeface="Calibri"/>
            </a:rPr>
            <a:pPr algn="ctr"/>
            <a:t>1200 kWh</a:t>
          </a:fld>
          <a:endParaRPr lang="it-IT" sz="1400" b="1">
            <a:solidFill>
              <a:srgbClr val="00B050"/>
            </a:solidFill>
          </a:endParaRPr>
        </a:p>
      </xdr:txBody>
    </xdr:sp>
    <xdr:clientData/>
  </xdr:oneCellAnchor>
  <xdr:twoCellAnchor editAs="oneCell">
    <xdr:from>
      <xdr:col>10</xdr:col>
      <xdr:colOff>488674</xdr:colOff>
      <xdr:row>1</xdr:row>
      <xdr:rowOff>114097</xdr:rowOff>
    </xdr:from>
    <xdr:to>
      <xdr:col>12</xdr:col>
      <xdr:colOff>405847</xdr:colOff>
      <xdr:row>3</xdr:row>
      <xdr:rowOff>12003</xdr:rowOff>
    </xdr:to>
    <xdr:sp macro="" textlink="$H$52">
      <xdr:nvSpPr>
        <xdr:cNvPr id="20" name="CasellaDiTesto 19">
          <a:extLst>
            <a:ext uri="{FF2B5EF4-FFF2-40B4-BE49-F238E27FC236}">
              <a16:creationId xmlns:a16="http://schemas.microsoft.com/office/drawing/2014/main" xmlns="" id="{00000000-0008-0000-0200-000014000000}"/>
            </a:ext>
          </a:extLst>
        </xdr:cNvPr>
        <xdr:cNvSpPr txBox="1"/>
      </xdr:nvSpPr>
      <xdr:spPr>
        <a:xfrm>
          <a:off x="4803499" y="190297"/>
          <a:ext cx="860148" cy="259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1E66CC27-DD89-4AEA-9531-A7C3DDC39625}" type="TxLink">
            <a:rPr lang="en-US" sz="1400" b="1" i="0" u="none" strike="noStrike">
              <a:solidFill>
                <a:sysClr val="windowText" lastClr="000000"/>
              </a:solidFill>
              <a:latin typeface="Calibri"/>
              <a:cs typeface="Calibri"/>
            </a:rPr>
            <a:pPr algn="ctr"/>
            <a:t>3.000 kWh</a:t>
          </a:fld>
          <a:endParaRPr lang="it-IT" sz="1400" b="1">
            <a:solidFill>
              <a:sysClr val="windowText" lastClr="000000"/>
            </a:solidFill>
          </a:endParaRPr>
        </a:p>
      </xdr:txBody>
    </xdr:sp>
    <xdr:clientData/>
  </xdr:twoCellAnchor>
  <xdr:twoCellAnchor editAs="oneCell">
    <xdr:from>
      <xdr:col>5</xdr:col>
      <xdr:colOff>235214</xdr:colOff>
      <xdr:row>6</xdr:row>
      <xdr:rowOff>148516</xdr:rowOff>
    </xdr:from>
    <xdr:to>
      <xdr:col>7</xdr:col>
      <xdr:colOff>9389</xdr:colOff>
      <xdr:row>7</xdr:row>
      <xdr:rowOff>132216</xdr:rowOff>
    </xdr:to>
    <xdr:sp macro="" textlink="$H$60">
      <xdr:nvSpPr>
        <xdr:cNvPr id="21" name="CasellaDiTesto 20">
          <a:extLst>
            <a:ext uri="{FF2B5EF4-FFF2-40B4-BE49-F238E27FC236}">
              <a16:creationId xmlns:a16="http://schemas.microsoft.com/office/drawing/2014/main" xmlns="" id="{00000000-0008-0000-0200-000015000000}"/>
            </a:ext>
          </a:extLst>
        </xdr:cNvPr>
        <xdr:cNvSpPr txBox="1"/>
      </xdr:nvSpPr>
      <xdr:spPr>
        <a:xfrm>
          <a:off x="2406914" y="1262941"/>
          <a:ext cx="479025" cy="17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B290A202-6E4C-486E-916F-234B0C037137}" type="TxLink">
            <a:rPr lang="en-US" sz="800" b="1" i="0" u="none" strike="noStrike">
              <a:solidFill>
                <a:srgbClr val="00B050"/>
              </a:solidFill>
              <a:latin typeface="Calibri"/>
              <a:cs typeface="Calibri"/>
            </a:rPr>
            <a:pPr algn="ctr"/>
            <a:t>1000 kWh</a:t>
          </a:fld>
          <a:endParaRPr lang="it-IT" sz="800" b="1">
            <a:solidFill>
              <a:srgbClr val="00B050"/>
            </a:solidFill>
          </a:endParaRPr>
        </a:p>
      </xdr:txBody>
    </xdr:sp>
    <xdr:clientData/>
  </xdr:twoCellAnchor>
  <xdr:oneCellAnchor>
    <xdr:from>
      <xdr:col>3</xdr:col>
      <xdr:colOff>67471</xdr:colOff>
      <xdr:row>6</xdr:row>
      <xdr:rowOff>92814</xdr:rowOff>
    </xdr:from>
    <xdr:ext cx="658835" cy="219163"/>
    <xdr:sp macro="" textlink="$H$59">
      <xdr:nvSpPr>
        <xdr:cNvPr id="22" name="CasellaDiTesto 21">
          <a:extLst>
            <a:ext uri="{FF2B5EF4-FFF2-40B4-BE49-F238E27FC236}">
              <a16:creationId xmlns:a16="http://schemas.microsoft.com/office/drawing/2014/main" xmlns="" id="{00000000-0008-0000-0200-000016000000}"/>
            </a:ext>
          </a:extLst>
        </xdr:cNvPr>
        <xdr:cNvSpPr txBox="1"/>
      </xdr:nvSpPr>
      <xdr:spPr>
        <a:xfrm>
          <a:off x="1505746" y="1207239"/>
          <a:ext cx="658835"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3C28946D-2F93-482E-89D6-0F900962FF61}" type="TxLink">
            <a:rPr lang="en-US" sz="1400" b="1" i="0" u="none" strike="noStrike">
              <a:solidFill>
                <a:srgbClr val="0070C0"/>
              </a:solidFill>
              <a:latin typeface="Calibri"/>
              <a:cs typeface="Calibri"/>
            </a:rPr>
            <a:pPr algn="ctr"/>
            <a:t>200 kWh</a:t>
          </a:fld>
          <a:endParaRPr lang="it-IT" sz="1400" b="1">
            <a:solidFill>
              <a:srgbClr val="0070C0"/>
            </a:solidFill>
          </a:endParaRPr>
        </a:p>
      </xdr:txBody>
    </xdr:sp>
    <xdr:clientData/>
  </xdr:oneCellAnchor>
  <xdr:oneCellAnchor>
    <xdr:from>
      <xdr:col>3</xdr:col>
      <xdr:colOff>160406</xdr:colOff>
      <xdr:row>8</xdr:row>
      <xdr:rowOff>108163</xdr:rowOff>
    </xdr:from>
    <xdr:ext cx="476862" cy="219163"/>
    <xdr:sp macro="" textlink="$H$61">
      <xdr:nvSpPr>
        <xdr:cNvPr id="23" name="CasellaDiTesto 22">
          <a:extLst>
            <a:ext uri="{FF2B5EF4-FFF2-40B4-BE49-F238E27FC236}">
              <a16:creationId xmlns:a16="http://schemas.microsoft.com/office/drawing/2014/main" xmlns="" id="{00000000-0008-0000-0200-000017000000}"/>
            </a:ext>
          </a:extLst>
        </xdr:cNvPr>
        <xdr:cNvSpPr txBox="1"/>
      </xdr:nvSpPr>
      <xdr:spPr>
        <a:xfrm>
          <a:off x="1598681" y="1603588"/>
          <a:ext cx="47686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lgn="ctr"/>
          <a:fld id="{648003F4-CA6C-4958-971B-6189CD018A91}" type="TxLink">
            <a:rPr lang="en-US" sz="1400" b="1" i="0" u="none" strike="noStrike">
              <a:solidFill>
                <a:srgbClr val="FF0000"/>
              </a:solidFill>
              <a:latin typeface="Calibri"/>
              <a:ea typeface="+mn-ea"/>
              <a:cs typeface="Calibri"/>
            </a:rPr>
            <a:pPr marL="0" indent="0" algn="ctr"/>
            <a:t>0 kWh</a:t>
          </a:fld>
          <a:endParaRPr lang="it-IT" sz="1400" b="1" i="0" u="none" strike="noStrike">
            <a:solidFill>
              <a:srgbClr val="FF0000"/>
            </a:solidFill>
            <a:latin typeface="Calibri"/>
            <a:ea typeface="+mn-ea"/>
            <a:cs typeface="Calibri"/>
          </a:endParaRPr>
        </a:p>
      </xdr:txBody>
    </xdr:sp>
    <xdr:clientData/>
  </xdr:oneCellAnchor>
  <mc:AlternateContent xmlns:mc="http://schemas.openxmlformats.org/markup-compatibility/2006">
    <mc:Choice xmlns:a14="http://schemas.microsoft.com/office/drawing/2010/main" Requires="a14">
      <xdr:twoCellAnchor editAs="oneCell">
        <xdr:from>
          <xdr:col>10</xdr:col>
          <xdr:colOff>203200</xdr:colOff>
          <xdr:row>1</xdr:row>
          <xdr:rowOff>107950</xdr:rowOff>
        </xdr:from>
        <xdr:to>
          <xdr:col>10</xdr:col>
          <xdr:colOff>438150</xdr:colOff>
          <xdr:row>3</xdr:row>
          <xdr:rowOff>12700</xdr:rowOff>
        </xdr:to>
        <xdr:sp macro="" textlink="">
          <xdr:nvSpPr>
            <xdr:cNvPr id="78849" name="Spinner 1" hidden="1">
              <a:extLst>
                <a:ext uri="{63B3BB69-23CF-44E3-9099-C40C66FF867C}">
                  <a14:compatExt spid="_x0000_s7884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812800</xdr:colOff>
          <xdr:row>3</xdr:row>
          <xdr:rowOff>209550</xdr:rowOff>
        </xdr:from>
        <xdr:to>
          <xdr:col>2</xdr:col>
          <xdr:colOff>1047750</xdr:colOff>
          <xdr:row>5</xdr:row>
          <xdr:rowOff>19050</xdr:rowOff>
        </xdr:to>
        <xdr:sp macro="" textlink="">
          <xdr:nvSpPr>
            <xdr:cNvPr id="78850" name="Spinner 2" hidden="1">
              <a:extLst>
                <a:ext uri="{63B3BB69-23CF-44E3-9099-C40C66FF867C}">
                  <a14:compatExt spid="_x0000_s78850"/>
                </a:ext>
              </a:extLst>
            </xdr:cNvPr>
            <xdr:cNvSpPr/>
          </xdr:nvSpPr>
          <xdr:spPr>
            <a:xfrm>
              <a:off x="0" y="0"/>
              <a:ext cx="0" cy="0"/>
            </a:xfrm>
            <a:prstGeom prst="rect">
              <a:avLst/>
            </a:prstGeom>
          </xdr:spPr>
        </xdr:sp>
        <xdr:clientData fLocksWithSheet="0"/>
      </xdr:twoCellAnchor>
    </mc:Choice>
    <mc:Fallback/>
  </mc:AlternateContent>
  <xdr:twoCellAnchor editAs="oneCell">
    <xdr:from>
      <xdr:col>5</xdr:col>
      <xdr:colOff>249372</xdr:colOff>
      <xdr:row>7</xdr:row>
      <xdr:rowOff>151290</xdr:rowOff>
    </xdr:from>
    <xdr:to>
      <xdr:col>7</xdr:col>
      <xdr:colOff>821</xdr:colOff>
      <xdr:row>8</xdr:row>
      <xdr:rowOff>108487</xdr:rowOff>
    </xdr:to>
    <xdr:sp macro="" textlink="$H$61">
      <xdr:nvSpPr>
        <xdr:cNvPr id="26" name="CasellaDiTesto 25">
          <a:extLst>
            <a:ext uri="{FF2B5EF4-FFF2-40B4-BE49-F238E27FC236}">
              <a16:creationId xmlns:a16="http://schemas.microsoft.com/office/drawing/2014/main" xmlns="" id="{00000000-0008-0000-0200-00001A000000}"/>
            </a:ext>
          </a:extLst>
        </xdr:cNvPr>
        <xdr:cNvSpPr txBox="1"/>
      </xdr:nvSpPr>
      <xdr:spPr>
        <a:xfrm>
          <a:off x="2421072" y="1456215"/>
          <a:ext cx="456299" cy="14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149E32EC-310C-4669-985D-7A626539106E}" type="TxLink">
            <a:rPr lang="en-US" sz="800" b="1" i="0" u="none" strike="noStrike">
              <a:solidFill>
                <a:srgbClr val="FF0000"/>
              </a:solidFill>
              <a:latin typeface="Calibri"/>
              <a:cs typeface="Calibri"/>
            </a:rPr>
            <a:pPr algn="ctr"/>
            <a:t>0 kWh</a:t>
          </a:fld>
          <a:endParaRPr lang="it-IT" sz="800" b="1">
            <a:solidFill>
              <a:srgbClr val="FF0000"/>
            </a:solidFill>
          </a:endParaRPr>
        </a:p>
      </xdr:txBody>
    </xdr:sp>
    <xdr:clientData/>
  </xdr:twoCellAnchor>
  <xdr:twoCellAnchor editAs="oneCell">
    <xdr:from>
      <xdr:col>2</xdr:col>
      <xdr:colOff>803417</xdr:colOff>
      <xdr:row>7</xdr:row>
      <xdr:rowOff>137948</xdr:rowOff>
    </xdr:from>
    <xdr:to>
      <xdr:col>5</xdr:col>
      <xdr:colOff>124810</xdr:colOff>
      <xdr:row>7</xdr:row>
      <xdr:rowOff>140717</xdr:rowOff>
    </xdr:to>
    <xdr:cxnSp macro="">
      <xdr:nvCxnSpPr>
        <xdr:cNvPr id="27" name="Connettore 2 26">
          <a:extLst>
            <a:ext uri="{FF2B5EF4-FFF2-40B4-BE49-F238E27FC236}">
              <a16:creationId xmlns:a16="http://schemas.microsoft.com/office/drawing/2014/main" xmlns="" id="{00000000-0008-0000-0200-00001B000000}"/>
            </a:ext>
          </a:extLst>
        </xdr:cNvPr>
        <xdr:cNvCxnSpPr/>
      </xdr:nvCxnSpPr>
      <xdr:spPr>
        <a:xfrm flipH="1">
          <a:off x="1060592" y="1442873"/>
          <a:ext cx="1235918" cy="2769"/>
        </a:xfrm>
        <a:prstGeom prst="straightConnector1">
          <a:avLst/>
        </a:prstGeom>
        <a:ln w="381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124810</xdr:colOff>
      <xdr:row>5</xdr:row>
      <xdr:rowOff>98535</xdr:rowOff>
    </xdr:from>
    <xdr:to>
      <xdr:col>5</xdr:col>
      <xdr:colOff>124811</xdr:colOff>
      <xdr:row>7</xdr:row>
      <xdr:rowOff>151086</xdr:rowOff>
    </xdr:to>
    <xdr:cxnSp macro="">
      <xdr:nvCxnSpPr>
        <xdr:cNvPr id="28" name="Connettore 1 27">
          <a:extLst>
            <a:ext uri="{FF2B5EF4-FFF2-40B4-BE49-F238E27FC236}">
              <a16:creationId xmlns:a16="http://schemas.microsoft.com/office/drawing/2014/main" xmlns="" id="{00000000-0008-0000-0200-00001C000000}"/>
            </a:ext>
          </a:extLst>
        </xdr:cNvPr>
        <xdr:cNvCxnSpPr/>
      </xdr:nvCxnSpPr>
      <xdr:spPr>
        <a:xfrm flipV="1">
          <a:off x="2296510" y="1022460"/>
          <a:ext cx="1" cy="433551"/>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6569</xdr:colOff>
      <xdr:row>5</xdr:row>
      <xdr:rowOff>91965</xdr:rowOff>
    </xdr:from>
    <xdr:to>
      <xdr:col>5</xdr:col>
      <xdr:colOff>137949</xdr:colOff>
      <xdr:row>5</xdr:row>
      <xdr:rowOff>91965</xdr:rowOff>
    </xdr:to>
    <xdr:cxnSp macro="">
      <xdr:nvCxnSpPr>
        <xdr:cNvPr id="29" name="Connettore 1 28">
          <a:extLst>
            <a:ext uri="{FF2B5EF4-FFF2-40B4-BE49-F238E27FC236}">
              <a16:creationId xmlns:a16="http://schemas.microsoft.com/office/drawing/2014/main" xmlns="" id="{00000000-0008-0000-0200-00001D000000}"/>
            </a:ext>
          </a:extLst>
        </xdr:cNvPr>
        <xdr:cNvCxnSpPr/>
      </xdr:nvCxnSpPr>
      <xdr:spPr>
        <a:xfrm flipH="1">
          <a:off x="2178269" y="1015890"/>
          <a:ext cx="131380" cy="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795131</xdr:colOff>
      <xdr:row>1</xdr:row>
      <xdr:rowOff>107674</xdr:rowOff>
    </xdr:from>
    <xdr:to>
      <xdr:col>6</xdr:col>
      <xdr:colOff>231913</xdr:colOff>
      <xdr:row>2</xdr:row>
      <xdr:rowOff>187073</xdr:rowOff>
    </xdr:to>
    <xdr:sp macro="" textlink="">
      <xdr:nvSpPr>
        <xdr:cNvPr id="30" name="Rettangolo arrotondato 29">
          <a:extLst>
            <a:ext uri="{FF2B5EF4-FFF2-40B4-BE49-F238E27FC236}">
              <a16:creationId xmlns:a16="http://schemas.microsoft.com/office/drawing/2014/main" xmlns="" id="{00000000-0008-0000-0200-00001E000000}"/>
            </a:ext>
          </a:extLst>
        </xdr:cNvPr>
        <xdr:cNvSpPr/>
      </xdr:nvSpPr>
      <xdr:spPr>
        <a:xfrm>
          <a:off x="1052306" y="183874"/>
          <a:ext cx="1703732" cy="25084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050" b="1">
              <a:solidFill>
                <a:sysClr val="windowText" lastClr="000000"/>
              </a:solidFill>
              <a:latin typeface="Arial Narrow" panose="020B0606020202030204" pitchFamily="34" charset="0"/>
            </a:rPr>
            <a:t>ASSESSMENT</a:t>
          </a:r>
          <a:r>
            <a:rPr lang="it-IT" sz="1050">
              <a:solidFill>
                <a:sysClr val="windowText" lastClr="000000"/>
              </a:solidFill>
              <a:latin typeface="Arial Narrow" panose="020B0606020202030204" pitchFamily="34" charset="0"/>
            </a:rPr>
            <a:t> </a:t>
          </a:r>
          <a:r>
            <a:rPr lang="it-IT" sz="1050" b="1">
              <a:solidFill>
                <a:sysClr val="windowText" lastClr="000000"/>
              </a:solidFill>
              <a:latin typeface="Arial Narrow" panose="020B0606020202030204" pitchFamily="34" charset="0"/>
            </a:rPr>
            <a:t>BOUNDARY</a:t>
          </a:r>
        </a:p>
      </xdr:txBody>
    </xdr:sp>
    <xdr:clientData/>
  </xdr:twoCellAnchor>
  <xdr:twoCellAnchor editAs="oneCell">
    <xdr:from>
      <xdr:col>7</xdr:col>
      <xdr:colOff>120894</xdr:colOff>
      <xdr:row>10</xdr:row>
      <xdr:rowOff>201032</xdr:rowOff>
    </xdr:from>
    <xdr:to>
      <xdr:col>9</xdr:col>
      <xdr:colOff>341586</xdr:colOff>
      <xdr:row>10</xdr:row>
      <xdr:rowOff>558362</xdr:rowOff>
    </xdr:to>
    <xdr:sp macro="" textlink="">
      <xdr:nvSpPr>
        <xdr:cNvPr id="31" name="Rettangolo 30">
          <a:extLst>
            <a:ext uri="{FF2B5EF4-FFF2-40B4-BE49-F238E27FC236}">
              <a16:creationId xmlns:a16="http://schemas.microsoft.com/office/drawing/2014/main" xmlns="" id="{00000000-0008-0000-0200-00001F000000}"/>
            </a:ext>
          </a:extLst>
        </xdr:cNvPr>
        <xdr:cNvSpPr/>
      </xdr:nvSpPr>
      <xdr:spPr>
        <a:xfrm>
          <a:off x="2997444" y="2077457"/>
          <a:ext cx="1173192" cy="357330"/>
        </a:xfrm>
        <a:prstGeom prst="rect">
          <a:avLst/>
        </a:prstGeom>
        <a:noFill/>
        <a:ln w="63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editAs="oneCell">
    <xdr:from>
      <xdr:col>2</xdr:col>
      <xdr:colOff>847396</xdr:colOff>
      <xdr:row>8</xdr:row>
      <xdr:rowOff>105103</xdr:rowOff>
    </xdr:from>
    <xdr:to>
      <xdr:col>7</xdr:col>
      <xdr:colOff>216777</xdr:colOff>
      <xdr:row>8</xdr:row>
      <xdr:rowOff>105103</xdr:rowOff>
    </xdr:to>
    <xdr:cxnSp macro="">
      <xdr:nvCxnSpPr>
        <xdr:cNvPr id="32" name="Connettore 2 31">
          <a:extLst>
            <a:ext uri="{FF2B5EF4-FFF2-40B4-BE49-F238E27FC236}">
              <a16:creationId xmlns:a16="http://schemas.microsoft.com/office/drawing/2014/main" xmlns="" id="{00000000-0008-0000-0200-000020000000}"/>
            </a:ext>
          </a:extLst>
        </xdr:cNvPr>
        <xdr:cNvCxnSpPr/>
      </xdr:nvCxnSpPr>
      <xdr:spPr>
        <a:xfrm>
          <a:off x="1104571" y="1600528"/>
          <a:ext cx="1988756"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1176515</xdr:colOff>
      <xdr:row>10</xdr:row>
      <xdr:rowOff>190153</xdr:rowOff>
    </xdr:from>
    <xdr:ext cx="797782" cy="219163"/>
    <xdr:sp macro="" textlink="$H$56">
      <xdr:nvSpPr>
        <xdr:cNvPr id="33" name="CasellaDiTesto 32">
          <a:extLst>
            <a:ext uri="{FF2B5EF4-FFF2-40B4-BE49-F238E27FC236}">
              <a16:creationId xmlns:a16="http://schemas.microsoft.com/office/drawing/2014/main" xmlns="" id="{00000000-0008-0000-0200-000021000000}"/>
            </a:ext>
          </a:extLst>
        </xdr:cNvPr>
        <xdr:cNvSpPr txBox="1"/>
      </xdr:nvSpPr>
      <xdr:spPr>
        <a:xfrm>
          <a:off x="1433690" y="2066578"/>
          <a:ext cx="79778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lgn="ctr"/>
          <a:fld id="{0728DD39-FC71-46CC-90B8-BB9B91632009}" type="TxLink">
            <a:rPr lang="en-US" sz="1400" b="1" i="0" u="none" strike="noStrike">
              <a:solidFill>
                <a:srgbClr val="92D050"/>
              </a:solidFill>
              <a:latin typeface="Calibri"/>
              <a:ea typeface="+mn-ea"/>
              <a:cs typeface="Calibri"/>
            </a:rPr>
            <a:pPr marL="0" indent="0" algn="ctr"/>
            <a:t>2.750 kWh</a:t>
          </a:fld>
          <a:endParaRPr lang="it-IT" sz="1400" b="1" i="0" u="none" strike="noStrike">
            <a:solidFill>
              <a:srgbClr val="92D050"/>
            </a:solidFill>
            <a:latin typeface="Calibri"/>
            <a:ea typeface="+mn-ea"/>
            <a:cs typeface="Calibri"/>
          </a:endParaRPr>
        </a:p>
      </xdr:txBody>
    </xdr:sp>
    <xdr:clientData/>
  </xdr:oneCellAnchor>
  <xdr:twoCellAnchor editAs="oneCell">
    <xdr:from>
      <xdr:col>2</xdr:col>
      <xdr:colOff>190499</xdr:colOff>
      <xdr:row>9</xdr:row>
      <xdr:rowOff>177720</xdr:rowOff>
    </xdr:from>
    <xdr:to>
      <xdr:col>2</xdr:col>
      <xdr:colOff>821530</xdr:colOff>
      <xdr:row>10</xdr:row>
      <xdr:rowOff>375821</xdr:rowOff>
    </xdr:to>
    <xdr:pic>
      <xdr:nvPicPr>
        <xdr:cNvPr id="34" name="Immagine 33">
          <a:extLst>
            <a:ext uri="{FF2B5EF4-FFF2-40B4-BE49-F238E27FC236}">
              <a16:creationId xmlns:a16="http://schemas.microsoft.com/office/drawing/2014/main" xmlns="" id="{00000000-0008-0000-0200-000022000000}"/>
            </a:ext>
          </a:extLst>
        </xdr:cNvPr>
        <xdr:cNvPicPr>
          <a:picLocks noChangeAspect="1"/>
        </xdr:cNvPicPr>
      </xdr:nvPicPr>
      <xdr:blipFill>
        <a:blip xmlns:r="http://schemas.openxmlformats.org/officeDocument/2006/relationships" r:embed="rId4"/>
        <a:stretch>
          <a:fillRect/>
        </a:stretch>
      </xdr:blipFill>
      <xdr:spPr>
        <a:xfrm>
          <a:off x="447674" y="1863645"/>
          <a:ext cx="631031" cy="388601"/>
        </a:xfrm>
        <a:prstGeom prst="rect">
          <a:avLst/>
        </a:prstGeom>
      </xdr:spPr>
    </xdr:pic>
    <xdr:clientData/>
  </xdr:twoCellAnchor>
  <xdr:twoCellAnchor editAs="oneCell">
    <xdr:from>
      <xdr:col>5</xdr:col>
      <xdr:colOff>6569</xdr:colOff>
      <xdr:row>5</xdr:row>
      <xdr:rowOff>45982</xdr:rowOff>
    </xdr:from>
    <xdr:to>
      <xdr:col>7</xdr:col>
      <xdr:colOff>210208</xdr:colOff>
      <xdr:row>7</xdr:row>
      <xdr:rowOff>124810</xdr:rowOff>
    </xdr:to>
    <xdr:cxnSp macro="">
      <xdr:nvCxnSpPr>
        <xdr:cNvPr id="35" name="Connettore 4 24">
          <a:extLst>
            <a:ext uri="{FF2B5EF4-FFF2-40B4-BE49-F238E27FC236}">
              <a16:creationId xmlns:a16="http://schemas.microsoft.com/office/drawing/2014/main" xmlns="" id="{00000000-0008-0000-0200-000023000000}"/>
            </a:ext>
          </a:extLst>
        </xdr:cNvPr>
        <xdr:cNvCxnSpPr/>
      </xdr:nvCxnSpPr>
      <xdr:spPr>
        <a:xfrm>
          <a:off x="2178269" y="969907"/>
          <a:ext cx="908489" cy="459828"/>
        </a:xfrm>
        <a:prstGeom prst="bentConnector3">
          <a:avLst>
            <a:gd name="adj1" fmla="val 18345"/>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166509</xdr:colOff>
      <xdr:row>6</xdr:row>
      <xdr:rowOff>187135</xdr:rowOff>
    </xdr:from>
    <xdr:to>
      <xdr:col>10</xdr:col>
      <xdr:colOff>363578</xdr:colOff>
      <xdr:row>9</xdr:row>
      <xdr:rowOff>39349</xdr:rowOff>
    </xdr:to>
    <xdr:sp macro="" textlink="$H$54">
      <xdr:nvSpPr>
        <xdr:cNvPr id="36" name="Freccia a destra 35">
          <a:extLst>
            <a:ext uri="{FF2B5EF4-FFF2-40B4-BE49-F238E27FC236}">
              <a16:creationId xmlns:a16="http://schemas.microsoft.com/office/drawing/2014/main" xmlns="" id="{00000000-0008-0000-0200-000024000000}"/>
            </a:ext>
          </a:extLst>
        </xdr:cNvPr>
        <xdr:cNvSpPr/>
      </xdr:nvSpPr>
      <xdr:spPr>
        <a:xfrm>
          <a:off x="3528834" y="1301560"/>
          <a:ext cx="1149569" cy="423714"/>
        </a:xfrm>
        <a:prstGeom prst="rightArrow">
          <a:avLst>
            <a:gd name="adj1" fmla="val 63889"/>
            <a:gd name="adj2" fmla="val 50000"/>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fld id="{8DEC796B-6CCD-4968-8B14-7AD3407FB16D}" type="TxLink">
            <a:rPr lang="en-US" sz="1050" b="1" i="0" u="none" strike="noStrike">
              <a:solidFill>
                <a:srgbClr val="FF0000"/>
              </a:solidFill>
              <a:latin typeface="Calibri"/>
              <a:cs typeface="Calibri"/>
            </a:rPr>
            <a:pPr algn="ctr"/>
            <a:t>Heat 3.750 kWh</a:t>
          </a:fld>
          <a:endParaRPr lang="it-IT" sz="1050" b="1">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9</xdr:col>
          <xdr:colOff>31750</xdr:colOff>
          <xdr:row>10</xdr:row>
          <xdr:rowOff>222250</xdr:rowOff>
        </xdr:from>
        <xdr:to>
          <xdr:col>9</xdr:col>
          <xdr:colOff>298450</xdr:colOff>
          <xdr:row>10</xdr:row>
          <xdr:rowOff>533400</xdr:rowOff>
        </xdr:to>
        <xdr:sp macro="" textlink="">
          <xdr:nvSpPr>
            <xdr:cNvPr id="78851" name="Spinner 3" hidden="1">
              <a:extLst>
                <a:ext uri="{63B3BB69-23CF-44E3-9099-C40C66FF867C}">
                  <a14:compatExt spid="_x0000_s78851"/>
                </a:ext>
              </a:extLst>
            </xdr:cNvPr>
            <xdr:cNvSpPr/>
          </xdr:nvSpPr>
          <xdr:spPr>
            <a:xfrm>
              <a:off x="0" y="0"/>
              <a:ext cx="0" cy="0"/>
            </a:xfrm>
            <a:prstGeom prst="rect">
              <a:avLst/>
            </a:prstGeom>
          </xdr:spPr>
        </xdr:sp>
        <xdr:clientData fLocksWithSheet="0"/>
      </xdr:twoCellAnchor>
    </mc:Choice>
    <mc:Fallback/>
  </mc:AlternateContent>
  <xdr:twoCellAnchor editAs="oneCell">
    <xdr:from>
      <xdr:col>10</xdr:col>
      <xdr:colOff>285322</xdr:colOff>
      <xdr:row>28</xdr:row>
      <xdr:rowOff>43855</xdr:rowOff>
    </xdr:from>
    <xdr:to>
      <xdr:col>12</xdr:col>
      <xdr:colOff>248478</xdr:colOff>
      <xdr:row>32</xdr:row>
      <xdr:rowOff>65479</xdr:rowOff>
    </xdr:to>
    <xdr:pic>
      <xdr:nvPicPr>
        <xdr:cNvPr id="38" name="Picture 2">
          <a:extLst>
            <a:ext uri="{FF2B5EF4-FFF2-40B4-BE49-F238E27FC236}">
              <a16:creationId xmlns:a16="http://schemas.microsoft.com/office/drawing/2014/main" xmlns="" id="{00000000-0008-0000-0200-00002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600147" y="5539780"/>
          <a:ext cx="906131" cy="793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673739</xdr:colOff>
      <xdr:row>5</xdr:row>
      <xdr:rowOff>57985</xdr:rowOff>
    </xdr:from>
    <xdr:to>
      <xdr:col>5</xdr:col>
      <xdr:colOff>6569</xdr:colOff>
      <xdr:row>5</xdr:row>
      <xdr:rowOff>65689</xdr:rowOff>
    </xdr:to>
    <xdr:cxnSp macro="">
      <xdr:nvCxnSpPr>
        <xdr:cNvPr id="39" name="Connettore 2 38">
          <a:extLst>
            <a:ext uri="{FF2B5EF4-FFF2-40B4-BE49-F238E27FC236}">
              <a16:creationId xmlns:a16="http://schemas.microsoft.com/office/drawing/2014/main" xmlns="" id="{00000000-0008-0000-0200-000027000000}"/>
            </a:ext>
          </a:extLst>
        </xdr:cNvPr>
        <xdr:cNvCxnSpPr/>
      </xdr:nvCxnSpPr>
      <xdr:spPr>
        <a:xfrm>
          <a:off x="930914" y="981910"/>
          <a:ext cx="1247355" cy="7704"/>
        </a:xfrm>
        <a:prstGeom prst="straightConnector1">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821530</xdr:colOff>
      <xdr:row>9</xdr:row>
      <xdr:rowOff>131379</xdr:rowOff>
    </xdr:from>
    <xdr:to>
      <xdr:col>7</xdr:col>
      <xdr:colOff>216777</xdr:colOff>
      <xdr:row>10</xdr:row>
      <xdr:rowOff>181521</xdr:rowOff>
    </xdr:to>
    <xdr:cxnSp macro="">
      <xdr:nvCxnSpPr>
        <xdr:cNvPr id="40" name="Connettore 4 43">
          <a:extLst>
            <a:ext uri="{FF2B5EF4-FFF2-40B4-BE49-F238E27FC236}">
              <a16:creationId xmlns:a16="http://schemas.microsoft.com/office/drawing/2014/main" xmlns="" id="{00000000-0008-0000-0200-000028000000}"/>
            </a:ext>
          </a:extLst>
        </xdr:cNvPr>
        <xdr:cNvCxnSpPr>
          <a:stCxn id="34" idx="3"/>
        </xdr:cNvCxnSpPr>
      </xdr:nvCxnSpPr>
      <xdr:spPr>
        <a:xfrm flipV="1">
          <a:off x="1078705" y="1817304"/>
          <a:ext cx="2014622" cy="240642"/>
        </a:xfrm>
        <a:prstGeom prst="bentConnector3">
          <a:avLst>
            <a:gd name="adj1" fmla="val 60100"/>
          </a:avLst>
        </a:prstGeom>
        <a:ln w="38100">
          <a:solidFill>
            <a:schemeClr val="accent3">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946150</xdr:colOff>
          <xdr:row>19</xdr:row>
          <xdr:rowOff>38100</xdr:rowOff>
        </xdr:from>
        <xdr:to>
          <xdr:col>3</xdr:col>
          <xdr:colOff>69850</xdr:colOff>
          <xdr:row>20</xdr:row>
          <xdr:rowOff>190500</xdr:rowOff>
        </xdr:to>
        <xdr:sp macro="" textlink="">
          <xdr:nvSpPr>
            <xdr:cNvPr id="78852" name="Check Box 4" hidden="1">
              <a:extLst>
                <a:ext uri="{63B3BB69-23CF-44E3-9099-C40C66FF867C}">
                  <a14:compatExt spid="_x0000_s78852"/>
                </a:ext>
              </a:extLst>
            </xdr:cNvPr>
            <xdr:cNvSpPr/>
          </xdr:nvSpPr>
          <xdr:spPr>
            <a:xfrm>
              <a:off x="0" y="0"/>
              <a:ext cx="0" cy="0"/>
            </a:xfrm>
            <a:prstGeom prst="rect">
              <a:avLst/>
            </a:prstGeom>
          </xdr:spPr>
        </xdr:sp>
        <xdr:clientData fLocksWithSheet="0"/>
      </xdr:twoCellAnchor>
    </mc:Choice>
    <mc:Fallback/>
  </mc:AlternateContent>
  <xdr:twoCellAnchor editAs="oneCell">
    <xdr:from>
      <xdr:col>5</xdr:col>
      <xdr:colOff>250686</xdr:colOff>
      <xdr:row>8</xdr:row>
      <xdr:rowOff>172311</xdr:rowOff>
    </xdr:from>
    <xdr:to>
      <xdr:col>7</xdr:col>
      <xdr:colOff>2135</xdr:colOff>
      <xdr:row>9</xdr:row>
      <xdr:rowOff>129508</xdr:rowOff>
    </xdr:to>
    <xdr:sp macro="" textlink="$H$56">
      <xdr:nvSpPr>
        <xdr:cNvPr id="42" name="CasellaDiTesto 41">
          <a:extLst>
            <a:ext uri="{FF2B5EF4-FFF2-40B4-BE49-F238E27FC236}">
              <a16:creationId xmlns:a16="http://schemas.microsoft.com/office/drawing/2014/main" xmlns="" id="{00000000-0008-0000-0200-00002A000000}"/>
            </a:ext>
          </a:extLst>
        </xdr:cNvPr>
        <xdr:cNvSpPr txBox="1"/>
      </xdr:nvSpPr>
      <xdr:spPr>
        <a:xfrm>
          <a:off x="2422386" y="1667736"/>
          <a:ext cx="456299" cy="14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93BEDF45-600F-4F8C-BB76-27F16FF23319}" type="TxLink">
            <a:rPr lang="en-US" sz="800" b="1" i="0" u="none" strike="noStrike">
              <a:solidFill>
                <a:srgbClr val="92D050"/>
              </a:solidFill>
              <a:latin typeface="Calibri"/>
              <a:ea typeface="+mn-ea"/>
              <a:cs typeface="Calibri"/>
            </a:rPr>
            <a:pPr marL="0" indent="0" algn="ctr"/>
            <a:t>2.750 kWh</a:t>
          </a:fld>
          <a:endParaRPr lang="it-IT" sz="800" b="1" i="0" u="none" strike="noStrike">
            <a:solidFill>
              <a:srgbClr val="92D050"/>
            </a:solidFill>
            <a:latin typeface="Calibri"/>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10</xdr:col>
          <xdr:colOff>209550</xdr:colOff>
          <xdr:row>3</xdr:row>
          <xdr:rowOff>69850</xdr:rowOff>
        </xdr:from>
        <xdr:to>
          <xdr:col>10</xdr:col>
          <xdr:colOff>450850</xdr:colOff>
          <xdr:row>4</xdr:row>
          <xdr:rowOff>38100</xdr:rowOff>
        </xdr:to>
        <xdr:sp macro="" textlink="">
          <xdr:nvSpPr>
            <xdr:cNvPr id="78853" name="Spinner 5" hidden="1">
              <a:extLst>
                <a:ext uri="{63B3BB69-23CF-44E3-9099-C40C66FF867C}">
                  <a14:compatExt spid="_x0000_s78853"/>
                </a:ext>
              </a:extLst>
            </xdr:cNvPr>
            <xdr:cNvSpPr/>
          </xdr:nvSpPr>
          <xdr:spPr>
            <a:xfrm>
              <a:off x="0" y="0"/>
              <a:ext cx="0" cy="0"/>
            </a:xfrm>
            <a:prstGeom prst="rect">
              <a:avLst/>
            </a:prstGeom>
          </xdr:spPr>
        </xdr:sp>
        <xdr:clientData fLocksWithSheet="0"/>
      </xdr:twoCellAnchor>
    </mc:Choice>
    <mc:Fallback/>
  </mc:AlternateContent>
  <xdr:twoCellAnchor editAs="oneCell">
    <xdr:from>
      <xdr:col>10</xdr:col>
      <xdr:colOff>483704</xdr:colOff>
      <xdr:row>3</xdr:row>
      <xdr:rowOff>67714</xdr:rowOff>
    </xdr:from>
    <xdr:to>
      <xdr:col>12</xdr:col>
      <xdr:colOff>400877</xdr:colOff>
      <xdr:row>4</xdr:row>
      <xdr:rowOff>31881</xdr:rowOff>
    </xdr:to>
    <xdr:sp macro="" textlink="$H$53">
      <xdr:nvSpPr>
        <xdr:cNvPr id="44" name="CasellaDiTesto 43">
          <a:extLst>
            <a:ext uri="{FF2B5EF4-FFF2-40B4-BE49-F238E27FC236}">
              <a16:creationId xmlns:a16="http://schemas.microsoft.com/office/drawing/2014/main" xmlns="" id="{00000000-0008-0000-0200-00002C000000}"/>
            </a:ext>
          </a:extLst>
        </xdr:cNvPr>
        <xdr:cNvSpPr txBox="1"/>
      </xdr:nvSpPr>
      <xdr:spPr>
        <a:xfrm>
          <a:off x="4798529" y="505864"/>
          <a:ext cx="860148" cy="2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A493B9B3-D5A0-48FE-B668-F7A9F4B4473E}" type="TxLink">
            <a:rPr lang="en-US" sz="1400" b="1" i="0" u="none" strike="noStrike">
              <a:solidFill>
                <a:sysClr val="windowText" lastClr="000000"/>
              </a:solidFill>
              <a:latin typeface="Calibri"/>
              <a:ea typeface="+mn-ea"/>
              <a:cs typeface="Calibri"/>
            </a:rPr>
            <a:pPr marL="0" indent="0" algn="ctr"/>
            <a:t>80 %</a:t>
          </a:fld>
          <a:endParaRPr lang="it-IT" sz="1400" b="1" i="0" u="none" strike="noStrike">
            <a:solidFill>
              <a:sysClr val="windowText" lastClr="000000"/>
            </a:solidFill>
            <a:latin typeface="Calibri"/>
            <a:ea typeface="+mn-ea"/>
            <a:cs typeface="Calibri"/>
          </a:endParaRPr>
        </a:p>
      </xdr:txBody>
    </xdr:sp>
    <xdr:clientData/>
  </xdr:twoCellAnchor>
  <xdr:twoCellAnchor>
    <xdr:from>
      <xdr:col>1</xdr:col>
      <xdr:colOff>177247</xdr:colOff>
      <xdr:row>34</xdr:row>
      <xdr:rowOff>44727</xdr:rowOff>
    </xdr:from>
    <xdr:to>
      <xdr:col>12</xdr:col>
      <xdr:colOff>551207</xdr:colOff>
      <xdr:row>40</xdr:row>
      <xdr:rowOff>95250</xdr:rowOff>
    </xdr:to>
    <xdr:sp macro="" textlink="">
      <xdr:nvSpPr>
        <xdr:cNvPr id="45" name="Rettangolo con angoli arrotondati 44">
          <a:extLst>
            <a:ext uri="{FF2B5EF4-FFF2-40B4-BE49-F238E27FC236}">
              <a16:creationId xmlns:a16="http://schemas.microsoft.com/office/drawing/2014/main" xmlns="" id="{00000000-0008-0000-0200-00002D000000}"/>
            </a:ext>
          </a:extLst>
        </xdr:cNvPr>
        <xdr:cNvSpPr/>
      </xdr:nvSpPr>
      <xdr:spPr>
        <a:xfrm>
          <a:off x="224872" y="6597927"/>
          <a:ext cx="5584135" cy="1193523"/>
        </a:xfrm>
        <a:prstGeom prst="roundRect">
          <a:avLst/>
        </a:prstGeom>
        <a:solidFill>
          <a:srgbClr val="CCFFCC"/>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70C0"/>
              </a:solidFill>
            </a:rPr>
            <a:t>Intended use of this</a:t>
          </a:r>
          <a:r>
            <a:rPr lang="en-US" sz="1100" b="1" baseline="0">
              <a:solidFill>
                <a:srgbClr val="0070C0"/>
              </a:solidFill>
            </a:rPr>
            <a:t> sheet</a:t>
          </a:r>
        </a:p>
        <a:p>
          <a:pPr lvl="0" algn="l"/>
          <a:r>
            <a:rPr lang="en-US" sz="1000" baseline="0">
              <a:solidFill>
                <a:srgbClr val="0070C0"/>
              </a:solidFill>
            </a:rPr>
            <a:t>Demonstrate the basic calculation chain: energy needs --&gt; technical systems --&gt; delivered energy</a:t>
          </a:r>
          <a:br>
            <a:rPr lang="en-US" sz="1000" baseline="0">
              <a:solidFill>
                <a:srgbClr val="0070C0"/>
              </a:solidFill>
            </a:rPr>
          </a:br>
          <a:r>
            <a:rPr lang="en-US" sz="1000" baseline="0">
              <a:solidFill>
                <a:srgbClr val="0070C0"/>
              </a:solidFill>
            </a:rPr>
            <a:t>--&gt; weighted energy (primary energy, non renewable, renewable and total + RER)</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solidFill>
                <a:srgbClr val="0070C0"/>
              </a:solidFill>
              <a:latin typeface="+mn-lt"/>
              <a:ea typeface="+mn-ea"/>
              <a:cs typeface="+mn-cs"/>
            </a:rPr>
            <a:t>Demonstrate the basic structure of weighting procedure of EN ISO 52000-1 (Step A --&gt; Step B)</a:t>
          </a:r>
        </a:p>
        <a:p>
          <a:pPr lvl="0" algn="l"/>
          <a:r>
            <a:rPr lang="en-US" sz="1000" baseline="0">
              <a:solidFill>
                <a:srgbClr val="0070C0"/>
              </a:solidFill>
            </a:rPr>
            <a:t>Demonstrate the impact of exported energy on the energy performance of a building.</a:t>
          </a:r>
        </a:p>
        <a:p>
          <a:pPr lvl="0" algn="l"/>
          <a:r>
            <a:rPr lang="en-US" sz="1000" baseline="0">
              <a:solidFill>
                <a:srgbClr val="0070C0"/>
              </a:solidFill>
            </a:rPr>
            <a:t>Demonstrate the impact of choices such as Kexp and primary energy conversion factors</a:t>
          </a:r>
        </a:p>
      </xdr:txBody>
    </xdr:sp>
    <xdr:clientData/>
  </xdr:twoCellAnchor>
  <xdr:twoCellAnchor>
    <xdr:from>
      <xdr:col>11</xdr:col>
      <xdr:colOff>57978</xdr:colOff>
      <xdr:row>13</xdr:row>
      <xdr:rowOff>190500</xdr:rowOff>
    </xdr:from>
    <xdr:to>
      <xdr:col>11</xdr:col>
      <xdr:colOff>306456</xdr:colOff>
      <xdr:row>18</xdr:row>
      <xdr:rowOff>190500</xdr:rowOff>
    </xdr:to>
    <xdr:sp macro="" textlink="">
      <xdr:nvSpPr>
        <xdr:cNvPr id="46" name="Parentesi graffa chiusa 45">
          <a:extLst>
            <a:ext uri="{FF2B5EF4-FFF2-40B4-BE49-F238E27FC236}">
              <a16:creationId xmlns:a16="http://schemas.microsoft.com/office/drawing/2014/main" xmlns="" id="{00000000-0008-0000-0200-00002E000000}"/>
            </a:ext>
          </a:extLst>
        </xdr:cNvPr>
        <xdr:cNvSpPr/>
      </xdr:nvSpPr>
      <xdr:spPr>
        <a:xfrm>
          <a:off x="4877628" y="3048000"/>
          <a:ext cx="248478" cy="9620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102704</xdr:colOff>
      <xdr:row>21</xdr:row>
      <xdr:rowOff>11596</xdr:rowOff>
    </xdr:from>
    <xdr:to>
      <xdr:col>11</xdr:col>
      <xdr:colOff>351182</xdr:colOff>
      <xdr:row>26</xdr:row>
      <xdr:rowOff>3314</xdr:rowOff>
    </xdr:to>
    <xdr:sp macro="" textlink="">
      <xdr:nvSpPr>
        <xdr:cNvPr id="47" name="Parentesi graffa chiusa 46">
          <a:extLst>
            <a:ext uri="{FF2B5EF4-FFF2-40B4-BE49-F238E27FC236}">
              <a16:creationId xmlns:a16="http://schemas.microsoft.com/office/drawing/2014/main" xmlns="" id="{00000000-0008-0000-0200-00002F000000}"/>
            </a:ext>
          </a:extLst>
        </xdr:cNvPr>
        <xdr:cNvSpPr/>
      </xdr:nvSpPr>
      <xdr:spPr>
        <a:xfrm>
          <a:off x="4922354" y="4288321"/>
          <a:ext cx="248478" cy="963268"/>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219808</xdr:colOff>
      <xdr:row>4</xdr:row>
      <xdr:rowOff>95250</xdr:rowOff>
    </xdr:from>
    <xdr:to>
      <xdr:col>7</xdr:col>
      <xdr:colOff>241788</xdr:colOff>
      <xdr:row>5</xdr:row>
      <xdr:rowOff>114920</xdr:rowOff>
    </xdr:to>
    <xdr:sp macro="" textlink="">
      <xdr:nvSpPr>
        <xdr:cNvPr id="56" name="CasellaDiTesto 55">
          <a:extLst>
            <a:ext uri="{FF2B5EF4-FFF2-40B4-BE49-F238E27FC236}">
              <a16:creationId xmlns:a16="http://schemas.microsoft.com/office/drawing/2014/main" xmlns="" id="{00000000-0008-0000-0300-000038000000}"/>
            </a:ext>
          </a:extLst>
        </xdr:cNvPr>
        <xdr:cNvSpPr txBox="1"/>
      </xdr:nvSpPr>
      <xdr:spPr>
        <a:xfrm>
          <a:off x="1970943" y="820615"/>
          <a:ext cx="1157653" cy="312747"/>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nchorCtr="0"/>
        <a:lstStyle/>
        <a:p>
          <a:r>
            <a:rPr lang="en-US" sz="900" b="1" baseline="0"/>
            <a:t>Matching</a:t>
          </a:r>
          <a:br>
            <a:rPr lang="en-US" sz="900" b="1" baseline="0"/>
          </a:br>
          <a:r>
            <a:rPr lang="en-US" sz="900" b="1" baseline="0"/>
            <a:t>factor</a:t>
          </a:r>
          <a:endParaRPr lang="en-US" sz="900" b="1"/>
        </a:p>
      </xdr:txBody>
    </xdr:sp>
    <xdr:clientData/>
  </xdr:twoCellAnchor>
  <xdr:twoCellAnchor editAs="oneCell">
    <xdr:from>
      <xdr:col>7</xdr:col>
      <xdr:colOff>381000</xdr:colOff>
      <xdr:row>3</xdr:row>
      <xdr:rowOff>41622</xdr:rowOff>
    </xdr:from>
    <xdr:to>
      <xdr:col>12</xdr:col>
      <xdr:colOff>405847</xdr:colOff>
      <xdr:row>4</xdr:row>
      <xdr:rowOff>61292</xdr:rowOff>
    </xdr:to>
    <xdr:sp macro="" textlink="">
      <xdr:nvSpPr>
        <xdr:cNvPr id="2" name="CasellaDiTesto 1">
          <a:extLst>
            <a:ext uri="{FF2B5EF4-FFF2-40B4-BE49-F238E27FC236}">
              <a16:creationId xmlns:a16="http://schemas.microsoft.com/office/drawing/2014/main" xmlns="" id="{00000000-0008-0000-0300-000002000000}"/>
            </a:ext>
          </a:extLst>
        </xdr:cNvPr>
        <xdr:cNvSpPr txBox="1"/>
      </xdr:nvSpPr>
      <xdr:spPr>
        <a:xfrm>
          <a:off x="3257550" y="479772"/>
          <a:ext cx="2406097" cy="314945"/>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900" b="1" baseline="0"/>
            <a:t>  Emission &amp; distribution</a:t>
          </a:r>
          <a:br>
            <a:rPr lang="en-US" sz="900" b="1" baseline="0"/>
          </a:br>
          <a:r>
            <a:rPr lang="en-US" sz="900" b="1" baseline="0"/>
            <a:t>  e</a:t>
          </a:r>
          <a:r>
            <a:rPr lang="en-US" sz="900" b="1"/>
            <a:t>fficiency</a:t>
          </a:r>
        </a:p>
      </xdr:txBody>
    </xdr:sp>
    <xdr:clientData/>
  </xdr:twoCellAnchor>
  <xdr:twoCellAnchor editAs="oneCell">
    <xdr:from>
      <xdr:col>7</xdr:col>
      <xdr:colOff>148622</xdr:colOff>
      <xdr:row>7</xdr:row>
      <xdr:rowOff>178593</xdr:rowOff>
    </xdr:from>
    <xdr:to>
      <xdr:col>9</xdr:col>
      <xdr:colOff>63620</xdr:colOff>
      <xdr:row>12</xdr:row>
      <xdr:rowOff>178417</xdr:rowOff>
    </xdr:to>
    <xdr:pic>
      <xdr:nvPicPr>
        <xdr:cNvPr id="3" name="Immagin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a:stretch>
          <a:fillRect/>
        </a:stretch>
      </xdr:blipFill>
      <xdr:spPr>
        <a:xfrm>
          <a:off x="3025172" y="1102518"/>
          <a:ext cx="867498" cy="952324"/>
        </a:xfrm>
        <a:prstGeom prst="rect">
          <a:avLst/>
        </a:prstGeom>
      </xdr:spPr>
    </xdr:pic>
    <xdr:clientData/>
  </xdr:twoCellAnchor>
  <xdr:oneCellAnchor>
    <xdr:from>
      <xdr:col>5</xdr:col>
      <xdr:colOff>307130</xdr:colOff>
      <xdr:row>7</xdr:row>
      <xdr:rowOff>82375</xdr:rowOff>
    </xdr:from>
    <xdr:ext cx="683713" cy="187872"/>
    <xdr:sp macro="" textlink="$H$54">
      <xdr:nvSpPr>
        <xdr:cNvPr id="4" name="CasellaDiTesto 3">
          <a:extLst>
            <a:ext uri="{FF2B5EF4-FFF2-40B4-BE49-F238E27FC236}">
              <a16:creationId xmlns:a16="http://schemas.microsoft.com/office/drawing/2014/main" xmlns="" id="{00000000-0008-0000-0300-000004000000}"/>
            </a:ext>
          </a:extLst>
        </xdr:cNvPr>
        <xdr:cNvSpPr txBox="1"/>
      </xdr:nvSpPr>
      <xdr:spPr>
        <a:xfrm>
          <a:off x="2478830" y="1006300"/>
          <a:ext cx="683713" cy="1878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2196DA4-4F62-477F-AA5F-CC59701DA6B3}" type="TxLink">
            <a:rPr lang="en-US" sz="1200" b="1" i="0" u="none" strike="noStrike">
              <a:solidFill>
                <a:srgbClr val="000000"/>
              </a:solidFill>
              <a:latin typeface="Calibri"/>
              <a:cs typeface="Calibri"/>
            </a:rPr>
            <a:pPr algn="ctr"/>
            <a:t>1.000 kWh</a:t>
          </a:fld>
          <a:endParaRPr lang="it-IT" sz="1600" b="1">
            <a:solidFill>
              <a:srgbClr val="92D050"/>
            </a:solidFill>
          </a:endParaRPr>
        </a:p>
      </xdr:txBody>
    </xdr:sp>
    <xdr:clientData/>
  </xdr:oneCellAnchor>
  <xdr:oneCellAnchor>
    <xdr:from>
      <xdr:col>5</xdr:col>
      <xdr:colOff>260738</xdr:colOff>
      <xdr:row>6</xdr:row>
      <xdr:rowOff>134041</xdr:rowOff>
    </xdr:from>
    <xdr:ext cx="919226" cy="172227"/>
    <xdr:sp macro="" textlink="">
      <xdr:nvSpPr>
        <xdr:cNvPr id="5" name="CasellaDiTesto 4">
          <a:extLst>
            <a:ext uri="{FF2B5EF4-FFF2-40B4-BE49-F238E27FC236}">
              <a16:creationId xmlns:a16="http://schemas.microsoft.com/office/drawing/2014/main" xmlns="" id="{00000000-0008-0000-0300-000005000000}"/>
            </a:ext>
          </a:extLst>
        </xdr:cNvPr>
        <xdr:cNvSpPr txBox="1"/>
      </xdr:nvSpPr>
      <xdr:spPr>
        <a:xfrm>
          <a:off x="2432438" y="867466"/>
          <a:ext cx="919226" cy="1722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r>
            <a:rPr lang="en-US" sz="1100" b="1" i="0" u="none" strike="noStrike">
              <a:solidFill>
                <a:srgbClr val="000000"/>
              </a:solidFill>
              <a:latin typeface="Calibri"/>
              <a:cs typeface="Calibri"/>
            </a:rPr>
            <a:t>Electricity input</a:t>
          </a:r>
        </a:p>
      </xdr:txBody>
    </xdr:sp>
    <xdr:clientData/>
  </xdr:oneCellAnchor>
  <xdr:twoCellAnchor editAs="oneCell">
    <xdr:from>
      <xdr:col>7</xdr:col>
      <xdr:colOff>381000</xdr:colOff>
      <xdr:row>1</xdr:row>
      <xdr:rowOff>71440</xdr:rowOff>
    </xdr:from>
    <xdr:to>
      <xdr:col>12</xdr:col>
      <xdr:colOff>405847</xdr:colOff>
      <xdr:row>3</xdr:row>
      <xdr:rowOff>24849</xdr:rowOff>
    </xdr:to>
    <xdr:sp macro="" textlink="">
      <xdr:nvSpPr>
        <xdr:cNvPr id="6" name="CasellaDiTesto 5">
          <a:extLst>
            <a:ext uri="{FF2B5EF4-FFF2-40B4-BE49-F238E27FC236}">
              <a16:creationId xmlns:a16="http://schemas.microsoft.com/office/drawing/2014/main" xmlns="" id="{00000000-0008-0000-0300-000006000000}"/>
            </a:ext>
          </a:extLst>
        </xdr:cNvPr>
        <xdr:cNvSpPr txBox="1"/>
      </xdr:nvSpPr>
      <xdr:spPr>
        <a:xfrm>
          <a:off x="3257550" y="147640"/>
          <a:ext cx="2406097" cy="315359"/>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1200" b="1"/>
            <a:t>  Heating need</a:t>
          </a:r>
        </a:p>
      </xdr:txBody>
    </xdr:sp>
    <xdr:clientData/>
  </xdr:twoCellAnchor>
  <xdr:twoCellAnchor editAs="oneCell">
    <xdr:from>
      <xdr:col>4</xdr:col>
      <xdr:colOff>91965</xdr:colOff>
      <xdr:row>2</xdr:row>
      <xdr:rowOff>120813</xdr:rowOff>
    </xdr:from>
    <xdr:to>
      <xdr:col>4</xdr:col>
      <xdr:colOff>91965</xdr:colOff>
      <xdr:row>12</xdr:row>
      <xdr:rowOff>615462</xdr:rowOff>
    </xdr:to>
    <xdr:cxnSp macro="">
      <xdr:nvCxnSpPr>
        <xdr:cNvPr id="7" name="Connettore 1 1">
          <a:extLst>
            <a:ext uri="{FF2B5EF4-FFF2-40B4-BE49-F238E27FC236}">
              <a16:creationId xmlns:a16="http://schemas.microsoft.com/office/drawing/2014/main" xmlns="" id="{00000000-0008-0000-0300-000007000000}"/>
            </a:ext>
          </a:extLst>
        </xdr:cNvPr>
        <xdr:cNvCxnSpPr/>
      </xdr:nvCxnSpPr>
      <xdr:spPr>
        <a:xfrm flipV="1">
          <a:off x="1843100" y="362601"/>
          <a:ext cx="0" cy="2707380"/>
        </a:xfrm>
        <a:prstGeom prst="line">
          <a:avLst/>
        </a:prstGeom>
        <a:ln w="38100">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351646</xdr:colOff>
      <xdr:row>6</xdr:row>
      <xdr:rowOff>70920</xdr:rowOff>
    </xdr:from>
    <xdr:to>
      <xdr:col>12</xdr:col>
      <xdr:colOff>301677</xdr:colOff>
      <xdr:row>12</xdr:row>
      <xdr:rowOff>226019</xdr:rowOff>
    </xdr:to>
    <xdr:grpSp>
      <xdr:nvGrpSpPr>
        <xdr:cNvPr id="8" name="Gruppo 7">
          <a:extLst>
            <a:ext uri="{FF2B5EF4-FFF2-40B4-BE49-F238E27FC236}">
              <a16:creationId xmlns:a16="http://schemas.microsoft.com/office/drawing/2014/main" xmlns="" id="{00000000-0008-0000-0300-000008000000}"/>
            </a:ext>
          </a:extLst>
        </xdr:cNvPr>
        <xdr:cNvGrpSpPr>
          <a:grpSpLocks/>
        </xdr:cNvGrpSpPr>
      </xdr:nvGrpSpPr>
      <xdr:grpSpPr bwMode="auto">
        <a:xfrm>
          <a:off x="4180696" y="1394895"/>
          <a:ext cx="1378781" cy="1298099"/>
          <a:chOff x="0" y="0"/>
          <a:chExt cx="1295400" cy="1211580"/>
        </a:xfrm>
      </xdr:grpSpPr>
      <xdr:sp macro="" textlink="">
        <xdr:nvSpPr>
          <xdr:cNvPr id="9" name="Elaborazione 8">
            <a:extLst>
              <a:ext uri="{FF2B5EF4-FFF2-40B4-BE49-F238E27FC236}">
                <a16:creationId xmlns:a16="http://schemas.microsoft.com/office/drawing/2014/main" xmlns="" id="{00000000-0008-0000-0300-000009000000}"/>
              </a:ext>
            </a:extLst>
          </xdr:cNvPr>
          <xdr:cNvSpPr>
            <a:spLocks noChangeArrowheads="1"/>
          </xdr:cNvSpPr>
        </xdr:nvSpPr>
        <xdr:spPr bwMode="auto">
          <a:xfrm>
            <a:off x="99060" y="228600"/>
            <a:ext cx="1104900" cy="982980"/>
          </a:xfrm>
          <a:prstGeom prst="flowChartProcess">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0" name="Triangolo isoscele 9">
            <a:extLst>
              <a:ext uri="{FF2B5EF4-FFF2-40B4-BE49-F238E27FC236}">
                <a16:creationId xmlns:a16="http://schemas.microsoft.com/office/drawing/2014/main" xmlns="" id="{00000000-0008-0000-0300-00000A000000}"/>
              </a:ext>
            </a:extLst>
          </xdr:cNvPr>
          <xdr:cNvSpPr>
            <a:spLocks noChangeArrowheads="1"/>
          </xdr:cNvSpPr>
        </xdr:nvSpPr>
        <xdr:spPr bwMode="auto">
          <a:xfrm>
            <a:off x="0" y="0"/>
            <a:ext cx="1295400" cy="228600"/>
          </a:xfrm>
          <a:prstGeom prst="triangle">
            <a:avLst>
              <a:gd name="adj" fmla="val 50000"/>
            </a:avLst>
          </a:prstGeom>
          <a:solidFill>
            <a:srgbClr val="A6A6A6"/>
          </a:solidFill>
          <a:ln w="254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1" name="Rettangolo 10">
            <a:extLst>
              <a:ext uri="{FF2B5EF4-FFF2-40B4-BE49-F238E27FC236}">
                <a16:creationId xmlns:a16="http://schemas.microsoft.com/office/drawing/2014/main" xmlns="" id="{00000000-0008-0000-0300-00000B000000}"/>
              </a:ext>
            </a:extLst>
          </xdr:cNvPr>
          <xdr:cNvSpPr>
            <a:spLocks noChangeArrowheads="1"/>
          </xdr:cNvSpPr>
        </xdr:nvSpPr>
        <xdr:spPr bwMode="auto">
          <a:xfrm>
            <a:off x="556260" y="784860"/>
            <a:ext cx="220980" cy="42672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2" name="Rettangolo 11">
            <a:extLst>
              <a:ext uri="{FF2B5EF4-FFF2-40B4-BE49-F238E27FC236}">
                <a16:creationId xmlns:a16="http://schemas.microsoft.com/office/drawing/2014/main" xmlns="" id="{00000000-0008-0000-0300-00000C000000}"/>
              </a:ext>
            </a:extLst>
          </xdr:cNvPr>
          <xdr:cNvSpPr>
            <a:spLocks noChangeArrowheads="1"/>
          </xdr:cNvSpPr>
        </xdr:nvSpPr>
        <xdr:spPr bwMode="auto">
          <a:xfrm>
            <a:off x="8686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3" name="Rettangolo 12">
            <a:extLst>
              <a:ext uri="{FF2B5EF4-FFF2-40B4-BE49-F238E27FC236}">
                <a16:creationId xmlns:a16="http://schemas.microsoft.com/office/drawing/2014/main" xmlns="" id="{00000000-0008-0000-0300-00000D000000}"/>
              </a:ext>
            </a:extLst>
          </xdr:cNvPr>
          <xdr:cNvSpPr>
            <a:spLocks noChangeArrowheads="1"/>
          </xdr:cNvSpPr>
        </xdr:nvSpPr>
        <xdr:spPr bwMode="auto">
          <a:xfrm>
            <a:off x="2209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4" name="Rettangolo 13">
            <a:extLst>
              <a:ext uri="{FF2B5EF4-FFF2-40B4-BE49-F238E27FC236}">
                <a16:creationId xmlns:a16="http://schemas.microsoft.com/office/drawing/2014/main" xmlns="" id="{00000000-0008-0000-0300-00000E000000}"/>
              </a:ext>
            </a:extLst>
          </xdr:cNvPr>
          <xdr:cNvSpPr>
            <a:spLocks noChangeArrowheads="1"/>
          </xdr:cNvSpPr>
        </xdr:nvSpPr>
        <xdr:spPr bwMode="auto">
          <a:xfrm>
            <a:off x="8686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5" name="Rettangolo 14">
            <a:extLst>
              <a:ext uri="{FF2B5EF4-FFF2-40B4-BE49-F238E27FC236}">
                <a16:creationId xmlns:a16="http://schemas.microsoft.com/office/drawing/2014/main" xmlns="" id="{00000000-0008-0000-0300-00000F000000}"/>
              </a:ext>
            </a:extLst>
          </xdr:cNvPr>
          <xdr:cNvSpPr>
            <a:spLocks noChangeArrowheads="1"/>
          </xdr:cNvSpPr>
        </xdr:nvSpPr>
        <xdr:spPr bwMode="auto">
          <a:xfrm>
            <a:off x="2209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6" name="Rettangolo 15">
            <a:extLst>
              <a:ext uri="{FF2B5EF4-FFF2-40B4-BE49-F238E27FC236}">
                <a16:creationId xmlns:a16="http://schemas.microsoft.com/office/drawing/2014/main" xmlns="" id="{00000000-0008-0000-0300-000010000000}"/>
              </a:ext>
            </a:extLst>
          </xdr:cNvPr>
          <xdr:cNvSpPr>
            <a:spLocks noChangeArrowheads="1"/>
          </xdr:cNvSpPr>
        </xdr:nvSpPr>
        <xdr:spPr bwMode="auto">
          <a:xfrm>
            <a:off x="53340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grpSp>
    <xdr:clientData/>
  </xdr:twoCellAnchor>
  <xdr:twoCellAnchor editAs="oneCell">
    <xdr:from>
      <xdr:col>2</xdr:col>
      <xdr:colOff>176168</xdr:colOff>
      <xdr:row>8</xdr:row>
      <xdr:rowOff>47642</xdr:rowOff>
    </xdr:from>
    <xdr:to>
      <xdr:col>2</xdr:col>
      <xdr:colOff>820341</xdr:colOff>
      <xdr:row>11</xdr:row>
      <xdr:rowOff>31169</xdr:rowOff>
    </xdr:to>
    <xdr:pic>
      <xdr:nvPicPr>
        <xdr:cNvPr id="17" name="Picture 4" descr="C:\Documents and Settings\Laurent\Impostazioni locali\Temporary Internet Files\Content.IE5\84H1K66G\MCj03842100000[1].wmf">
          <a:extLst>
            <a:ext uri="{FF2B5EF4-FFF2-40B4-BE49-F238E27FC236}">
              <a16:creationId xmlns:a16="http://schemas.microsoft.com/office/drawing/2014/main" xmlns="" id="{00000000-0008-0000-0300-00001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33343" y="1752617"/>
          <a:ext cx="644173" cy="555027"/>
        </a:xfrm>
        <a:prstGeom prst="rect">
          <a:avLst/>
        </a:prstGeom>
        <a:noFill/>
        <a:ln w="9525">
          <a:noFill/>
          <a:miter lim="800000"/>
          <a:headEnd/>
          <a:tailEnd/>
        </a:ln>
      </xdr:spPr>
    </xdr:pic>
    <xdr:clientData/>
  </xdr:twoCellAnchor>
  <xdr:twoCellAnchor editAs="oneCell">
    <xdr:from>
      <xdr:col>2</xdr:col>
      <xdr:colOff>364332</xdr:colOff>
      <xdr:row>5</xdr:row>
      <xdr:rowOff>15763</xdr:rowOff>
    </xdr:from>
    <xdr:to>
      <xdr:col>2</xdr:col>
      <xdr:colOff>655122</xdr:colOff>
      <xdr:row>7</xdr:row>
      <xdr:rowOff>137359</xdr:rowOff>
    </xdr:to>
    <xdr:pic>
      <xdr:nvPicPr>
        <xdr:cNvPr id="18" name="Immagine 17">
          <a:extLst>
            <a:ext uri="{FF2B5EF4-FFF2-40B4-BE49-F238E27FC236}">
              <a16:creationId xmlns:a16="http://schemas.microsoft.com/office/drawing/2014/main" xmlns="" id="{00000000-0008-0000-0300-000012000000}"/>
            </a:ext>
          </a:extLst>
        </xdr:cNvPr>
        <xdr:cNvPicPr>
          <a:picLocks noChangeAspect="1"/>
        </xdr:cNvPicPr>
      </xdr:nvPicPr>
      <xdr:blipFill>
        <a:blip xmlns:r="http://schemas.openxmlformats.org/officeDocument/2006/relationships" r:embed="rId3"/>
        <a:stretch>
          <a:fillRect/>
        </a:stretch>
      </xdr:blipFill>
      <xdr:spPr>
        <a:xfrm>
          <a:off x="621507" y="1044463"/>
          <a:ext cx="290790" cy="607371"/>
        </a:xfrm>
        <a:prstGeom prst="rect">
          <a:avLst/>
        </a:prstGeom>
      </xdr:spPr>
    </xdr:pic>
    <xdr:clientData/>
  </xdr:twoCellAnchor>
  <xdr:oneCellAnchor>
    <xdr:from>
      <xdr:col>3</xdr:col>
      <xdr:colOff>15943</xdr:colOff>
      <xdr:row>5</xdr:row>
      <xdr:rowOff>145528</xdr:rowOff>
    </xdr:from>
    <xdr:ext cx="749821" cy="219163"/>
    <xdr:sp macro="" textlink="$H$57">
      <xdr:nvSpPr>
        <xdr:cNvPr id="19" name="CasellaDiTesto 18">
          <a:extLst>
            <a:ext uri="{FF2B5EF4-FFF2-40B4-BE49-F238E27FC236}">
              <a16:creationId xmlns:a16="http://schemas.microsoft.com/office/drawing/2014/main" xmlns="" id="{00000000-0008-0000-0300-000013000000}"/>
            </a:ext>
          </a:extLst>
        </xdr:cNvPr>
        <xdr:cNvSpPr txBox="1"/>
      </xdr:nvSpPr>
      <xdr:spPr>
        <a:xfrm>
          <a:off x="1454218" y="1174228"/>
          <a:ext cx="749821"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B69E01A-7CCC-47BB-9E35-C212C1ED3C46}" type="TxLink">
            <a:rPr lang="en-US" sz="1400" b="1" i="0" u="none" strike="noStrike">
              <a:solidFill>
                <a:srgbClr val="00B050"/>
              </a:solidFill>
              <a:latin typeface="Calibri"/>
              <a:cs typeface="Calibri"/>
            </a:rPr>
            <a:pPr algn="ctr"/>
            <a:t>1200 kWh</a:t>
          </a:fld>
          <a:endParaRPr lang="it-IT" sz="1400" b="1">
            <a:solidFill>
              <a:srgbClr val="00B050"/>
            </a:solidFill>
          </a:endParaRPr>
        </a:p>
      </xdr:txBody>
    </xdr:sp>
    <xdr:clientData/>
  </xdr:oneCellAnchor>
  <xdr:twoCellAnchor editAs="oneCell">
    <xdr:from>
      <xdr:col>10</xdr:col>
      <xdr:colOff>488674</xdr:colOff>
      <xdr:row>1</xdr:row>
      <xdr:rowOff>114097</xdr:rowOff>
    </xdr:from>
    <xdr:to>
      <xdr:col>12</xdr:col>
      <xdr:colOff>405847</xdr:colOff>
      <xdr:row>3</xdr:row>
      <xdr:rowOff>12003</xdr:rowOff>
    </xdr:to>
    <xdr:sp macro="" textlink="$H$51">
      <xdr:nvSpPr>
        <xdr:cNvPr id="20" name="CasellaDiTesto 19">
          <a:extLst>
            <a:ext uri="{FF2B5EF4-FFF2-40B4-BE49-F238E27FC236}">
              <a16:creationId xmlns:a16="http://schemas.microsoft.com/office/drawing/2014/main" xmlns="" id="{00000000-0008-0000-0300-000014000000}"/>
            </a:ext>
          </a:extLst>
        </xdr:cNvPr>
        <xdr:cNvSpPr txBox="1"/>
      </xdr:nvSpPr>
      <xdr:spPr>
        <a:xfrm>
          <a:off x="4803499" y="190297"/>
          <a:ext cx="860148" cy="259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1E66CC27-DD89-4AEA-9531-A7C3DDC39625}" type="TxLink">
            <a:rPr lang="en-US" sz="1400" b="1" i="0" u="none" strike="noStrike">
              <a:solidFill>
                <a:sysClr val="windowText" lastClr="000000"/>
              </a:solidFill>
              <a:latin typeface="Calibri"/>
              <a:cs typeface="Calibri"/>
            </a:rPr>
            <a:pPr algn="ctr"/>
            <a:t>3.000 kWh</a:t>
          </a:fld>
          <a:endParaRPr lang="it-IT" sz="1400" b="1">
            <a:solidFill>
              <a:sysClr val="windowText" lastClr="000000"/>
            </a:solidFill>
          </a:endParaRPr>
        </a:p>
      </xdr:txBody>
    </xdr:sp>
    <xdr:clientData/>
  </xdr:twoCellAnchor>
  <xdr:twoCellAnchor editAs="oneCell">
    <xdr:from>
      <xdr:col>5</xdr:col>
      <xdr:colOff>235214</xdr:colOff>
      <xdr:row>8</xdr:row>
      <xdr:rowOff>148516</xdr:rowOff>
    </xdr:from>
    <xdr:to>
      <xdr:col>7</xdr:col>
      <xdr:colOff>9389</xdr:colOff>
      <xdr:row>9</xdr:row>
      <xdr:rowOff>132216</xdr:rowOff>
    </xdr:to>
    <xdr:sp macro="" textlink="$H$60">
      <xdr:nvSpPr>
        <xdr:cNvPr id="21" name="CasellaDiTesto 20">
          <a:extLst>
            <a:ext uri="{FF2B5EF4-FFF2-40B4-BE49-F238E27FC236}">
              <a16:creationId xmlns:a16="http://schemas.microsoft.com/office/drawing/2014/main" xmlns="" id="{00000000-0008-0000-0300-000015000000}"/>
            </a:ext>
          </a:extLst>
        </xdr:cNvPr>
        <xdr:cNvSpPr txBox="1"/>
      </xdr:nvSpPr>
      <xdr:spPr>
        <a:xfrm>
          <a:off x="2406914" y="1262941"/>
          <a:ext cx="479025" cy="17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B290A202-6E4C-486E-916F-234B0C037137}" type="TxLink">
            <a:rPr lang="en-US" sz="800" b="1" i="0" u="none" strike="noStrike">
              <a:solidFill>
                <a:srgbClr val="00B050"/>
              </a:solidFill>
              <a:latin typeface="Calibri"/>
              <a:cs typeface="Calibri"/>
            </a:rPr>
            <a:pPr algn="ctr"/>
            <a:t>300 kWh</a:t>
          </a:fld>
          <a:endParaRPr lang="it-IT" sz="800" b="1">
            <a:solidFill>
              <a:srgbClr val="00B050"/>
            </a:solidFill>
          </a:endParaRPr>
        </a:p>
      </xdr:txBody>
    </xdr:sp>
    <xdr:clientData/>
  </xdr:twoCellAnchor>
  <xdr:oneCellAnchor>
    <xdr:from>
      <xdr:col>3</xdr:col>
      <xdr:colOff>67471</xdr:colOff>
      <xdr:row>8</xdr:row>
      <xdr:rowOff>92814</xdr:rowOff>
    </xdr:from>
    <xdr:ext cx="658835" cy="219163"/>
    <xdr:sp macro="" textlink="$H$61">
      <xdr:nvSpPr>
        <xdr:cNvPr id="22" name="CasellaDiTesto 21">
          <a:extLst>
            <a:ext uri="{FF2B5EF4-FFF2-40B4-BE49-F238E27FC236}">
              <a16:creationId xmlns:a16="http://schemas.microsoft.com/office/drawing/2014/main" xmlns="" id="{00000000-0008-0000-0300-000016000000}"/>
            </a:ext>
          </a:extLst>
        </xdr:cNvPr>
        <xdr:cNvSpPr txBox="1"/>
      </xdr:nvSpPr>
      <xdr:spPr>
        <a:xfrm>
          <a:off x="1505746" y="1797789"/>
          <a:ext cx="658835"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3C28946D-2F93-482E-89D6-0F900962FF61}" type="TxLink">
            <a:rPr lang="en-US" sz="1400" b="1" i="0" u="none" strike="noStrike">
              <a:solidFill>
                <a:srgbClr val="0070C0"/>
              </a:solidFill>
              <a:latin typeface="Calibri"/>
              <a:cs typeface="Calibri"/>
            </a:rPr>
            <a:pPr algn="ctr"/>
            <a:t>900 kWh</a:t>
          </a:fld>
          <a:endParaRPr lang="it-IT" sz="1400" b="1">
            <a:solidFill>
              <a:srgbClr val="0070C0"/>
            </a:solidFill>
          </a:endParaRPr>
        </a:p>
      </xdr:txBody>
    </xdr:sp>
    <xdr:clientData/>
  </xdr:oneCellAnchor>
  <xdr:oneCellAnchor>
    <xdr:from>
      <xdr:col>3</xdr:col>
      <xdr:colOff>69420</xdr:colOff>
      <xdr:row>10</xdr:row>
      <xdr:rowOff>108163</xdr:rowOff>
    </xdr:from>
    <xdr:ext cx="658835" cy="219163"/>
    <xdr:sp macro="" textlink="$H$62">
      <xdr:nvSpPr>
        <xdr:cNvPr id="23" name="CasellaDiTesto 22">
          <a:extLst>
            <a:ext uri="{FF2B5EF4-FFF2-40B4-BE49-F238E27FC236}">
              <a16:creationId xmlns:a16="http://schemas.microsoft.com/office/drawing/2014/main" xmlns="" id="{00000000-0008-0000-0300-000017000000}"/>
            </a:ext>
          </a:extLst>
        </xdr:cNvPr>
        <xdr:cNvSpPr txBox="1"/>
      </xdr:nvSpPr>
      <xdr:spPr>
        <a:xfrm>
          <a:off x="1507695" y="2194138"/>
          <a:ext cx="658835"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lgn="ctr"/>
          <a:fld id="{648003F4-CA6C-4958-971B-6189CD018A91}" type="TxLink">
            <a:rPr lang="en-US" sz="1400" b="1" i="0" u="none" strike="noStrike">
              <a:solidFill>
                <a:srgbClr val="FF0000"/>
              </a:solidFill>
              <a:latin typeface="Calibri"/>
              <a:ea typeface="+mn-ea"/>
              <a:cs typeface="Calibri"/>
            </a:rPr>
            <a:pPr marL="0" indent="0" algn="ctr"/>
            <a:t>700 kWh</a:t>
          </a:fld>
          <a:endParaRPr lang="it-IT" sz="1400" b="1" i="0" u="none" strike="noStrike">
            <a:solidFill>
              <a:srgbClr val="FF0000"/>
            </a:solidFill>
            <a:latin typeface="Calibri"/>
            <a:ea typeface="+mn-ea"/>
            <a:cs typeface="Calibri"/>
          </a:endParaRPr>
        </a:p>
      </xdr:txBody>
    </xdr:sp>
    <xdr:clientData/>
  </xdr:oneCellAnchor>
  <mc:AlternateContent xmlns:mc="http://schemas.openxmlformats.org/markup-compatibility/2006">
    <mc:Choice xmlns:a14="http://schemas.microsoft.com/office/drawing/2010/main" Requires="a14">
      <xdr:twoCellAnchor editAs="oneCell">
        <xdr:from>
          <xdr:col>10</xdr:col>
          <xdr:colOff>203200</xdr:colOff>
          <xdr:row>1</xdr:row>
          <xdr:rowOff>107950</xdr:rowOff>
        </xdr:from>
        <xdr:to>
          <xdr:col>10</xdr:col>
          <xdr:colOff>438150</xdr:colOff>
          <xdr:row>3</xdr:row>
          <xdr:rowOff>12700</xdr:rowOff>
        </xdr:to>
        <xdr:sp macro="" textlink="">
          <xdr:nvSpPr>
            <xdr:cNvPr id="73729" name="Spinner 1" hidden="1">
              <a:extLst>
                <a:ext uri="{63B3BB69-23CF-44E3-9099-C40C66FF867C}">
                  <a14:compatExt spid="_x0000_s7372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850900</xdr:colOff>
          <xdr:row>5</xdr:row>
          <xdr:rowOff>95250</xdr:rowOff>
        </xdr:from>
        <xdr:to>
          <xdr:col>2</xdr:col>
          <xdr:colOff>1085850</xdr:colOff>
          <xdr:row>6</xdr:row>
          <xdr:rowOff>95250</xdr:rowOff>
        </xdr:to>
        <xdr:sp macro="" textlink="">
          <xdr:nvSpPr>
            <xdr:cNvPr id="73730" name="Spinner 2" hidden="1">
              <a:extLst>
                <a:ext uri="{63B3BB69-23CF-44E3-9099-C40C66FF867C}">
                  <a14:compatExt spid="_x0000_s73730"/>
                </a:ext>
              </a:extLst>
            </xdr:cNvPr>
            <xdr:cNvSpPr/>
          </xdr:nvSpPr>
          <xdr:spPr>
            <a:xfrm>
              <a:off x="0" y="0"/>
              <a:ext cx="0" cy="0"/>
            </a:xfrm>
            <a:prstGeom prst="rect">
              <a:avLst/>
            </a:prstGeom>
          </xdr:spPr>
        </xdr:sp>
        <xdr:clientData fLocksWithSheet="0"/>
      </xdr:twoCellAnchor>
    </mc:Choice>
    <mc:Fallback/>
  </mc:AlternateContent>
  <xdr:twoCellAnchor editAs="oneCell">
    <xdr:from>
      <xdr:col>5</xdr:col>
      <xdr:colOff>249372</xdr:colOff>
      <xdr:row>9</xdr:row>
      <xdr:rowOff>151290</xdr:rowOff>
    </xdr:from>
    <xdr:to>
      <xdr:col>7</xdr:col>
      <xdr:colOff>821</xdr:colOff>
      <xdr:row>10</xdr:row>
      <xdr:rowOff>108487</xdr:rowOff>
    </xdr:to>
    <xdr:sp macro="" textlink="$H$62">
      <xdr:nvSpPr>
        <xdr:cNvPr id="26" name="CasellaDiTesto 25">
          <a:extLst>
            <a:ext uri="{FF2B5EF4-FFF2-40B4-BE49-F238E27FC236}">
              <a16:creationId xmlns:a16="http://schemas.microsoft.com/office/drawing/2014/main" xmlns="" id="{00000000-0008-0000-0300-00001A000000}"/>
            </a:ext>
          </a:extLst>
        </xdr:cNvPr>
        <xdr:cNvSpPr txBox="1"/>
      </xdr:nvSpPr>
      <xdr:spPr>
        <a:xfrm>
          <a:off x="2421072" y="1456215"/>
          <a:ext cx="456299" cy="14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149E32EC-310C-4669-985D-7A626539106E}" type="TxLink">
            <a:rPr lang="en-US" sz="800" b="1" i="0" u="none" strike="noStrike">
              <a:solidFill>
                <a:srgbClr val="FF0000"/>
              </a:solidFill>
              <a:latin typeface="Calibri"/>
              <a:cs typeface="Calibri"/>
            </a:rPr>
            <a:pPr algn="ctr"/>
            <a:t>700 kWh</a:t>
          </a:fld>
          <a:endParaRPr lang="it-IT" sz="800" b="1">
            <a:solidFill>
              <a:srgbClr val="FF0000"/>
            </a:solidFill>
          </a:endParaRPr>
        </a:p>
      </xdr:txBody>
    </xdr:sp>
    <xdr:clientData/>
  </xdr:twoCellAnchor>
  <xdr:twoCellAnchor editAs="oneCell">
    <xdr:from>
      <xdr:col>2</xdr:col>
      <xdr:colOff>803417</xdr:colOff>
      <xdr:row>9</xdr:row>
      <xdr:rowOff>137948</xdr:rowOff>
    </xdr:from>
    <xdr:to>
      <xdr:col>5</xdr:col>
      <xdr:colOff>124810</xdr:colOff>
      <xdr:row>9</xdr:row>
      <xdr:rowOff>140717</xdr:rowOff>
    </xdr:to>
    <xdr:cxnSp macro="">
      <xdr:nvCxnSpPr>
        <xdr:cNvPr id="27" name="Connettore 2 26">
          <a:extLst>
            <a:ext uri="{FF2B5EF4-FFF2-40B4-BE49-F238E27FC236}">
              <a16:creationId xmlns:a16="http://schemas.microsoft.com/office/drawing/2014/main" xmlns="" id="{00000000-0008-0000-0300-00001B000000}"/>
            </a:ext>
          </a:extLst>
        </xdr:cNvPr>
        <xdr:cNvCxnSpPr/>
      </xdr:nvCxnSpPr>
      <xdr:spPr>
        <a:xfrm flipH="1">
          <a:off x="1060592" y="1442873"/>
          <a:ext cx="1235918" cy="2769"/>
        </a:xfrm>
        <a:prstGeom prst="straightConnector1">
          <a:avLst/>
        </a:prstGeom>
        <a:ln w="381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124810</xdr:colOff>
      <xdr:row>6</xdr:row>
      <xdr:rowOff>166687</xdr:rowOff>
    </xdr:from>
    <xdr:to>
      <xdr:col>5</xdr:col>
      <xdr:colOff>124810</xdr:colOff>
      <xdr:row>9</xdr:row>
      <xdr:rowOff>151087</xdr:rowOff>
    </xdr:to>
    <xdr:cxnSp macro="">
      <xdr:nvCxnSpPr>
        <xdr:cNvPr id="28" name="Connettore 1 27">
          <a:extLst>
            <a:ext uri="{FF2B5EF4-FFF2-40B4-BE49-F238E27FC236}">
              <a16:creationId xmlns:a16="http://schemas.microsoft.com/office/drawing/2014/main" xmlns="" id="{00000000-0008-0000-0300-00001C000000}"/>
            </a:ext>
          </a:extLst>
        </xdr:cNvPr>
        <xdr:cNvCxnSpPr/>
      </xdr:nvCxnSpPr>
      <xdr:spPr>
        <a:xfrm flipV="1">
          <a:off x="2291748" y="1500187"/>
          <a:ext cx="0" cy="55590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6569</xdr:colOff>
      <xdr:row>6</xdr:row>
      <xdr:rowOff>181262</xdr:rowOff>
    </xdr:from>
    <xdr:to>
      <xdr:col>5</xdr:col>
      <xdr:colOff>137949</xdr:colOff>
      <xdr:row>6</xdr:row>
      <xdr:rowOff>181262</xdr:rowOff>
    </xdr:to>
    <xdr:cxnSp macro="">
      <xdr:nvCxnSpPr>
        <xdr:cNvPr id="29" name="Connettore 1 28">
          <a:extLst>
            <a:ext uri="{FF2B5EF4-FFF2-40B4-BE49-F238E27FC236}">
              <a16:creationId xmlns:a16="http://schemas.microsoft.com/office/drawing/2014/main" xmlns="" id="{00000000-0008-0000-0300-00001D000000}"/>
            </a:ext>
          </a:extLst>
        </xdr:cNvPr>
        <xdr:cNvCxnSpPr/>
      </xdr:nvCxnSpPr>
      <xdr:spPr>
        <a:xfrm flipH="1">
          <a:off x="2173507" y="1514762"/>
          <a:ext cx="131380" cy="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795131</xdr:colOff>
      <xdr:row>1</xdr:row>
      <xdr:rowOff>107674</xdr:rowOff>
    </xdr:from>
    <xdr:to>
      <xdr:col>6</xdr:col>
      <xdr:colOff>231913</xdr:colOff>
      <xdr:row>2</xdr:row>
      <xdr:rowOff>187073</xdr:rowOff>
    </xdr:to>
    <xdr:sp macro="" textlink="">
      <xdr:nvSpPr>
        <xdr:cNvPr id="30" name="Rettangolo arrotondato 29">
          <a:extLst>
            <a:ext uri="{FF2B5EF4-FFF2-40B4-BE49-F238E27FC236}">
              <a16:creationId xmlns:a16="http://schemas.microsoft.com/office/drawing/2014/main" xmlns="" id="{00000000-0008-0000-0300-00001E000000}"/>
            </a:ext>
          </a:extLst>
        </xdr:cNvPr>
        <xdr:cNvSpPr/>
      </xdr:nvSpPr>
      <xdr:spPr>
        <a:xfrm>
          <a:off x="1052306" y="183874"/>
          <a:ext cx="1703732" cy="25084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050" b="1">
              <a:solidFill>
                <a:sysClr val="windowText" lastClr="000000"/>
              </a:solidFill>
              <a:latin typeface="Arial Narrow" panose="020B0606020202030204" pitchFamily="34" charset="0"/>
            </a:rPr>
            <a:t>ASSESSMENT</a:t>
          </a:r>
          <a:r>
            <a:rPr lang="it-IT" sz="1050">
              <a:solidFill>
                <a:sysClr val="windowText" lastClr="000000"/>
              </a:solidFill>
              <a:latin typeface="Arial Narrow" panose="020B0606020202030204" pitchFamily="34" charset="0"/>
            </a:rPr>
            <a:t> </a:t>
          </a:r>
          <a:r>
            <a:rPr lang="it-IT" sz="1050" b="1">
              <a:solidFill>
                <a:sysClr val="windowText" lastClr="000000"/>
              </a:solidFill>
              <a:latin typeface="Arial Narrow" panose="020B0606020202030204" pitchFamily="34" charset="0"/>
            </a:rPr>
            <a:t>BOUNDARY</a:t>
          </a:r>
        </a:p>
      </xdr:txBody>
    </xdr:sp>
    <xdr:clientData/>
  </xdr:twoCellAnchor>
  <xdr:twoCellAnchor editAs="oneCell">
    <xdr:from>
      <xdr:col>7</xdr:col>
      <xdr:colOff>120894</xdr:colOff>
      <xdr:row>12</xdr:row>
      <xdr:rowOff>201032</xdr:rowOff>
    </xdr:from>
    <xdr:to>
      <xdr:col>9</xdr:col>
      <xdr:colOff>341586</xdr:colOff>
      <xdr:row>12</xdr:row>
      <xdr:rowOff>558362</xdr:rowOff>
    </xdr:to>
    <xdr:sp macro="" textlink="">
      <xdr:nvSpPr>
        <xdr:cNvPr id="31" name="Rettangolo 30">
          <a:extLst>
            <a:ext uri="{FF2B5EF4-FFF2-40B4-BE49-F238E27FC236}">
              <a16:creationId xmlns:a16="http://schemas.microsoft.com/office/drawing/2014/main" xmlns="" id="{00000000-0008-0000-0300-00001F000000}"/>
            </a:ext>
          </a:extLst>
        </xdr:cNvPr>
        <xdr:cNvSpPr/>
      </xdr:nvSpPr>
      <xdr:spPr>
        <a:xfrm>
          <a:off x="2997444" y="2077457"/>
          <a:ext cx="1173192" cy="357330"/>
        </a:xfrm>
        <a:prstGeom prst="rect">
          <a:avLst/>
        </a:prstGeom>
        <a:noFill/>
        <a:ln w="63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editAs="oneCell">
    <xdr:from>
      <xdr:col>2</xdr:col>
      <xdr:colOff>847396</xdr:colOff>
      <xdr:row>10</xdr:row>
      <xdr:rowOff>105103</xdr:rowOff>
    </xdr:from>
    <xdr:to>
      <xdr:col>7</xdr:col>
      <xdr:colOff>216777</xdr:colOff>
      <xdr:row>10</xdr:row>
      <xdr:rowOff>105103</xdr:rowOff>
    </xdr:to>
    <xdr:cxnSp macro="">
      <xdr:nvCxnSpPr>
        <xdr:cNvPr id="32" name="Connettore 2 31">
          <a:extLst>
            <a:ext uri="{FF2B5EF4-FFF2-40B4-BE49-F238E27FC236}">
              <a16:creationId xmlns:a16="http://schemas.microsoft.com/office/drawing/2014/main" xmlns="" id="{00000000-0008-0000-0300-000020000000}"/>
            </a:ext>
          </a:extLst>
        </xdr:cNvPr>
        <xdr:cNvCxnSpPr/>
      </xdr:nvCxnSpPr>
      <xdr:spPr>
        <a:xfrm>
          <a:off x="1104571" y="1600528"/>
          <a:ext cx="1988756"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1176515</xdr:colOff>
      <xdr:row>12</xdr:row>
      <xdr:rowOff>190153</xdr:rowOff>
    </xdr:from>
    <xdr:ext cx="797782" cy="219163"/>
    <xdr:sp macro="" textlink="$H$55">
      <xdr:nvSpPr>
        <xdr:cNvPr id="33" name="CasellaDiTesto 32">
          <a:extLst>
            <a:ext uri="{FF2B5EF4-FFF2-40B4-BE49-F238E27FC236}">
              <a16:creationId xmlns:a16="http://schemas.microsoft.com/office/drawing/2014/main" xmlns="" id="{00000000-0008-0000-0300-000021000000}"/>
            </a:ext>
          </a:extLst>
        </xdr:cNvPr>
        <xdr:cNvSpPr txBox="1"/>
      </xdr:nvSpPr>
      <xdr:spPr>
        <a:xfrm>
          <a:off x="1433690" y="2066578"/>
          <a:ext cx="79778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lgn="ctr"/>
          <a:fld id="{0728DD39-FC71-46CC-90B8-BB9B91632009}" type="TxLink">
            <a:rPr lang="en-US" sz="1400" b="1" i="0" u="none" strike="noStrike">
              <a:solidFill>
                <a:srgbClr val="92D050"/>
              </a:solidFill>
              <a:latin typeface="Calibri"/>
              <a:ea typeface="+mn-ea"/>
              <a:cs typeface="Calibri"/>
            </a:rPr>
            <a:pPr marL="0" indent="0" algn="ctr"/>
            <a:t>2.750 kWh</a:t>
          </a:fld>
          <a:endParaRPr lang="it-IT" sz="1400" b="1" i="0" u="none" strike="noStrike">
            <a:solidFill>
              <a:srgbClr val="92D050"/>
            </a:solidFill>
            <a:latin typeface="Calibri"/>
            <a:ea typeface="+mn-ea"/>
            <a:cs typeface="Calibri"/>
          </a:endParaRPr>
        </a:p>
      </xdr:txBody>
    </xdr:sp>
    <xdr:clientData/>
  </xdr:oneCellAnchor>
  <xdr:twoCellAnchor editAs="oneCell">
    <xdr:from>
      <xdr:col>2</xdr:col>
      <xdr:colOff>190499</xdr:colOff>
      <xdr:row>11</xdr:row>
      <xdr:rowOff>177720</xdr:rowOff>
    </xdr:from>
    <xdr:to>
      <xdr:col>2</xdr:col>
      <xdr:colOff>821530</xdr:colOff>
      <xdr:row>12</xdr:row>
      <xdr:rowOff>375821</xdr:rowOff>
    </xdr:to>
    <xdr:pic>
      <xdr:nvPicPr>
        <xdr:cNvPr id="34" name="Immagine 33">
          <a:extLst>
            <a:ext uri="{FF2B5EF4-FFF2-40B4-BE49-F238E27FC236}">
              <a16:creationId xmlns:a16="http://schemas.microsoft.com/office/drawing/2014/main" xmlns="" id="{00000000-0008-0000-0300-000022000000}"/>
            </a:ext>
          </a:extLst>
        </xdr:cNvPr>
        <xdr:cNvPicPr>
          <a:picLocks noChangeAspect="1"/>
        </xdr:cNvPicPr>
      </xdr:nvPicPr>
      <xdr:blipFill>
        <a:blip xmlns:r="http://schemas.openxmlformats.org/officeDocument/2006/relationships" r:embed="rId4"/>
        <a:stretch>
          <a:fillRect/>
        </a:stretch>
      </xdr:blipFill>
      <xdr:spPr>
        <a:xfrm>
          <a:off x="447674" y="1863645"/>
          <a:ext cx="631031" cy="388601"/>
        </a:xfrm>
        <a:prstGeom prst="rect">
          <a:avLst/>
        </a:prstGeom>
      </xdr:spPr>
    </xdr:pic>
    <xdr:clientData/>
  </xdr:twoCellAnchor>
  <xdr:twoCellAnchor editAs="oneCell">
    <xdr:from>
      <xdr:col>5</xdr:col>
      <xdr:colOff>11906</xdr:colOff>
      <xdr:row>6</xdr:row>
      <xdr:rowOff>125016</xdr:rowOff>
    </xdr:from>
    <xdr:to>
      <xdr:col>7</xdr:col>
      <xdr:colOff>214313</xdr:colOff>
      <xdr:row>9</xdr:row>
      <xdr:rowOff>142875</xdr:rowOff>
    </xdr:to>
    <xdr:cxnSp macro="">
      <xdr:nvCxnSpPr>
        <xdr:cNvPr id="35" name="Connettore 4 24">
          <a:extLst>
            <a:ext uri="{FF2B5EF4-FFF2-40B4-BE49-F238E27FC236}">
              <a16:creationId xmlns:a16="http://schemas.microsoft.com/office/drawing/2014/main" xmlns="" id="{00000000-0008-0000-0300-000023000000}"/>
            </a:ext>
          </a:extLst>
        </xdr:cNvPr>
        <xdr:cNvCxnSpPr/>
      </xdr:nvCxnSpPr>
      <xdr:spPr>
        <a:xfrm>
          <a:off x="2178844" y="1458516"/>
          <a:ext cx="904875" cy="589359"/>
        </a:xfrm>
        <a:prstGeom prst="bentConnector3">
          <a:avLst>
            <a:gd name="adj1" fmla="val 18421"/>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166509</xdr:colOff>
      <xdr:row>8</xdr:row>
      <xdr:rowOff>187135</xdr:rowOff>
    </xdr:from>
    <xdr:to>
      <xdr:col>10</xdr:col>
      <xdr:colOff>363578</xdr:colOff>
      <xdr:row>11</xdr:row>
      <xdr:rowOff>39349</xdr:rowOff>
    </xdr:to>
    <xdr:sp macro="" textlink="$H$53">
      <xdr:nvSpPr>
        <xdr:cNvPr id="36" name="Freccia a destra 35">
          <a:extLst>
            <a:ext uri="{FF2B5EF4-FFF2-40B4-BE49-F238E27FC236}">
              <a16:creationId xmlns:a16="http://schemas.microsoft.com/office/drawing/2014/main" xmlns="" id="{00000000-0008-0000-0300-000024000000}"/>
            </a:ext>
          </a:extLst>
        </xdr:cNvPr>
        <xdr:cNvSpPr/>
      </xdr:nvSpPr>
      <xdr:spPr>
        <a:xfrm>
          <a:off x="3528834" y="1301560"/>
          <a:ext cx="1149569" cy="423714"/>
        </a:xfrm>
        <a:prstGeom prst="rightArrow">
          <a:avLst>
            <a:gd name="adj1" fmla="val 63889"/>
            <a:gd name="adj2" fmla="val 50000"/>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fld id="{8DEC796B-6CCD-4968-8B14-7AD3407FB16D}" type="TxLink">
            <a:rPr lang="en-US" sz="1050" b="1" i="0" u="none" strike="noStrike">
              <a:solidFill>
                <a:srgbClr val="FF0000"/>
              </a:solidFill>
              <a:latin typeface="Calibri"/>
              <a:cs typeface="Calibri"/>
            </a:rPr>
            <a:pPr algn="ctr"/>
            <a:t>Heat 3.750 kWh</a:t>
          </a:fld>
          <a:endParaRPr lang="it-IT" sz="1050" b="1">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9</xdr:col>
          <xdr:colOff>31750</xdr:colOff>
          <xdr:row>12</xdr:row>
          <xdr:rowOff>222250</xdr:rowOff>
        </xdr:from>
        <xdr:to>
          <xdr:col>9</xdr:col>
          <xdr:colOff>298450</xdr:colOff>
          <xdr:row>12</xdr:row>
          <xdr:rowOff>533400</xdr:rowOff>
        </xdr:to>
        <xdr:sp macro="" textlink="">
          <xdr:nvSpPr>
            <xdr:cNvPr id="73731" name="Spinner 3" hidden="1">
              <a:extLst>
                <a:ext uri="{63B3BB69-23CF-44E3-9099-C40C66FF867C}">
                  <a14:compatExt spid="_x0000_s73731"/>
                </a:ext>
              </a:extLst>
            </xdr:cNvPr>
            <xdr:cNvSpPr/>
          </xdr:nvSpPr>
          <xdr:spPr>
            <a:xfrm>
              <a:off x="0" y="0"/>
              <a:ext cx="0" cy="0"/>
            </a:xfrm>
            <a:prstGeom prst="rect">
              <a:avLst/>
            </a:prstGeom>
          </xdr:spPr>
        </xdr:sp>
        <xdr:clientData fLocksWithSheet="0"/>
      </xdr:twoCellAnchor>
    </mc:Choice>
    <mc:Fallback/>
  </mc:AlternateContent>
  <xdr:twoCellAnchor editAs="oneCell">
    <xdr:from>
      <xdr:col>10</xdr:col>
      <xdr:colOff>285322</xdr:colOff>
      <xdr:row>30</xdr:row>
      <xdr:rowOff>43855</xdr:rowOff>
    </xdr:from>
    <xdr:to>
      <xdr:col>12</xdr:col>
      <xdr:colOff>248478</xdr:colOff>
      <xdr:row>34</xdr:row>
      <xdr:rowOff>65479</xdr:rowOff>
    </xdr:to>
    <xdr:pic>
      <xdr:nvPicPr>
        <xdr:cNvPr id="38" name="Picture 2">
          <a:extLst>
            <a:ext uri="{FF2B5EF4-FFF2-40B4-BE49-F238E27FC236}">
              <a16:creationId xmlns:a16="http://schemas.microsoft.com/office/drawing/2014/main" xmlns="" id="{00000000-0008-0000-0300-00002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600147" y="5539780"/>
          <a:ext cx="906131" cy="793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673739</xdr:colOff>
      <xdr:row>6</xdr:row>
      <xdr:rowOff>143710</xdr:rowOff>
    </xdr:from>
    <xdr:to>
      <xdr:col>5</xdr:col>
      <xdr:colOff>6569</xdr:colOff>
      <xdr:row>6</xdr:row>
      <xdr:rowOff>151414</xdr:rowOff>
    </xdr:to>
    <xdr:cxnSp macro="">
      <xdr:nvCxnSpPr>
        <xdr:cNvPr id="39" name="Connettore 2 38">
          <a:extLst>
            <a:ext uri="{FF2B5EF4-FFF2-40B4-BE49-F238E27FC236}">
              <a16:creationId xmlns:a16="http://schemas.microsoft.com/office/drawing/2014/main" xmlns="" id="{00000000-0008-0000-0300-000027000000}"/>
            </a:ext>
          </a:extLst>
        </xdr:cNvPr>
        <xdr:cNvCxnSpPr/>
      </xdr:nvCxnSpPr>
      <xdr:spPr>
        <a:xfrm>
          <a:off x="930914" y="1467685"/>
          <a:ext cx="1247355" cy="7704"/>
        </a:xfrm>
        <a:prstGeom prst="straightConnector1">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821530</xdr:colOff>
      <xdr:row>11</xdr:row>
      <xdr:rowOff>131379</xdr:rowOff>
    </xdr:from>
    <xdr:to>
      <xdr:col>7</xdr:col>
      <xdr:colOff>216777</xdr:colOff>
      <xdr:row>12</xdr:row>
      <xdr:rowOff>181521</xdr:rowOff>
    </xdr:to>
    <xdr:cxnSp macro="">
      <xdr:nvCxnSpPr>
        <xdr:cNvPr id="40" name="Connettore 4 43">
          <a:extLst>
            <a:ext uri="{FF2B5EF4-FFF2-40B4-BE49-F238E27FC236}">
              <a16:creationId xmlns:a16="http://schemas.microsoft.com/office/drawing/2014/main" xmlns="" id="{00000000-0008-0000-0300-000028000000}"/>
            </a:ext>
          </a:extLst>
        </xdr:cNvPr>
        <xdr:cNvCxnSpPr>
          <a:stCxn id="34" idx="3"/>
        </xdr:cNvCxnSpPr>
      </xdr:nvCxnSpPr>
      <xdr:spPr>
        <a:xfrm flipV="1">
          <a:off x="1078705" y="1817304"/>
          <a:ext cx="2014622" cy="240642"/>
        </a:xfrm>
        <a:prstGeom prst="bentConnector3">
          <a:avLst>
            <a:gd name="adj1" fmla="val 60100"/>
          </a:avLst>
        </a:prstGeom>
        <a:ln w="38100">
          <a:solidFill>
            <a:schemeClr val="accent3">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946150</xdr:colOff>
          <xdr:row>21</xdr:row>
          <xdr:rowOff>38100</xdr:rowOff>
        </xdr:from>
        <xdr:to>
          <xdr:col>3</xdr:col>
          <xdr:colOff>69850</xdr:colOff>
          <xdr:row>22</xdr:row>
          <xdr:rowOff>190500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sp>
        <xdr:clientData fLocksWithSheet="0"/>
      </xdr:twoCellAnchor>
    </mc:Choice>
    <mc:Fallback/>
  </mc:AlternateContent>
  <xdr:twoCellAnchor editAs="oneCell">
    <xdr:from>
      <xdr:col>5</xdr:col>
      <xdr:colOff>250686</xdr:colOff>
      <xdr:row>10</xdr:row>
      <xdr:rowOff>172311</xdr:rowOff>
    </xdr:from>
    <xdr:to>
      <xdr:col>7</xdr:col>
      <xdr:colOff>2135</xdr:colOff>
      <xdr:row>11</xdr:row>
      <xdr:rowOff>129508</xdr:rowOff>
    </xdr:to>
    <xdr:sp macro="" textlink="$H$55">
      <xdr:nvSpPr>
        <xdr:cNvPr id="42" name="CasellaDiTesto 41">
          <a:extLst>
            <a:ext uri="{FF2B5EF4-FFF2-40B4-BE49-F238E27FC236}">
              <a16:creationId xmlns:a16="http://schemas.microsoft.com/office/drawing/2014/main" xmlns="" id="{00000000-0008-0000-0300-00002A000000}"/>
            </a:ext>
          </a:extLst>
        </xdr:cNvPr>
        <xdr:cNvSpPr txBox="1"/>
      </xdr:nvSpPr>
      <xdr:spPr>
        <a:xfrm>
          <a:off x="2422386" y="1667736"/>
          <a:ext cx="456299" cy="14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93BEDF45-600F-4F8C-BB76-27F16FF23319}" type="TxLink">
            <a:rPr lang="en-US" sz="800" b="1" i="0" u="none" strike="noStrike">
              <a:solidFill>
                <a:srgbClr val="92D050"/>
              </a:solidFill>
              <a:latin typeface="Calibri"/>
              <a:ea typeface="+mn-ea"/>
              <a:cs typeface="Calibri"/>
            </a:rPr>
            <a:pPr marL="0" indent="0" algn="ctr"/>
            <a:t>2.750 kWh</a:t>
          </a:fld>
          <a:endParaRPr lang="it-IT" sz="800" b="1" i="0" u="none" strike="noStrike">
            <a:solidFill>
              <a:srgbClr val="92D050"/>
            </a:solidFill>
            <a:latin typeface="Calibri"/>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10</xdr:col>
          <xdr:colOff>209550</xdr:colOff>
          <xdr:row>3</xdr:row>
          <xdr:rowOff>69850</xdr:rowOff>
        </xdr:from>
        <xdr:to>
          <xdr:col>10</xdr:col>
          <xdr:colOff>450850</xdr:colOff>
          <xdr:row>4</xdr:row>
          <xdr:rowOff>38100</xdr:rowOff>
        </xdr:to>
        <xdr:sp macro="" textlink="">
          <xdr:nvSpPr>
            <xdr:cNvPr id="73733" name="Spinner 5" hidden="1">
              <a:extLst>
                <a:ext uri="{63B3BB69-23CF-44E3-9099-C40C66FF867C}">
                  <a14:compatExt spid="_x0000_s73733"/>
                </a:ext>
              </a:extLst>
            </xdr:cNvPr>
            <xdr:cNvSpPr/>
          </xdr:nvSpPr>
          <xdr:spPr>
            <a:xfrm>
              <a:off x="0" y="0"/>
              <a:ext cx="0" cy="0"/>
            </a:xfrm>
            <a:prstGeom prst="rect">
              <a:avLst/>
            </a:prstGeom>
          </xdr:spPr>
        </xdr:sp>
        <xdr:clientData fLocksWithSheet="0"/>
      </xdr:twoCellAnchor>
    </mc:Choice>
    <mc:Fallback/>
  </mc:AlternateContent>
  <xdr:twoCellAnchor editAs="oneCell">
    <xdr:from>
      <xdr:col>10</xdr:col>
      <xdr:colOff>483704</xdr:colOff>
      <xdr:row>3</xdr:row>
      <xdr:rowOff>67714</xdr:rowOff>
    </xdr:from>
    <xdr:to>
      <xdr:col>12</xdr:col>
      <xdr:colOff>400877</xdr:colOff>
      <xdr:row>4</xdr:row>
      <xdr:rowOff>31881</xdr:rowOff>
    </xdr:to>
    <xdr:sp macro="" textlink="$H$52">
      <xdr:nvSpPr>
        <xdr:cNvPr id="44" name="CasellaDiTesto 43">
          <a:extLst>
            <a:ext uri="{FF2B5EF4-FFF2-40B4-BE49-F238E27FC236}">
              <a16:creationId xmlns:a16="http://schemas.microsoft.com/office/drawing/2014/main" xmlns="" id="{00000000-0008-0000-0300-00002C000000}"/>
            </a:ext>
          </a:extLst>
        </xdr:cNvPr>
        <xdr:cNvSpPr txBox="1"/>
      </xdr:nvSpPr>
      <xdr:spPr>
        <a:xfrm>
          <a:off x="4798529" y="505864"/>
          <a:ext cx="860148" cy="2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A493B9B3-D5A0-48FE-B668-F7A9F4B4473E}" type="TxLink">
            <a:rPr lang="en-US" sz="1400" b="1" i="0" u="none" strike="noStrike">
              <a:solidFill>
                <a:sysClr val="windowText" lastClr="000000"/>
              </a:solidFill>
              <a:latin typeface="Calibri"/>
              <a:ea typeface="+mn-ea"/>
              <a:cs typeface="Calibri"/>
            </a:rPr>
            <a:pPr marL="0" indent="0" algn="ctr"/>
            <a:t>80 %</a:t>
          </a:fld>
          <a:endParaRPr lang="it-IT" sz="1400" b="1" i="0" u="none" strike="noStrike">
            <a:solidFill>
              <a:sysClr val="windowText" lastClr="000000"/>
            </a:solidFill>
            <a:latin typeface="Calibri"/>
            <a:ea typeface="+mn-ea"/>
            <a:cs typeface="Calibri"/>
          </a:endParaRPr>
        </a:p>
      </xdr:txBody>
    </xdr:sp>
    <xdr:clientData/>
  </xdr:twoCellAnchor>
  <xdr:twoCellAnchor>
    <xdr:from>
      <xdr:col>1</xdr:col>
      <xdr:colOff>177247</xdr:colOff>
      <xdr:row>36</xdr:row>
      <xdr:rowOff>44727</xdr:rowOff>
    </xdr:from>
    <xdr:to>
      <xdr:col>12</xdr:col>
      <xdr:colOff>551207</xdr:colOff>
      <xdr:row>44</xdr:row>
      <xdr:rowOff>95250</xdr:rowOff>
    </xdr:to>
    <xdr:sp macro="" textlink="">
      <xdr:nvSpPr>
        <xdr:cNvPr id="45" name="Rettangolo con angoli arrotondati 44">
          <a:extLst>
            <a:ext uri="{FF2B5EF4-FFF2-40B4-BE49-F238E27FC236}">
              <a16:creationId xmlns:a16="http://schemas.microsoft.com/office/drawing/2014/main" xmlns="" id="{00000000-0008-0000-0300-00002D000000}"/>
            </a:ext>
          </a:extLst>
        </xdr:cNvPr>
        <xdr:cNvSpPr/>
      </xdr:nvSpPr>
      <xdr:spPr>
        <a:xfrm>
          <a:off x="224872" y="6597927"/>
          <a:ext cx="5584135" cy="1193523"/>
        </a:xfrm>
        <a:prstGeom prst="roundRect">
          <a:avLst/>
        </a:prstGeom>
        <a:solidFill>
          <a:srgbClr val="CCFFCC"/>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70C0"/>
              </a:solidFill>
            </a:rPr>
            <a:t>Intended use of this</a:t>
          </a:r>
          <a:r>
            <a:rPr lang="en-US" sz="1100" b="1" baseline="0">
              <a:solidFill>
                <a:srgbClr val="0070C0"/>
              </a:solidFill>
            </a:rPr>
            <a:t> sheet</a:t>
          </a:r>
        </a:p>
        <a:p>
          <a:pPr lvl="0" algn="l"/>
          <a:r>
            <a:rPr lang="en-US" sz="1000" baseline="0">
              <a:solidFill>
                <a:srgbClr val="0070C0"/>
              </a:solidFill>
            </a:rPr>
            <a:t>Demonstrate the basic calculation chain: energy needs --&gt; technical systems --&gt; delivered energy</a:t>
          </a:r>
          <a:br>
            <a:rPr lang="en-US" sz="1000" baseline="0">
              <a:solidFill>
                <a:srgbClr val="0070C0"/>
              </a:solidFill>
            </a:rPr>
          </a:br>
          <a:r>
            <a:rPr lang="en-US" sz="1000" baseline="0">
              <a:solidFill>
                <a:srgbClr val="0070C0"/>
              </a:solidFill>
            </a:rPr>
            <a:t>--&gt; weighted energy (primary energy, non renewable, renewable and total + RER)</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solidFill>
                <a:srgbClr val="0070C0"/>
              </a:solidFill>
              <a:latin typeface="+mn-lt"/>
              <a:ea typeface="+mn-ea"/>
              <a:cs typeface="+mn-cs"/>
            </a:rPr>
            <a:t>Demonstrate the basic structure of weighting procedure of EN ISO 52000-1 (Step A --&gt; Step B)</a:t>
          </a:r>
        </a:p>
        <a:p>
          <a:pPr lvl="0" algn="l"/>
          <a:r>
            <a:rPr lang="en-US" sz="1000" baseline="0">
              <a:solidFill>
                <a:srgbClr val="0070C0"/>
              </a:solidFill>
            </a:rPr>
            <a:t>Demonstrate the impact of exported energy on the energy performance of a building.</a:t>
          </a:r>
        </a:p>
        <a:p>
          <a:pPr lvl="0" algn="l"/>
          <a:r>
            <a:rPr lang="en-US" sz="1000" baseline="0">
              <a:solidFill>
                <a:srgbClr val="0070C0"/>
              </a:solidFill>
            </a:rPr>
            <a:t>Demonstrate the impact of choices such as Kexp and primary energy conversion factors</a:t>
          </a:r>
        </a:p>
        <a:p>
          <a:pPr lvl="0" algn="l"/>
          <a:r>
            <a:rPr lang="en-US" sz="1000" baseline="0">
              <a:solidFill>
                <a:srgbClr val="0070C0"/>
              </a:solidFill>
            </a:rPr>
            <a:t>Demonstrate the use of a matching factor to take into account the difference between a seasonal energy balance and the sum of the independent energy balances for each calculation interval </a:t>
          </a:r>
        </a:p>
      </xdr:txBody>
    </xdr:sp>
    <xdr:clientData/>
  </xdr:twoCellAnchor>
  <xdr:twoCellAnchor>
    <xdr:from>
      <xdr:col>11</xdr:col>
      <xdr:colOff>57978</xdr:colOff>
      <xdr:row>15</xdr:row>
      <xdr:rowOff>190500</xdr:rowOff>
    </xdr:from>
    <xdr:to>
      <xdr:col>11</xdr:col>
      <xdr:colOff>306456</xdr:colOff>
      <xdr:row>20</xdr:row>
      <xdr:rowOff>190500</xdr:rowOff>
    </xdr:to>
    <xdr:sp macro="" textlink="">
      <xdr:nvSpPr>
        <xdr:cNvPr id="46" name="Parentesi graffa chiusa 45">
          <a:extLst>
            <a:ext uri="{FF2B5EF4-FFF2-40B4-BE49-F238E27FC236}">
              <a16:creationId xmlns:a16="http://schemas.microsoft.com/office/drawing/2014/main" xmlns="" id="{00000000-0008-0000-0300-00002E000000}"/>
            </a:ext>
          </a:extLst>
        </xdr:cNvPr>
        <xdr:cNvSpPr/>
      </xdr:nvSpPr>
      <xdr:spPr>
        <a:xfrm>
          <a:off x="4877628" y="3048000"/>
          <a:ext cx="248478" cy="9620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102704</xdr:colOff>
      <xdr:row>23</xdr:row>
      <xdr:rowOff>11596</xdr:rowOff>
    </xdr:from>
    <xdr:to>
      <xdr:col>11</xdr:col>
      <xdr:colOff>351182</xdr:colOff>
      <xdr:row>28</xdr:row>
      <xdr:rowOff>3314</xdr:rowOff>
    </xdr:to>
    <xdr:sp macro="" textlink="">
      <xdr:nvSpPr>
        <xdr:cNvPr id="47" name="Parentesi graffa chiusa 46">
          <a:extLst>
            <a:ext uri="{FF2B5EF4-FFF2-40B4-BE49-F238E27FC236}">
              <a16:creationId xmlns:a16="http://schemas.microsoft.com/office/drawing/2014/main" xmlns="" id="{00000000-0008-0000-0300-00002F000000}"/>
            </a:ext>
          </a:extLst>
        </xdr:cNvPr>
        <xdr:cNvSpPr/>
      </xdr:nvSpPr>
      <xdr:spPr>
        <a:xfrm>
          <a:off x="4922354" y="4288321"/>
          <a:ext cx="248478" cy="963268"/>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5</xdr:col>
          <xdr:colOff>323850</xdr:colOff>
          <xdr:row>4</xdr:row>
          <xdr:rowOff>152400</xdr:rowOff>
        </xdr:from>
        <xdr:to>
          <xdr:col>6</xdr:col>
          <xdr:colOff>152400</xdr:colOff>
          <xdr:row>5</xdr:row>
          <xdr:rowOff>76200</xdr:rowOff>
        </xdr:to>
        <xdr:sp macro="" textlink="">
          <xdr:nvSpPr>
            <xdr:cNvPr id="73734" name="Spinner 6" hidden="1">
              <a:extLst>
                <a:ext uri="{63B3BB69-23CF-44E3-9099-C40C66FF867C}">
                  <a14:compatExt spid="_x0000_s73734"/>
                </a:ext>
              </a:extLst>
            </xdr:cNvPr>
            <xdr:cNvSpPr/>
          </xdr:nvSpPr>
          <xdr:spPr>
            <a:xfrm>
              <a:off x="0" y="0"/>
              <a:ext cx="0" cy="0"/>
            </a:xfrm>
            <a:prstGeom prst="rect">
              <a:avLst/>
            </a:prstGeom>
          </xdr:spPr>
        </xdr:sp>
        <xdr:clientData fLocksWithSheet="0"/>
      </xdr:twoCellAnchor>
    </mc:Choice>
    <mc:Fallback/>
  </mc:AlternateContent>
  <xdr:twoCellAnchor editAs="oneCell">
    <xdr:from>
      <xdr:col>6</xdr:col>
      <xdr:colOff>205281</xdr:colOff>
      <xdr:row>4</xdr:row>
      <xdr:rowOff>114016</xdr:rowOff>
    </xdr:from>
    <xdr:to>
      <xdr:col>7</xdr:col>
      <xdr:colOff>271096</xdr:colOff>
      <xdr:row>5</xdr:row>
      <xdr:rowOff>78183</xdr:rowOff>
    </xdr:to>
    <xdr:sp macro="" textlink="$H$59">
      <xdr:nvSpPr>
        <xdr:cNvPr id="57" name="CasellaDiTesto 56">
          <a:extLst>
            <a:ext uri="{FF2B5EF4-FFF2-40B4-BE49-F238E27FC236}">
              <a16:creationId xmlns:a16="http://schemas.microsoft.com/office/drawing/2014/main" xmlns="" id="{00000000-0008-0000-0300-000039000000}"/>
            </a:ext>
          </a:extLst>
        </xdr:cNvPr>
        <xdr:cNvSpPr txBox="1"/>
      </xdr:nvSpPr>
      <xdr:spPr>
        <a:xfrm>
          <a:off x="2740396" y="839381"/>
          <a:ext cx="417508" cy="257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2A3A0CA4-813E-409B-8322-A2DE794CBC0A}" type="TxLink">
            <a:rPr lang="en-US" sz="1100" b="1" i="0" u="none" strike="noStrike">
              <a:solidFill>
                <a:srgbClr val="000000"/>
              </a:solidFill>
              <a:latin typeface="Calibri"/>
              <a:ea typeface="+mn-ea"/>
              <a:cs typeface="Calibri"/>
            </a:rPr>
            <a:pPr marL="0" indent="0" algn="ctr"/>
            <a:t>30 %</a:t>
          </a:fld>
          <a:endParaRPr lang="it-IT" sz="1400" b="1" i="0" u="none" strike="noStrike">
            <a:solidFill>
              <a:sysClr val="windowText" lastClr="000000"/>
            </a:solidFill>
            <a:latin typeface="Calibri"/>
            <a:ea typeface="+mn-ea"/>
            <a:cs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5</xdr:col>
      <xdr:colOff>162552</xdr:colOff>
      <xdr:row>5</xdr:row>
      <xdr:rowOff>69016</xdr:rowOff>
    </xdr:from>
    <xdr:ext cx="614142" cy="219163"/>
    <xdr:sp macro="" textlink="$G$85">
      <xdr:nvSpPr>
        <xdr:cNvPr id="3" name="CasellaDiTesto 2">
          <a:extLst>
            <a:ext uri="{FF2B5EF4-FFF2-40B4-BE49-F238E27FC236}">
              <a16:creationId xmlns:a16="http://schemas.microsoft.com/office/drawing/2014/main" xmlns="" id="{00000000-0008-0000-0400-000003000000}"/>
            </a:ext>
          </a:extLst>
        </xdr:cNvPr>
        <xdr:cNvSpPr txBox="1"/>
      </xdr:nvSpPr>
      <xdr:spPr>
        <a:xfrm>
          <a:off x="2755009" y="897277"/>
          <a:ext cx="61414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2196DA4-4F62-477F-AA5F-CC59701DA6B3}" type="TxLink">
            <a:rPr lang="en-US" sz="1400" b="1" i="0" u="none" strike="noStrike">
              <a:solidFill>
                <a:srgbClr val="000000"/>
              </a:solidFill>
              <a:latin typeface="Calibri"/>
              <a:cs typeface="Calibri"/>
            </a:rPr>
            <a:pPr algn="ctr"/>
            <a:t>1,0 kWh</a:t>
          </a:fld>
          <a:endParaRPr lang="it-IT" sz="1800" b="1">
            <a:solidFill>
              <a:srgbClr val="92D050"/>
            </a:solidFill>
          </a:endParaRPr>
        </a:p>
      </xdr:txBody>
    </xdr:sp>
    <xdr:clientData/>
  </xdr:oneCellAnchor>
  <xdr:twoCellAnchor editAs="oneCell">
    <xdr:from>
      <xdr:col>4</xdr:col>
      <xdr:colOff>396637</xdr:colOff>
      <xdr:row>4</xdr:row>
      <xdr:rowOff>68395</xdr:rowOff>
    </xdr:from>
    <xdr:to>
      <xdr:col>7</xdr:col>
      <xdr:colOff>144688</xdr:colOff>
      <xdr:row>5</xdr:row>
      <xdr:rowOff>96873</xdr:rowOff>
    </xdr:to>
    <xdr:sp macro="" textlink="">
      <xdr:nvSpPr>
        <xdr:cNvPr id="4" name="CasellaDiTesto 3">
          <a:extLst>
            <a:ext uri="{FF2B5EF4-FFF2-40B4-BE49-F238E27FC236}">
              <a16:creationId xmlns:a16="http://schemas.microsoft.com/office/drawing/2014/main" xmlns="" id="{00000000-0008-0000-0400-000004000000}"/>
            </a:ext>
          </a:extLst>
        </xdr:cNvPr>
        <xdr:cNvSpPr txBox="1"/>
      </xdr:nvSpPr>
      <xdr:spPr>
        <a:xfrm>
          <a:off x="2558398" y="706156"/>
          <a:ext cx="1040138" cy="218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US" sz="1100" b="1" i="0" u="none" strike="noStrike">
              <a:solidFill>
                <a:srgbClr val="000000"/>
              </a:solidFill>
              <a:latin typeface="Calibri"/>
              <a:cs typeface="Calibri"/>
            </a:rPr>
            <a:t>Electricity use</a:t>
          </a:r>
        </a:p>
      </xdr:txBody>
    </xdr:sp>
    <xdr:clientData/>
  </xdr:twoCellAnchor>
  <xdr:twoCellAnchor editAs="oneCell">
    <xdr:from>
      <xdr:col>2</xdr:col>
      <xdr:colOff>240193</xdr:colOff>
      <xdr:row>2</xdr:row>
      <xdr:rowOff>115958</xdr:rowOff>
    </xdr:from>
    <xdr:to>
      <xdr:col>2</xdr:col>
      <xdr:colOff>240193</xdr:colOff>
      <xdr:row>10</xdr:row>
      <xdr:rowOff>505239</xdr:rowOff>
    </xdr:to>
    <xdr:cxnSp macro="">
      <xdr:nvCxnSpPr>
        <xdr:cNvPr id="6" name="Connettore 1 1">
          <a:extLst>
            <a:ext uri="{FF2B5EF4-FFF2-40B4-BE49-F238E27FC236}">
              <a16:creationId xmlns:a16="http://schemas.microsoft.com/office/drawing/2014/main" xmlns="" id="{00000000-0008-0000-0400-000006000000}"/>
            </a:ext>
          </a:extLst>
        </xdr:cNvPr>
        <xdr:cNvCxnSpPr/>
      </xdr:nvCxnSpPr>
      <xdr:spPr>
        <a:xfrm flipV="1">
          <a:off x="1540563" y="372719"/>
          <a:ext cx="0" cy="1913281"/>
        </a:xfrm>
        <a:prstGeom prst="line">
          <a:avLst/>
        </a:prstGeom>
        <a:ln w="38100">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200311</xdr:colOff>
      <xdr:row>4</xdr:row>
      <xdr:rowOff>42518</xdr:rowOff>
    </xdr:from>
    <xdr:to>
      <xdr:col>11</xdr:col>
      <xdr:colOff>251866</xdr:colOff>
      <xdr:row>10</xdr:row>
      <xdr:rowOff>488674</xdr:rowOff>
    </xdr:to>
    <xdr:sp macro="" textlink="">
      <xdr:nvSpPr>
        <xdr:cNvPr id="8" name="Elaborazione 7">
          <a:extLst>
            <a:ext uri="{FF2B5EF4-FFF2-40B4-BE49-F238E27FC236}">
              <a16:creationId xmlns:a16="http://schemas.microsoft.com/office/drawing/2014/main" xmlns="" id="{00000000-0008-0000-0400-000008000000}"/>
            </a:ext>
          </a:extLst>
        </xdr:cNvPr>
        <xdr:cNvSpPr>
          <a:spLocks noChangeArrowheads="1"/>
        </xdr:cNvSpPr>
      </xdr:nvSpPr>
      <xdr:spPr bwMode="auto">
        <a:xfrm>
          <a:off x="3654159" y="680279"/>
          <a:ext cx="1774337" cy="1589156"/>
        </a:xfrm>
        <a:prstGeom prst="flowChartProcess">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7</xdr:col>
      <xdr:colOff>94885</xdr:colOff>
      <xdr:row>2</xdr:row>
      <xdr:rowOff>178594</xdr:rowOff>
    </xdr:from>
    <xdr:to>
      <xdr:col>11</xdr:col>
      <xdr:colOff>306456</xdr:colOff>
      <xdr:row>4</xdr:row>
      <xdr:rowOff>42518</xdr:rowOff>
    </xdr:to>
    <xdr:sp macro="" textlink="">
      <xdr:nvSpPr>
        <xdr:cNvPr id="9" name="Triangolo isoscele 8">
          <a:extLst>
            <a:ext uri="{FF2B5EF4-FFF2-40B4-BE49-F238E27FC236}">
              <a16:creationId xmlns:a16="http://schemas.microsoft.com/office/drawing/2014/main" xmlns="" id="{00000000-0008-0000-0400-000009000000}"/>
            </a:ext>
          </a:extLst>
        </xdr:cNvPr>
        <xdr:cNvSpPr>
          <a:spLocks noChangeArrowheads="1"/>
        </xdr:cNvSpPr>
      </xdr:nvSpPr>
      <xdr:spPr bwMode="auto">
        <a:xfrm>
          <a:off x="3333385" y="435355"/>
          <a:ext cx="1934353" cy="244924"/>
        </a:xfrm>
        <a:prstGeom prst="triangle">
          <a:avLst>
            <a:gd name="adj" fmla="val 50000"/>
          </a:avLst>
        </a:prstGeom>
        <a:solidFill>
          <a:srgbClr val="A6A6A6"/>
        </a:solidFill>
        <a:ln w="254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9</xdr:col>
      <xdr:colOff>15998</xdr:colOff>
      <xdr:row>8</xdr:row>
      <xdr:rowOff>132523</xdr:rowOff>
    </xdr:from>
    <xdr:to>
      <xdr:col>9</xdr:col>
      <xdr:colOff>356153</xdr:colOff>
      <xdr:row>10</xdr:row>
      <xdr:rowOff>480391</xdr:rowOff>
    </xdr:to>
    <xdr:sp macro="" textlink="">
      <xdr:nvSpPr>
        <xdr:cNvPr id="10" name="Rettangolo 9">
          <a:extLst>
            <a:ext uri="{FF2B5EF4-FFF2-40B4-BE49-F238E27FC236}">
              <a16:creationId xmlns:a16="http://schemas.microsoft.com/office/drawing/2014/main" xmlns="" id="{00000000-0008-0000-0400-00000A000000}"/>
            </a:ext>
          </a:extLst>
        </xdr:cNvPr>
        <xdr:cNvSpPr>
          <a:spLocks noChangeArrowheads="1"/>
        </xdr:cNvSpPr>
      </xdr:nvSpPr>
      <xdr:spPr bwMode="auto">
        <a:xfrm>
          <a:off x="4132455" y="1532284"/>
          <a:ext cx="340155" cy="728868"/>
        </a:xfrm>
        <a:prstGeom prst="rect">
          <a:avLst/>
        </a:prstGeom>
        <a:solidFill>
          <a:schemeClr val="accent6">
            <a:lumMod val="75000"/>
          </a:schemeClr>
        </a:solidFill>
        <a:ln w="12700" algn="ctr">
          <a:solidFill>
            <a:srgbClr val="C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9</xdr:col>
      <xdr:colOff>33755</xdr:colOff>
      <xdr:row>4</xdr:row>
      <xdr:rowOff>156935</xdr:rowOff>
    </xdr:from>
    <xdr:to>
      <xdr:col>9</xdr:col>
      <xdr:colOff>364434</xdr:colOff>
      <xdr:row>6</xdr:row>
      <xdr:rowOff>157369</xdr:rowOff>
    </xdr:to>
    <xdr:sp macro="" textlink="">
      <xdr:nvSpPr>
        <xdr:cNvPr id="13" name="Rettangolo 12">
          <a:extLst>
            <a:ext uri="{FF2B5EF4-FFF2-40B4-BE49-F238E27FC236}">
              <a16:creationId xmlns:a16="http://schemas.microsoft.com/office/drawing/2014/main" xmlns="" id="{00000000-0008-0000-0400-00000D000000}"/>
            </a:ext>
          </a:extLst>
        </xdr:cNvPr>
        <xdr:cNvSpPr>
          <a:spLocks noChangeArrowheads="1"/>
        </xdr:cNvSpPr>
      </xdr:nvSpPr>
      <xdr:spPr bwMode="auto">
        <a:xfrm>
          <a:off x="4150212" y="794696"/>
          <a:ext cx="330679" cy="381434"/>
        </a:xfrm>
        <a:prstGeom prst="rect">
          <a:avLst/>
        </a:prstGeom>
        <a:solidFill>
          <a:srgbClr val="FFFF00"/>
        </a:solidFill>
        <a:ln w="38100" algn="ctr">
          <a:solidFill>
            <a:srgbClr val="C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0</xdr:col>
      <xdr:colOff>56485</xdr:colOff>
      <xdr:row>6</xdr:row>
      <xdr:rowOff>66692</xdr:rowOff>
    </xdr:from>
    <xdr:to>
      <xdr:col>1</xdr:col>
      <xdr:colOff>559854</xdr:colOff>
      <xdr:row>9</xdr:row>
      <xdr:rowOff>50219</xdr:rowOff>
    </xdr:to>
    <xdr:pic>
      <xdr:nvPicPr>
        <xdr:cNvPr id="16" name="Picture 4" descr="C:\Documents and Settings\Laurent\Impostazioni locali\Temporary Internet Files\Content.IE5\84H1K66G\MCj03842100000[1].wmf">
          <a:extLst>
            <a:ext uri="{FF2B5EF4-FFF2-40B4-BE49-F238E27FC236}">
              <a16:creationId xmlns:a16="http://schemas.microsoft.com/office/drawing/2014/main" xmlns="" id="{00000000-0008-0000-0400-000010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6485" y="1085453"/>
          <a:ext cx="644173" cy="555027"/>
        </a:xfrm>
        <a:prstGeom prst="rect">
          <a:avLst/>
        </a:prstGeom>
        <a:noFill/>
        <a:ln w="9525">
          <a:noFill/>
          <a:miter lim="800000"/>
          <a:headEnd/>
          <a:tailEnd/>
        </a:ln>
      </xdr:spPr>
    </xdr:pic>
    <xdr:clientData/>
  </xdr:twoCellAnchor>
  <xdr:twoCellAnchor editAs="oneCell">
    <xdr:from>
      <xdr:col>1</xdr:col>
      <xdr:colOff>151055</xdr:colOff>
      <xdr:row>2</xdr:row>
      <xdr:rowOff>151156</xdr:rowOff>
    </xdr:from>
    <xdr:to>
      <xdr:col>1</xdr:col>
      <xdr:colOff>441845</xdr:colOff>
      <xdr:row>5</xdr:row>
      <xdr:rowOff>187355</xdr:rowOff>
    </xdr:to>
    <xdr:pic>
      <xdr:nvPicPr>
        <xdr:cNvPr id="17" name="Immagine 16">
          <a:extLst>
            <a:ext uri="{FF2B5EF4-FFF2-40B4-BE49-F238E27FC236}">
              <a16:creationId xmlns:a16="http://schemas.microsoft.com/office/drawing/2014/main" xmlns="" id="{00000000-0008-0000-0400-000011000000}"/>
            </a:ext>
          </a:extLst>
        </xdr:cNvPr>
        <xdr:cNvPicPr>
          <a:picLocks noChangeAspect="1"/>
        </xdr:cNvPicPr>
      </xdr:nvPicPr>
      <xdr:blipFill>
        <a:blip xmlns:r="http://schemas.openxmlformats.org/officeDocument/2006/relationships" r:embed="rId2"/>
        <a:stretch>
          <a:fillRect/>
        </a:stretch>
      </xdr:blipFill>
      <xdr:spPr>
        <a:xfrm>
          <a:off x="267012" y="407917"/>
          <a:ext cx="290790" cy="607699"/>
        </a:xfrm>
        <a:prstGeom prst="rect">
          <a:avLst/>
        </a:prstGeom>
      </xdr:spPr>
    </xdr:pic>
    <xdr:clientData/>
  </xdr:twoCellAnchor>
  <xdr:oneCellAnchor>
    <xdr:from>
      <xdr:col>1</xdr:col>
      <xdr:colOff>1113341</xdr:colOff>
      <xdr:row>4</xdr:row>
      <xdr:rowOff>22118</xdr:rowOff>
    </xdr:from>
    <xdr:ext cx="614142" cy="219163"/>
    <xdr:sp macro="" textlink="$G$87">
      <xdr:nvSpPr>
        <xdr:cNvPr id="19" name="CasellaDiTesto 18">
          <a:extLst>
            <a:ext uri="{FF2B5EF4-FFF2-40B4-BE49-F238E27FC236}">
              <a16:creationId xmlns:a16="http://schemas.microsoft.com/office/drawing/2014/main" xmlns="" id="{00000000-0008-0000-0400-000013000000}"/>
            </a:ext>
          </a:extLst>
        </xdr:cNvPr>
        <xdr:cNvSpPr txBox="1"/>
      </xdr:nvSpPr>
      <xdr:spPr>
        <a:xfrm>
          <a:off x="1229298" y="659879"/>
          <a:ext cx="61414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B69E01A-7CCC-47BB-9E35-C212C1ED3C46}" type="TxLink">
            <a:rPr lang="en-US" sz="1400" b="1" i="0" u="none" strike="noStrike">
              <a:solidFill>
                <a:srgbClr val="00B050"/>
              </a:solidFill>
              <a:latin typeface="Calibri"/>
              <a:cs typeface="Calibri"/>
            </a:rPr>
            <a:pPr algn="ctr"/>
            <a:t>8,0 kWh</a:t>
          </a:fld>
          <a:endParaRPr lang="it-IT" sz="1400" b="1">
            <a:solidFill>
              <a:srgbClr val="00B050"/>
            </a:solidFill>
          </a:endParaRPr>
        </a:p>
      </xdr:txBody>
    </xdr:sp>
    <xdr:clientData/>
  </xdr:oneCellAnchor>
  <xdr:twoCellAnchor editAs="oneCell">
    <xdr:from>
      <xdr:col>5</xdr:col>
      <xdr:colOff>155813</xdr:colOff>
      <xdr:row>6</xdr:row>
      <xdr:rowOff>132522</xdr:rowOff>
    </xdr:from>
    <xdr:to>
      <xdr:col>6</xdr:col>
      <xdr:colOff>210168</xdr:colOff>
      <xdr:row>7</xdr:row>
      <xdr:rowOff>116222</xdr:rowOff>
    </xdr:to>
    <xdr:sp macro="" textlink="$G$88">
      <xdr:nvSpPr>
        <xdr:cNvPr id="21" name="CasellaDiTesto 20">
          <a:extLst>
            <a:ext uri="{FF2B5EF4-FFF2-40B4-BE49-F238E27FC236}">
              <a16:creationId xmlns:a16="http://schemas.microsoft.com/office/drawing/2014/main" xmlns="" id="{00000000-0008-0000-0400-000015000000}"/>
            </a:ext>
          </a:extLst>
        </xdr:cNvPr>
        <xdr:cNvSpPr txBox="1"/>
      </xdr:nvSpPr>
      <xdr:spPr>
        <a:xfrm>
          <a:off x="2748270" y="1151283"/>
          <a:ext cx="485051" cy="17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B290A202-6E4C-486E-916F-234B0C037137}" type="TxLink">
            <a:rPr lang="en-US" sz="800" b="1" i="0" u="none" strike="noStrike">
              <a:solidFill>
                <a:srgbClr val="00B050"/>
              </a:solidFill>
              <a:latin typeface="Calibri"/>
              <a:cs typeface="Calibri"/>
            </a:rPr>
            <a:pPr algn="ctr"/>
            <a:t>0,30 kWh</a:t>
          </a:fld>
          <a:endParaRPr lang="it-IT" sz="800" b="1">
            <a:solidFill>
              <a:srgbClr val="00B050"/>
            </a:solidFill>
          </a:endParaRPr>
        </a:p>
      </xdr:txBody>
    </xdr:sp>
    <xdr:clientData/>
  </xdr:twoCellAnchor>
  <xdr:oneCellAnchor>
    <xdr:from>
      <xdr:col>1</xdr:col>
      <xdr:colOff>1064174</xdr:colOff>
      <xdr:row>6</xdr:row>
      <xdr:rowOff>73107</xdr:rowOff>
    </xdr:from>
    <xdr:ext cx="705129" cy="219163"/>
    <xdr:sp macro="" textlink="$G$90">
      <xdr:nvSpPr>
        <xdr:cNvPr id="22" name="CasellaDiTesto 21">
          <a:extLst>
            <a:ext uri="{FF2B5EF4-FFF2-40B4-BE49-F238E27FC236}">
              <a16:creationId xmlns:a16="http://schemas.microsoft.com/office/drawing/2014/main" xmlns="" id="{00000000-0008-0000-0400-000016000000}"/>
            </a:ext>
          </a:extLst>
        </xdr:cNvPr>
        <xdr:cNvSpPr txBox="1"/>
      </xdr:nvSpPr>
      <xdr:spPr>
        <a:xfrm>
          <a:off x="1180131" y="1091868"/>
          <a:ext cx="705129"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3C28946D-2F93-482E-89D6-0F900962FF61}" type="TxLink">
            <a:rPr lang="en-US" sz="1400" b="1" i="0" u="none" strike="noStrike">
              <a:solidFill>
                <a:srgbClr val="0070C0"/>
              </a:solidFill>
              <a:latin typeface="Calibri"/>
              <a:cs typeface="Calibri"/>
            </a:rPr>
            <a:pPr algn="ctr"/>
            <a:t>7,70 kWh</a:t>
          </a:fld>
          <a:endParaRPr lang="it-IT" sz="1400" b="1">
            <a:solidFill>
              <a:srgbClr val="0070C0"/>
            </a:solidFill>
          </a:endParaRPr>
        </a:p>
      </xdr:txBody>
    </xdr:sp>
    <xdr:clientData/>
  </xdr:oneCellAnchor>
  <xdr:oneCellAnchor>
    <xdr:from>
      <xdr:col>1</xdr:col>
      <xdr:colOff>1077685</xdr:colOff>
      <xdr:row>8</xdr:row>
      <xdr:rowOff>146149</xdr:rowOff>
    </xdr:from>
    <xdr:ext cx="705129" cy="219163"/>
    <xdr:sp macro="" textlink="$G$89">
      <xdr:nvSpPr>
        <xdr:cNvPr id="23" name="CasellaDiTesto 22">
          <a:extLst>
            <a:ext uri="{FF2B5EF4-FFF2-40B4-BE49-F238E27FC236}">
              <a16:creationId xmlns:a16="http://schemas.microsoft.com/office/drawing/2014/main" xmlns="" id="{00000000-0008-0000-0400-000017000000}"/>
            </a:ext>
          </a:extLst>
        </xdr:cNvPr>
        <xdr:cNvSpPr txBox="1"/>
      </xdr:nvSpPr>
      <xdr:spPr>
        <a:xfrm>
          <a:off x="1193642" y="1545910"/>
          <a:ext cx="705129"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lgn="ctr"/>
          <a:fld id="{648003F4-CA6C-4958-971B-6189CD018A91}" type="TxLink">
            <a:rPr lang="en-US" sz="1400" b="1" i="0" u="none" strike="noStrike">
              <a:solidFill>
                <a:srgbClr val="FF0000"/>
              </a:solidFill>
              <a:latin typeface="Calibri"/>
              <a:ea typeface="+mn-ea"/>
              <a:cs typeface="Calibri"/>
            </a:rPr>
            <a:pPr marL="0" indent="0" algn="ctr"/>
            <a:t>0,70 kWh</a:t>
          </a:fld>
          <a:endParaRPr lang="it-IT" sz="1400" b="1" i="0" u="none" strike="noStrike">
            <a:solidFill>
              <a:srgbClr val="FF0000"/>
            </a:solidFill>
            <a:latin typeface="Calibri"/>
            <a:ea typeface="+mn-ea"/>
            <a:cs typeface="Calibri"/>
          </a:endParaRPr>
        </a:p>
      </xdr:txBody>
    </xdr:sp>
    <xdr:clientData/>
  </xdr:oneCellAnchor>
  <mc:AlternateContent xmlns:mc="http://schemas.openxmlformats.org/markup-compatibility/2006">
    <mc:Choice xmlns:a14="http://schemas.microsoft.com/office/drawing/2010/main" Requires="a14">
      <xdr:twoCellAnchor editAs="oneCell">
        <xdr:from>
          <xdr:col>1</xdr:col>
          <xdr:colOff>723900</xdr:colOff>
          <xdr:row>3</xdr:row>
          <xdr:rowOff>76200</xdr:rowOff>
        </xdr:from>
        <xdr:to>
          <xdr:col>1</xdr:col>
          <xdr:colOff>965200</xdr:colOff>
          <xdr:row>4</xdr:row>
          <xdr:rowOff>184150</xdr:rowOff>
        </xdr:to>
        <xdr:sp macro="" textlink="">
          <xdr:nvSpPr>
            <xdr:cNvPr id="55298" name="Spinner 2" hidden="1">
              <a:extLst>
                <a:ext uri="{63B3BB69-23CF-44E3-9099-C40C66FF867C}">
                  <a14:compatExt spid="_x0000_s55298"/>
                </a:ext>
              </a:extLst>
            </xdr:cNvPr>
            <xdr:cNvSpPr/>
          </xdr:nvSpPr>
          <xdr:spPr>
            <a:xfrm>
              <a:off x="0" y="0"/>
              <a:ext cx="0" cy="0"/>
            </a:xfrm>
            <a:prstGeom prst="rect">
              <a:avLst/>
            </a:prstGeom>
          </xdr:spPr>
        </xdr:sp>
        <xdr:clientData fLocksWithSheet="0"/>
      </xdr:twoCellAnchor>
    </mc:Choice>
    <mc:Fallback/>
  </mc:AlternateContent>
  <xdr:twoCellAnchor editAs="oneCell">
    <xdr:from>
      <xdr:col>5</xdr:col>
      <xdr:colOff>161972</xdr:colOff>
      <xdr:row>7</xdr:row>
      <xdr:rowOff>149862</xdr:rowOff>
    </xdr:from>
    <xdr:to>
      <xdr:col>6</xdr:col>
      <xdr:colOff>193601</xdr:colOff>
      <xdr:row>8</xdr:row>
      <xdr:rowOff>107059</xdr:rowOff>
    </xdr:to>
    <xdr:sp macro="" textlink="$G$89">
      <xdr:nvSpPr>
        <xdr:cNvPr id="26" name="CasellaDiTesto 25">
          <a:extLst>
            <a:ext uri="{FF2B5EF4-FFF2-40B4-BE49-F238E27FC236}">
              <a16:creationId xmlns:a16="http://schemas.microsoft.com/office/drawing/2014/main" xmlns="" id="{00000000-0008-0000-0400-00001A000000}"/>
            </a:ext>
          </a:extLst>
        </xdr:cNvPr>
        <xdr:cNvSpPr txBox="1"/>
      </xdr:nvSpPr>
      <xdr:spPr>
        <a:xfrm>
          <a:off x="2754429" y="1359123"/>
          <a:ext cx="462325" cy="14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149E32EC-310C-4669-985D-7A626539106E}" type="TxLink">
            <a:rPr lang="en-US" sz="800" b="1" i="0" u="none" strike="noStrike">
              <a:solidFill>
                <a:srgbClr val="FF0000"/>
              </a:solidFill>
              <a:latin typeface="Calibri"/>
              <a:cs typeface="Calibri"/>
            </a:rPr>
            <a:pPr algn="ctr"/>
            <a:t>0,70 kWh</a:t>
          </a:fld>
          <a:endParaRPr lang="it-IT" sz="800" b="1">
            <a:solidFill>
              <a:srgbClr val="FF0000"/>
            </a:solidFill>
          </a:endParaRPr>
        </a:p>
      </xdr:txBody>
    </xdr:sp>
    <xdr:clientData/>
  </xdr:twoCellAnchor>
  <xdr:twoCellAnchor editAs="oneCell">
    <xdr:from>
      <xdr:col>1</xdr:col>
      <xdr:colOff>596345</xdr:colOff>
      <xdr:row>7</xdr:row>
      <xdr:rowOff>97590</xdr:rowOff>
    </xdr:from>
    <xdr:to>
      <xdr:col>4</xdr:col>
      <xdr:colOff>57975</xdr:colOff>
      <xdr:row>7</xdr:row>
      <xdr:rowOff>97590</xdr:rowOff>
    </xdr:to>
    <xdr:cxnSp macro="">
      <xdr:nvCxnSpPr>
        <xdr:cNvPr id="27" name="Connettore 2 26">
          <a:extLst>
            <a:ext uri="{FF2B5EF4-FFF2-40B4-BE49-F238E27FC236}">
              <a16:creationId xmlns:a16="http://schemas.microsoft.com/office/drawing/2014/main" xmlns="" id="{00000000-0008-0000-0400-00001B000000}"/>
            </a:ext>
          </a:extLst>
        </xdr:cNvPr>
        <xdr:cNvCxnSpPr/>
      </xdr:nvCxnSpPr>
      <xdr:spPr>
        <a:xfrm flipH="1">
          <a:off x="712302" y="1306851"/>
          <a:ext cx="1507435" cy="0"/>
        </a:xfrm>
        <a:prstGeom prst="straightConnector1">
          <a:avLst/>
        </a:prstGeom>
        <a:ln w="381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64188</xdr:colOff>
      <xdr:row>5</xdr:row>
      <xdr:rowOff>74551</xdr:rowOff>
    </xdr:from>
    <xdr:to>
      <xdr:col>4</xdr:col>
      <xdr:colOff>66258</xdr:colOff>
      <xdr:row>7</xdr:row>
      <xdr:rowOff>84896</xdr:rowOff>
    </xdr:to>
    <xdr:cxnSp macro="">
      <xdr:nvCxnSpPr>
        <xdr:cNvPr id="28" name="Connettore 1 27">
          <a:extLst>
            <a:ext uri="{FF2B5EF4-FFF2-40B4-BE49-F238E27FC236}">
              <a16:creationId xmlns:a16="http://schemas.microsoft.com/office/drawing/2014/main" xmlns="" id="{00000000-0008-0000-0400-00001C000000}"/>
            </a:ext>
          </a:extLst>
        </xdr:cNvPr>
        <xdr:cNvCxnSpPr/>
      </xdr:nvCxnSpPr>
      <xdr:spPr>
        <a:xfrm flipV="1">
          <a:off x="2225949" y="902812"/>
          <a:ext cx="2070" cy="391345"/>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331302</xdr:colOff>
      <xdr:row>5</xdr:row>
      <xdr:rowOff>91115</xdr:rowOff>
    </xdr:from>
    <xdr:to>
      <xdr:col>4</xdr:col>
      <xdr:colOff>49693</xdr:colOff>
      <xdr:row>5</xdr:row>
      <xdr:rowOff>91115</xdr:rowOff>
    </xdr:to>
    <xdr:cxnSp macro="">
      <xdr:nvCxnSpPr>
        <xdr:cNvPr id="29" name="Connettore 1 28">
          <a:extLst>
            <a:ext uri="{FF2B5EF4-FFF2-40B4-BE49-F238E27FC236}">
              <a16:creationId xmlns:a16="http://schemas.microsoft.com/office/drawing/2014/main" xmlns="" id="{00000000-0008-0000-0400-00001D000000}"/>
            </a:ext>
          </a:extLst>
        </xdr:cNvPr>
        <xdr:cNvCxnSpPr/>
      </xdr:nvCxnSpPr>
      <xdr:spPr>
        <a:xfrm flipH="1">
          <a:off x="2062367" y="919376"/>
          <a:ext cx="149087" cy="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596346</xdr:colOff>
      <xdr:row>1</xdr:row>
      <xdr:rowOff>107674</xdr:rowOff>
    </xdr:from>
    <xdr:to>
      <xdr:col>4</xdr:col>
      <xdr:colOff>265040</xdr:colOff>
      <xdr:row>2</xdr:row>
      <xdr:rowOff>173935</xdr:rowOff>
    </xdr:to>
    <xdr:sp macro="" textlink="">
      <xdr:nvSpPr>
        <xdr:cNvPr id="30" name="Rettangolo arrotondato 29">
          <a:extLst>
            <a:ext uri="{FF2B5EF4-FFF2-40B4-BE49-F238E27FC236}">
              <a16:creationId xmlns:a16="http://schemas.microsoft.com/office/drawing/2014/main" xmlns="" id="{00000000-0008-0000-0400-00001E000000}"/>
            </a:ext>
          </a:extLst>
        </xdr:cNvPr>
        <xdr:cNvSpPr/>
      </xdr:nvSpPr>
      <xdr:spPr>
        <a:xfrm>
          <a:off x="712303" y="182217"/>
          <a:ext cx="1714499" cy="24847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050" b="1">
              <a:solidFill>
                <a:sysClr val="windowText" lastClr="000000"/>
              </a:solidFill>
              <a:latin typeface="Arial Narrow" panose="020B0606020202030204" pitchFamily="34" charset="0"/>
            </a:rPr>
            <a:t>ASSESSMENT BOUNDARY</a:t>
          </a:r>
        </a:p>
      </xdr:txBody>
    </xdr:sp>
    <xdr:clientData/>
  </xdr:twoCellAnchor>
  <xdr:twoCellAnchor editAs="oneCell">
    <xdr:from>
      <xdr:col>1</xdr:col>
      <xdr:colOff>631029</xdr:colOff>
      <xdr:row>8</xdr:row>
      <xdr:rowOff>134333</xdr:rowOff>
    </xdr:from>
    <xdr:to>
      <xdr:col>7</xdr:col>
      <xdr:colOff>140803</xdr:colOff>
      <xdr:row>8</xdr:row>
      <xdr:rowOff>134333</xdr:rowOff>
    </xdr:to>
    <xdr:cxnSp macro="">
      <xdr:nvCxnSpPr>
        <xdr:cNvPr id="33" name="Connettore 2 32">
          <a:extLst>
            <a:ext uri="{FF2B5EF4-FFF2-40B4-BE49-F238E27FC236}">
              <a16:creationId xmlns:a16="http://schemas.microsoft.com/office/drawing/2014/main" xmlns="" id="{00000000-0008-0000-0400-000021000000}"/>
            </a:ext>
          </a:extLst>
        </xdr:cNvPr>
        <xdr:cNvCxnSpPr/>
      </xdr:nvCxnSpPr>
      <xdr:spPr>
        <a:xfrm>
          <a:off x="746986" y="1534094"/>
          <a:ext cx="2847666"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347868</xdr:colOff>
      <xdr:row>5</xdr:row>
      <xdr:rowOff>33130</xdr:rowOff>
    </xdr:from>
    <xdr:to>
      <xdr:col>7</xdr:col>
      <xdr:colOff>140804</xdr:colOff>
      <xdr:row>7</xdr:row>
      <xdr:rowOff>115956</xdr:rowOff>
    </xdr:to>
    <xdr:cxnSp macro="">
      <xdr:nvCxnSpPr>
        <xdr:cNvPr id="36" name="Connettore 4 24">
          <a:extLst>
            <a:ext uri="{FF2B5EF4-FFF2-40B4-BE49-F238E27FC236}">
              <a16:creationId xmlns:a16="http://schemas.microsoft.com/office/drawing/2014/main" xmlns="" id="{00000000-0008-0000-0400-000024000000}"/>
            </a:ext>
          </a:extLst>
        </xdr:cNvPr>
        <xdr:cNvCxnSpPr/>
      </xdr:nvCxnSpPr>
      <xdr:spPr>
        <a:xfrm>
          <a:off x="2078933" y="861391"/>
          <a:ext cx="1515719" cy="463826"/>
        </a:xfrm>
        <a:prstGeom prst="bentConnector3">
          <a:avLst>
            <a:gd name="adj1" fmla="val 13935"/>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376656</xdr:colOff>
      <xdr:row>4</xdr:row>
      <xdr:rowOff>151965</xdr:rowOff>
    </xdr:from>
    <xdr:to>
      <xdr:col>8</xdr:col>
      <xdr:colOff>276640</xdr:colOff>
      <xdr:row>6</xdr:row>
      <xdr:rowOff>152399</xdr:rowOff>
    </xdr:to>
    <xdr:sp macro="" textlink="">
      <xdr:nvSpPr>
        <xdr:cNvPr id="40" name="Rettangolo 39">
          <a:extLst>
            <a:ext uri="{FF2B5EF4-FFF2-40B4-BE49-F238E27FC236}">
              <a16:creationId xmlns:a16="http://schemas.microsoft.com/office/drawing/2014/main" xmlns="" id="{00000000-0008-0000-0400-000028000000}"/>
            </a:ext>
          </a:extLst>
        </xdr:cNvPr>
        <xdr:cNvSpPr>
          <a:spLocks noChangeArrowheads="1"/>
        </xdr:cNvSpPr>
      </xdr:nvSpPr>
      <xdr:spPr bwMode="auto">
        <a:xfrm>
          <a:off x="3615156" y="789726"/>
          <a:ext cx="330679" cy="381434"/>
        </a:xfrm>
        <a:prstGeom prst="rect">
          <a:avLst/>
        </a:prstGeom>
        <a:solidFill>
          <a:srgbClr val="FFFF00"/>
        </a:solidFill>
        <a:ln w="38100" algn="ctr">
          <a:solidFill>
            <a:srgbClr val="C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10</xdr:col>
      <xdr:colOff>124239</xdr:colOff>
      <xdr:row>4</xdr:row>
      <xdr:rowOff>157370</xdr:rowOff>
    </xdr:from>
    <xdr:to>
      <xdr:col>11</xdr:col>
      <xdr:colOff>24223</xdr:colOff>
      <xdr:row>6</xdr:row>
      <xdr:rowOff>157804</xdr:rowOff>
    </xdr:to>
    <xdr:sp macro="" textlink="">
      <xdr:nvSpPr>
        <xdr:cNvPr id="41" name="Rettangolo 40">
          <a:extLst>
            <a:ext uri="{FF2B5EF4-FFF2-40B4-BE49-F238E27FC236}">
              <a16:creationId xmlns:a16="http://schemas.microsoft.com/office/drawing/2014/main" xmlns="" id="{00000000-0008-0000-0400-000029000000}"/>
            </a:ext>
          </a:extLst>
        </xdr:cNvPr>
        <xdr:cNvSpPr>
          <a:spLocks noChangeArrowheads="1"/>
        </xdr:cNvSpPr>
      </xdr:nvSpPr>
      <xdr:spPr bwMode="auto">
        <a:xfrm>
          <a:off x="4679674" y="795131"/>
          <a:ext cx="330679" cy="381434"/>
        </a:xfrm>
        <a:prstGeom prst="rect">
          <a:avLst/>
        </a:prstGeom>
        <a:solidFill>
          <a:srgbClr val="FFFF00"/>
        </a:solidFill>
        <a:ln w="38100" algn="ctr">
          <a:solidFill>
            <a:srgbClr val="C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7</xdr:col>
      <xdr:colOff>347870</xdr:colOff>
      <xdr:row>8</xdr:row>
      <xdr:rowOff>124239</xdr:rowOff>
    </xdr:from>
    <xdr:to>
      <xdr:col>8</xdr:col>
      <xdr:colOff>247854</xdr:colOff>
      <xdr:row>10</xdr:row>
      <xdr:rowOff>124673</xdr:rowOff>
    </xdr:to>
    <xdr:sp macro="" textlink="">
      <xdr:nvSpPr>
        <xdr:cNvPr id="42" name="Rettangolo 41">
          <a:extLst>
            <a:ext uri="{FF2B5EF4-FFF2-40B4-BE49-F238E27FC236}">
              <a16:creationId xmlns:a16="http://schemas.microsoft.com/office/drawing/2014/main" xmlns="" id="{00000000-0008-0000-0400-00002A000000}"/>
            </a:ext>
          </a:extLst>
        </xdr:cNvPr>
        <xdr:cNvSpPr>
          <a:spLocks noChangeArrowheads="1"/>
        </xdr:cNvSpPr>
      </xdr:nvSpPr>
      <xdr:spPr bwMode="auto">
        <a:xfrm>
          <a:off x="3586370" y="1524000"/>
          <a:ext cx="330679" cy="381434"/>
        </a:xfrm>
        <a:prstGeom prst="rect">
          <a:avLst/>
        </a:prstGeom>
        <a:solidFill>
          <a:srgbClr val="FFFF00"/>
        </a:solidFill>
        <a:ln w="38100" algn="ctr">
          <a:solidFill>
            <a:srgbClr val="C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10</xdr:col>
      <xdr:colOff>95453</xdr:colOff>
      <xdr:row>8</xdr:row>
      <xdr:rowOff>129644</xdr:rowOff>
    </xdr:from>
    <xdr:to>
      <xdr:col>10</xdr:col>
      <xdr:colOff>426132</xdr:colOff>
      <xdr:row>10</xdr:row>
      <xdr:rowOff>130078</xdr:rowOff>
    </xdr:to>
    <xdr:sp macro="" textlink="">
      <xdr:nvSpPr>
        <xdr:cNvPr id="43" name="Rettangolo 42">
          <a:extLst>
            <a:ext uri="{FF2B5EF4-FFF2-40B4-BE49-F238E27FC236}">
              <a16:creationId xmlns:a16="http://schemas.microsoft.com/office/drawing/2014/main" xmlns="" id="{00000000-0008-0000-0400-00002B000000}"/>
            </a:ext>
          </a:extLst>
        </xdr:cNvPr>
        <xdr:cNvSpPr>
          <a:spLocks noChangeArrowheads="1"/>
        </xdr:cNvSpPr>
      </xdr:nvSpPr>
      <xdr:spPr bwMode="auto">
        <a:xfrm>
          <a:off x="4650888" y="1529405"/>
          <a:ext cx="330679" cy="381434"/>
        </a:xfrm>
        <a:prstGeom prst="rect">
          <a:avLst/>
        </a:prstGeom>
        <a:solidFill>
          <a:srgbClr val="FFFF00"/>
        </a:solidFill>
        <a:ln w="38100" algn="ctr">
          <a:solidFill>
            <a:srgbClr val="C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clientData/>
  </xdr:twoCellAnchor>
  <xdr:twoCellAnchor editAs="oneCell">
    <xdr:from>
      <xdr:col>7</xdr:col>
      <xdr:colOff>432535</xdr:colOff>
      <xdr:row>5</xdr:row>
      <xdr:rowOff>8283</xdr:rowOff>
    </xdr:from>
    <xdr:to>
      <xdr:col>8</xdr:col>
      <xdr:colOff>192051</xdr:colOff>
      <xdr:row>6</xdr:row>
      <xdr:rowOff>90131</xdr:rowOff>
    </xdr:to>
    <xdr:pic>
      <xdr:nvPicPr>
        <xdr:cNvPr id="25" name="Immagine 24">
          <a:extLst>
            <a:ext uri="{FF2B5EF4-FFF2-40B4-BE49-F238E27FC236}">
              <a16:creationId xmlns:a16="http://schemas.microsoft.com/office/drawing/2014/main" xmlns="" id="{00000000-0008-0000-0400-000019000000}"/>
            </a:ext>
          </a:extLst>
        </xdr:cNvPr>
        <xdr:cNvPicPr>
          <a:picLocks noChangeAspect="1"/>
        </xdr:cNvPicPr>
      </xdr:nvPicPr>
      <xdr:blipFill>
        <a:blip xmlns:r="http://schemas.openxmlformats.org/officeDocument/2006/relationships" r:embed="rId3"/>
        <a:stretch>
          <a:fillRect/>
        </a:stretch>
      </xdr:blipFill>
      <xdr:spPr>
        <a:xfrm rot="10800000">
          <a:off x="3671035" y="836544"/>
          <a:ext cx="190211" cy="272348"/>
        </a:xfrm>
        <a:prstGeom prst="rect">
          <a:avLst/>
        </a:prstGeom>
      </xdr:spPr>
    </xdr:pic>
    <xdr:clientData/>
  </xdr:twoCellAnchor>
  <xdr:twoCellAnchor editAs="oneCell">
    <xdr:from>
      <xdr:col>10</xdr:col>
      <xdr:colOff>195652</xdr:colOff>
      <xdr:row>5</xdr:row>
      <xdr:rowOff>28161</xdr:rowOff>
    </xdr:from>
    <xdr:to>
      <xdr:col>10</xdr:col>
      <xdr:colOff>385863</xdr:colOff>
      <xdr:row>6</xdr:row>
      <xdr:rowOff>110009</xdr:rowOff>
    </xdr:to>
    <xdr:pic>
      <xdr:nvPicPr>
        <xdr:cNvPr id="45" name="Immagine 44">
          <a:extLst>
            <a:ext uri="{FF2B5EF4-FFF2-40B4-BE49-F238E27FC236}">
              <a16:creationId xmlns:a16="http://schemas.microsoft.com/office/drawing/2014/main" xmlns="" id="{00000000-0008-0000-0400-00002D000000}"/>
            </a:ext>
          </a:extLst>
        </xdr:cNvPr>
        <xdr:cNvPicPr>
          <a:picLocks noChangeAspect="1"/>
        </xdr:cNvPicPr>
      </xdr:nvPicPr>
      <xdr:blipFill>
        <a:blip xmlns:r="http://schemas.openxmlformats.org/officeDocument/2006/relationships" r:embed="rId3"/>
        <a:stretch>
          <a:fillRect/>
        </a:stretch>
      </xdr:blipFill>
      <xdr:spPr>
        <a:xfrm rot="10800000">
          <a:off x="4751087" y="856422"/>
          <a:ext cx="190211" cy="272348"/>
        </a:xfrm>
        <a:prstGeom prst="rect">
          <a:avLst/>
        </a:prstGeom>
      </xdr:spPr>
    </xdr:pic>
    <xdr:clientData/>
  </xdr:twoCellAnchor>
  <xdr:twoCellAnchor editAs="oneCell">
    <xdr:from>
      <xdr:col>9</xdr:col>
      <xdr:colOff>99574</xdr:colOff>
      <xdr:row>5</xdr:row>
      <xdr:rowOff>14909</xdr:rowOff>
    </xdr:from>
    <xdr:to>
      <xdr:col>9</xdr:col>
      <xdr:colOff>289785</xdr:colOff>
      <xdr:row>6</xdr:row>
      <xdr:rowOff>96757</xdr:rowOff>
    </xdr:to>
    <xdr:pic>
      <xdr:nvPicPr>
        <xdr:cNvPr id="46" name="Immagine 45">
          <a:extLst>
            <a:ext uri="{FF2B5EF4-FFF2-40B4-BE49-F238E27FC236}">
              <a16:creationId xmlns:a16="http://schemas.microsoft.com/office/drawing/2014/main" xmlns="" id="{00000000-0008-0000-0400-00002E000000}"/>
            </a:ext>
          </a:extLst>
        </xdr:cNvPr>
        <xdr:cNvPicPr>
          <a:picLocks noChangeAspect="1"/>
        </xdr:cNvPicPr>
      </xdr:nvPicPr>
      <xdr:blipFill>
        <a:blip xmlns:r="http://schemas.openxmlformats.org/officeDocument/2006/relationships" r:embed="rId3"/>
        <a:stretch>
          <a:fillRect/>
        </a:stretch>
      </xdr:blipFill>
      <xdr:spPr>
        <a:xfrm rot="10800000">
          <a:off x="4216031" y="843170"/>
          <a:ext cx="190211" cy="272348"/>
        </a:xfrm>
        <a:prstGeom prst="rect">
          <a:avLst/>
        </a:prstGeom>
      </xdr:spPr>
    </xdr:pic>
    <xdr:clientData/>
  </xdr:twoCellAnchor>
  <xdr:twoCellAnchor editAs="oneCell">
    <xdr:from>
      <xdr:col>7</xdr:col>
      <xdr:colOff>425909</xdr:colOff>
      <xdr:row>8</xdr:row>
      <xdr:rowOff>183874</xdr:rowOff>
    </xdr:from>
    <xdr:to>
      <xdr:col>8</xdr:col>
      <xdr:colOff>185425</xdr:colOff>
      <xdr:row>10</xdr:row>
      <xdr:rowOff>75222</xdr:rowOff>
    </xdr:to>
    <xdr:pic>
      <xdr:nvPicPr>
        <xdr:cNvPr id="47" name="Immagine 46">
          <a:extLst>
            <a:ext uri="{FF2B5EF4-FFF2-40B4-BE49-F238E27FC236}">
              <a16:creationId xmlns:a16="http://schemas.microsoft.com/office/drawing/2014/main" xmlns="" id="{00000000-0008-0000-0400-00002F000000}"/>
            </a:ext>
          </a:extLst>
        </xdr:cNvPr>
        <xdr:cNvPicPr>
          <a:picLocks noChangeAspect="1"/>
        </xdr:cNvPicPr>
      </xdr:nvPicPr>
      <xdr:blipFill>
        <a:blip xmlns:r="http://schemas.openxmlformats.org/officeDocument/2006/relationships" r:embed="rId3"/>
        <a:stretch>
          <a:fillRect/>
        </a:stretch>
      </xdr:blipFill>
      <xdr:spPr>
        <a:xfrm rot="10800000">
          <a:off x="3664409" y="1583635"/>
          <a:ext cx="190211" cy="272348"/>
        </a:xfrm>
        <a:prstGeom prst="rect">
          <a:avLst/>
        </a:prstGeom>
      </xdr:spPr>
    </xdr:pic>
    <xdr:clientData/>
  </xdr:twoCellAnchor>
  <xdr:twoCellAnchor editAs="oneCell">
    <xdr:from>
      <xdr:col>10</xdr:col>
      <xdr:colOff>164178</xdr:colOff>
      <xdr:row>8</xdr:row>
      <xdr:rowOff>170623</xdr:rowOff>
    </xdr:from>
    <xdr:to>
      <xdr:col>10</xdr:col>
      <xdr:colOff>354389</xdr:colOff>
      <xdr:row>10</xdr:row>
      <xdr:rowOff>61971</xdr:rowOff>
    </xdr:to>
    <xdr:pic>
      <xdr:nvPicPr>
        <xdr:cNvPr id="48" name="Immagine 47">
          <a:extLst>
            <a:ext uri="{FF2B5EF4-FFF2-40B4-BE49-F238E27FC236}">
              <a16:creationId xmlns:a16="http://schemas.microsoft.com/office/drawing/2014/main" xmlns="" id="{00000000-0008-0000-0400-000030000000}"/>
            </a:ext>
          </a:extLst>
        </xdr:cNvPr>
        <xdr:cNvPicPr>
          <a:picLocks noChangeAspect="1"/>
        </xdr:cNvPicPr>
      </xdr:nvPicPr>
      <xdr:blipFill>
        <a:blip xmlns:r="http://schemas.openxmlformats.org/officeDocument/2006/relationships" r:embed="rId3"/>
        <a:stretch>
          <a:fillRect/>
        </a:stretch>
      </xdr:blipFill>
      <xdr:spPr>
        <a:xfrm rot="10800000">
          <a:off x="4719613" y="1570384"/>
          <a:ext cx="190211" cy="272348"/>
        </a:xfrm>
        <a:prstGeom prst="rect">
          <a:avLst/>
        </a:prstGeom>
      </xdr:spPr>
    </xdr:pic>
    <xdr:clientData/>
  </xdr:twoCellAnchor>
  <xdr:twoCellAnchor editAs="oneCell">
    <xdr:from>
      <xdr:col>1</xdr:col>
      <xdr:colOff>474954</xdr:colOff>
      <xdr:row>5</xdr:row>
      <xdr:rowOff>57985</xdr:rowOff>
    </xdr:from>
    <xdr:to>
      <xdr:col>3</xdr:col>
      <xdr:colOff>339584</xdr:colOff>
      <xdr:row>5</xdr:row>
      <xdr:rowOff>57985</xdr:rowOff>
    </xdr:to>
    <xdr:cxnSp macro="">
      <xdr:nvCxnSpPr>
        <xdr:cNvPr id="18" name="Connettore 2 17">
          <a:extLst>
            <a:ext uri="{FF2B5EF4-FFF2-40B4-BE49-F238E27FC236}">
              <a16:creationId xmlns:a16="http://schemas.microsoft.com/office/drawing/2014/main" xmlns="" id="{00000000-0008-0000-0400-000012000000}"/>
            </a:ext>
          </a:extLst>
        </xdr:cNvPr>
        <xdr:cNvCxnSpPr/>
      </xdr:nvCxnSpPr>
      <xdr:spPr>
        <a:xfrm>
          <a:off x="590911" y="886246"/>
          <a:ext cx="1479739" cy="0"/>
        </a:xfrm>
        <a:prstGeom prst="straightConnector1">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xdr:col>
          <xdr:colOff>927100</xdr:colOff>
          <xdr:row>25</xdr:row>
          <xdr:rowOff>50800</xdr:rowOff>
        </xdr:from>
        <xdr:to>
          <xdr:col>2</xdr:col>
          <xdr:colOff>38100</xdr:colOff>
          <xdr:row>27</xdr:row>
          <xdr:rowOff>0</xdr:rowOff>
        </xdr:to>
        <xdr:sp macro="" textlink="">
          <xdr:nvSpPr>
            <xdr:cNvPr id="55299" name="Check Box 3" hidden="1">
              <a:extLst>
                <a:ext uri="{63B3BB69-23CF-44E3-9099-C40C66FF867C}">
                  <a14:compatExt spid="_x0000_s55299"/>
                </a:ext>
              </a:extLst>
            </xdr:cNvPr>
            <xdr:cNvSpPr/>
          </xdr:nvSpPr>
          <xdr:spPr>
            <a:xfrm>
              <a:off x="0" y="0"/>
              <a:ext cx="0" cy="0"/>
            </a:xfrm>
            <a:prstGeom prst="rect">
              <a:avLst/>
            </a:prstGeom>
          </xdr:spPr>
        </xdr:sp>
        <xdr:clientData fLocksWithSheet="0"/>
      </xdr:twoCellAnchor>
    </mc:Choice>
    <mc:Fallback/>
  </mc:AlternateContent>
  <xdr:twoCellAnchor>
    <xdr:from>
      <xdr:col>1</xdr:col>
      <xdr:colOff>8283</xdr:colOff>
      <xdr:row>10</xdr:row>
      <xdr:rowOff>646044</xdr:rowOff>
    </xdr:from>
    <xdr:to>
      <xdr:col>11</xdr:col>
      <xdr:colOff>248479</xdr:colOff>
      <xdr:row>18</xdr:row>
      <xdr:rowOff>143082</xdr:rowOff>
    </xdr:to>
    <xdr:graphicFrame macro="">
      <xdr:nvGraphicFramePr>
        <xdr:cNvPr id="35" name="Grafico 34">
          <a:extLst>
            <a:ext uri="{FF2B5EF4-FFF2-40B4-BE49-F238E27FC236}">
              <a16:creationId xmlns:a16="http://schemas.microsoft.com/office/drawing/2014/main" xmlns="" id="{00000000-0008-0000-04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209550</xdr:colOff>
          <xdr:row>4</xdr:row>
          <xdr:rowOff>165100</xdr:rowOff>
        </xdr:from>
        <xdr:to>
          <xdr:col>5</xdr:col>
          <xdr:colOff>19050</xdr:colOff>
          <xdr:row>6</xdr:row>
          <xdr:rowOff>76200</xdr:rowOff>
        </xdr:to>
        <xdr:sp macro="" textlink="">
          <xdr:nvSpPr>
            <xdr:cNvPr id="55301" name="Spinner 5" hidden="1">
              <a:extLst>
                <a:ext uri="{63B3BB69-23CF-44E3-9099-C40C66FF867C}">
                  <a14:compatExt spid="_x0000_s55301"/>
                </a:ext>
              </a:extLst>
            </xdr:cNvPr>
            <xdr:cNvSpPr/>
          </xdr:nvSpPr>
          <xdr:spPr>
            <a:xfrm>
              <a:off x="0" y="0"/>
              <a:ext cx="0" cy="0"/>
            </a:xfrm>
            <a:prstGeom prst="rect">
              <a:avLst/>
            </a:prstGeom>
          </xdr:spPr>
        </xdr:sp>
        <xdr:clientData fLocksWithSheet="0"/>
      </xdr:twoCellAnchor>
    </mc:Choice>
    <mc:Fallback/>
  </mc:AlternateContent>
  <xdr:twoCellAnchor editAs="oneCell">
    <xdr:from>
      <xdr:col>3</xdr:col>
      <xdr:colOff>281609</xdr:colOff>
      <xdr:row>10</xdr:row>
      <xdr:rowOff>57978</xdr:rowOff>
    </xdr:from>
    <xdr:to>
      <xdr:col>6</xdr:col>
      <xdr:colOff>144977</xdr:colOff>
      <xdr:row>10</xdr:row>
      <xdr:rowOff>372923</xdr:rowOff>
    </xdr:to>
    <xdr:sp macro="" textlink="">
      <xdr:nvSpPr>
        <xdr:cNvPr id="44" name="CasellaDiTesto 43">
          <a:extLst>
            <a:ext uri="{FF2B5EF4-FFF2-40B4-BE49-F238E27FC236}">
              <a16:creationId xmlns:a16="http://schemas.microsoft.com/office/drawing/2014/main" xmlns="" id="{00000000-0008-0000-0400-00002C000000}"/>
            </a:ext>
          </a:extLst>
        </xdr:cNvPr>
        <xdr:cNvSpPr txBox="1"/>
      </xdr:nvSpPr>
      <xdr:spPr>
        <a:xfrm>
          <a:off x="2012674" y="1838739"/>
          <a:ext cx="1155455" cy="314945"/>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nchorCtr="0"/>
        <a:lstStyle/>
        <a:p>
          <a:r>
            <a:rPr lang="en-US" sz="900" b="1" baseline="0"/>
            <a:t>Matching</a:t>
          </a:r>
          <a:br>
            <a:rPr lang="en-US" sz="900" b="1" baseline="0"/>
          </a:br>
          <a:r>
            <a:rPr lang="en-US" sz="900" b="1" baseline="0"/>
            <a:t>factor</a:t>
          </a:r>
          <a:endParaRPr lang="en-US" sz="900" b="1"/>
        </a:p>
      </xdr:txBody>
    </xdr:sp>
    <xdr:clientData/>
  </xdr:twoCellAnchor>
  <xdr:twoCellAnchor editAs="oneCell">
    <xdr:from>
      <xdr:col>5</xdr:col>
      <xdr:colOff>137044</xdr:colOff>
      <xdr:row>10</xdr:row>
      <xdr:rowOff>93309</xdr:rowOff>
    </xdr:from>
    <xdr:to>
      <xdr:col>6</xdr:col>
      <xdr:colOff>124588</xdr:colOff>
      <xdr:row>10</xdr:row>
      <xdr:rowOff>352751</xdr:rowOff>
    </xdr:to>
    <xdr:sp macro="" textlink="$G$91">
      <xdr:nvSpPr>
        <xdr:cNvPr id="49" name="CasellaDiTesto 48">
          <a:extLst>
            <a:ext uri="{FF2B5EF4-FFF2-40B4-BE49-F238E27FC236}">
              <a16:creationId xmlns:a16="http://schemas.microsoft.com/office/drawing/2014/main" xmlns="" id="{00000000-0008-0000-0400-000031000000}"/>
            </a:ext>
          </a:extLst>
        </xdr:cNvPr>
        <xdr:cNvSpPr txBox="1"/>
      </xdr:nvSpPr>
      <xdr:spPr>
        <a:xfrm>
          <a:off x="2729501" y="1874070"/>
          <a:ext cx="418240" cy="2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E0C72EC9-9D9E-4FEB-98FB-442332468D85}" type="TxLink">
            <a:rPr lang="en-US" sz="1100" b="0" i="0" u="none" strike="noStrike">
              <a:solidFill>
                <a:srgbClr val="000000"/>
              </a:solidFill>
              <a:latin typeface="Calibri"/>
              <a:ea typeface="+mn-ea"/>
              <a:cs typeface="Calibri"/>
            </a:rPr>
            <a:pPr marL="0" indent="0" algn="ctr"/>
            <a:t>30 %</a:t>
          </a:fld>
          <a:endParaRPr lang="it-IT" sz="1400" b="1" i="0" u="none" strike="noStrike">
            <a:solidFill>
              <a:sysClr val="windowText" lastClr="000000"/>
            </a:solidFill>
            <a:latin typeface="Calibri"/>
            <a:ea typeface="+mn-ea"/>
            <a:cs typeface="Calibri"/>
          </a:endParaRPr>
        </a:p>
      </xdr:txBody>
    </xdr:sp>
    <xdr:clientData/>
  </xdr:twoCellAnchor>
  <xdr:twoCellAnchor editAs="oneCell">
    <xdr:from>
      <xdr:col>8</xdr:col>
      <xdr:colOff>41414</xdr:colOff>
      <xdr:row>33</xdr:row>
      <xdr:rowOff>99391</xdr:rowOff>
    </xdr:from>
    <xdr:to>
      <xdr:col>10</xdr:col>
      <xdr:colOff>86153</xdr:colOff>
      <xdr:row>37</xdr:row>
      <xdr:rowOff>113975</xdr:rowOff>
    </xdr:to>
    <xdr:pic>
      <xdr:nvPicPr>
        <xdr:cNvPr id="50" name="Picture 2">
          <a:extLst>
            <a:ext uri="{FF2B5EF4-FFF2-40B4-BE49-F238E27FC236}">
              <a16:creationId xmlns:a16="http://schemas.microsoft.com/office/drawing/2014/main" xmlns="" id="{00000000-0008-0000-0400-00003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925957" y="6849717"/>
          <a:ext cx="906131" cy="793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72</xdr:row>
      <xdr:rowOff>31751</xdr:rowOff>
    </xdr:from>
    <xdr:to>
      <xdr:col>11</xdr:col>
      <xdr:colOff>269875</xdr:colOff>
      <xdr:row>77</xdr:row>
      <xdr:rowOff>99393</xdr:rowOff>
    </xdr:to>
    <xdr:sp macro="" textlink="">
      <xdr:nvSpPr>
        <xdr:cNvPr id="51" name="Rettangolo con angoli arrotondati 50">
          <a:extLst>
            <a:ext uri="{FF2B5EF4-FFF2-40B4-BE49-F238E27FC236}">
              <a16:creationId xmlns:a16="http://schemas.microsoft.com/office/drawing/2014/main" xmlns="" id="{00000000-0008-0000-0400-000033000000}"/>
            </a:ext>
          </a:extLst>
        </xdr:cNvPr>
        <xdr:cNvSpPr/>
      </xdr:nvSpPr>
      <xdr:spPr>
        <a:xfrm>
          <a:off x="95250" y="14228142"/>
          <a:ext cx="5351255" cy="1020142"/>
        </a:xfrm>
        <a:prstGeom prst="roundRect">
          <a:avLst/>
        </a:prstGeom>
        <a:solidFill>
          <a:srgbClr val="CCFFCC"/>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70C0"/>
              </a:solidFill>
            </a:rPr>
            <a:t>Intended use of this</a:t>
          </a:r>
          <a:r>
            <a:rPr lang="en-US" sz="1100" b="1" baseline="0">
              <a:solidFill>
                <a:srgbClr val="0070C0"/>
              </a:solidFill>
            </a:rPr>
            <a:t> sheet</a:t>
          </a:r>
        </a:p>
        <a:p>
          <a:pPr lvl="0" algn="l"/>
          <a:r>
            <a:rPr lang="en-US" sz="1000" baseline="0">
              <a:solidFill>
                <a:srgbClr val="0070C0"/>
              </a:solidFill>
            </a:rPr>
            <a:t>Demonstrate the concept of time mismatch between (electric) energy production and use</a:t>
          </a:r>
          <a:endParaRPr lang="en-US" sz="1000" baseline="0">
            <a:solidFill>
              <a:srgbClr val="0070C0"/>
            </a:solidFill>
            <a:latin typeface="+mn-lt"/>
            <a:ea typeface="+mn-ea"/>
            <a:cs typeface="+mn-cs"/>
          </a:endParaRPr>
        </a:p>
        <a:p>
          <a:pPr lvl="0" algn="l"/>
          <a:r>
            <a:rPr lang="en-US" sz="1000" baseline="0">
              <a:solidFill>
                <a:srgbClr val="0070C0"/>
              </a:solidFill>
            </a:rPr>
            <a:t>Demonstrate the concept of matching factor</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solidFill>
                <a:srgbClr val="0070C0"/>
              </a:solidFill>
              <a:latin typeface="+mn-lt"/>
              <a:ea typeface="+mn-ea"/>
              <a:cs typeface="+mn-cs"/>
            </a:rPr>
            <a:t>Demonstrate the effect of the choices such as Kexp and primary energy conversion factors on the consequence of time mismatch between energy production and use.</a:t>
          </a:r>
        </a:p>
      </xdr:txBody>
    </xdr:sp>
    <xdr:clientData/>
  </xdr:twoCellAnchor>
  <xdr:twoCellAnchor>
    <xdr:from>
      <xdr:col>10</xdr:col>
      <xdr:colOff>16563</xdr:colOff>
      <xdr:row>19</xdr:row>
      <xdr:rowOff>8281</xdr:rowOff>
    </xdr:from>
    <xdr:to>
      <xdr:col>10</xdr:col>
      <xdr:colOff>265041</xdr:colOff>
      <xdr:row>24</xdr:row>
      <xdr:rowOff>198782</xdr:rowOff>
    </xdr:to>
    <xdr:sp macro="" textlink="">
      <xdr:nvSpPr>
        <xdr:cNvPr id="52" name="Parentesi graffa chiusa 51">
          <a:extLst>
            <a:ext uri="{FF2B5EF4-FFF2-40B4-BE49-F238E27FC236}">
              <a16:creationId xmlns:a16="http://schemas.microsoft.com/office/drawing/2014/main" xmlns="" id="{00000000-0008-0000-0400-000034000000}"/>
            </a:ext>
          </a:extLst>
        </xdr:cNvPr>
        <xdr:cNvSpPr/>
      </xdr:nvSpPr>
      <xdr:spPr>
        <a:xfrm>
          <a:off x="4762498" y="4190998"/>
          <a:ext cx="248478" cy="1143001"/>
        </a:xfrm>
        <a:prstGeom prst="rightBrace">
          <a:avLst>
            <a:gd name="adj1" fmla="val 8333"/>
            <a:gd name="adj2" fmla="val 57971"/>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44723</xdr:colOff>
      <xdr:row>27</xdr:row>
      <xdr:rowOff>4969</xdr:rowOff>
    </xdr:from>
    <xdr:to>
      <xdr:col>10</xdr:col>
      <xdr:colOff>293201</xdr:colOff>
      <xdr:row>31</xdr:row>
      <xdr:rowOff>197955</xdr:rowOff>
    </xdr:to>
    <xdr:sp macro="" textlink="">
      <xdr:nvSpPr>
        <xdr:cNvPr id="53" name="Parentesi graffa chiusa 52">
          <a:extLst>
            <a:ext uri="{FF2B5EF4-FFF2-40B4-BE49-F238E27FC236}">
              <a16:creationId xmlns:a16="http://schemas.microsoft.com/office/drawing/2014/main" xmlns="" id="{00000000-0008-0000-0400-000035000000}"/>
            </a:ext>
          </a:extLst>
        </xdr:cNvPr>
        <xdr:cNvSpPr/>
      </xdr:nvSpPr>
      <xdr:spPr>
        <a:xfrm>
          <a:off x="4790658" y="5595730"/>
          <a:ext cx="248478" cy="963268"/>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198578</xdr:colOff>
      <xdr:row>6</xdr:row>
      <xdr:rowOff>689</xdr:rowOff>
    </xdr:from>
    <xdr:to>
      <xdr:col>11</xdr:col>
      <xdr:colOff>714375</xdr:colOff>
      <xdr:row>14</xdr:row>
      <xdr:rowOff>76201</xdr:rowOff>
    </xdr:to>
    <xdr:grpSp>
      <xdr:nvGrpSpPr>
        <xdr:cNvPr id="2" name="Gruppo 1">
          <a:extLst>
            <a:ext uri="{FF2B5EF4-FFF2-40B4-BE49-F238E27FC236}">
              <a16:creationId xmlns:a16="http://schemas.microsoft.com/office/drawing/2014/main" xmlns="" id="{00000000-0008-0000-0500-000002000000}"/>
            </a:ext>
          </a:extLst>
        </xdr:cNvPr>
        <xdr:cNvGrpSpPr>
          <a:grpSpLocks/>
        </xdr:cNvGrpSpPr>
      </xdr:nvGrpSpPr>
      <xdr:grpSpPr bwMode="auto">
        <a:xfrm>
          <a:off x="4837253" y="981764"/>
          <a:ext cx="1601647" cy="1599512"/>
          <a:chOff x="0" y="0"/>
          <a:chExt cx="1295400" cy="1211580"/>
        </a:xfrm>
      </xdr:grpSpPr>
      <xdr:sp macro="" textlink="">
        <xdr:nvSpPr>
          <xdr:cNvPr id="3" name="Elaborazione 2">
            <a:extLst>
              <a:ext uri="{FF2B5EF4-FFF2-40B4-BE49-F238E27FC236}">
                <a16:creationId xmlns:a16="http://schemas.microsoft.com/office/drawing/2014/main" xmlns="" id="{00000000-0008-0000-0500-000003000000}"/>
              </a:ext>
            </a:extLst>
          </xdr:cNvPr>
          <xdr:cNvSpPr>
            <a:spLocks noChangeArrowheads="1"/>
          </xdr:cNvSpPr>
        </xdr:nvSpPr>
        <xdr:spPr bwMode="auto">
          <a:xfrm>
            <a:off x="99060" y="228600"/>
            <a:ext cx="1104900" cy="982980"/>
          </a:xfrm>
          <a:prstGeom prst="flowChartProcess">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4" name="Triangolo isoscele 3">
            <a:extLst>
              <a:ext uri="{FF2B5EF4-FFF2-40B4-BE49-F238E27FC236}">
                <a16:creationId xmlns:a16="http://schemas.microsoft.com/office/drawing/2014/main" xmlns="" id="{00000000-0008-0000-0500-000004000000}"/>
              </a:ext>
            </a:extLst>
          </xdr:cNvPr>
          <xdr:cNvSpPr>
            <a:spLocks noChangeArrowheads="1"/>
          </xdr:cNvSpPr>
        </xdr:nvSpPr>
        <xdr:spPr bwMode="auto">
          <a:xfrm>
            <a:off x="0" y="0"/>
            <a:ext cx="1295400" cy="228600"/>
          </a:xfrm>
          <a:prstGeom prst="triangle">
            <a:avLst>
              <a:gd name="adj" fmla="val 50000"/>
            </a:avLst>
          </a:prstGeom>
          <a:solidFill>
            <a:srgbClr val="A6A6A6"/>
          </a:solidFill>
          <a:ln w="254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5" name="Rettangolo 4">
            <a:extLst>
              <a:ext uri="{FF2B5EF4-FFF2-40B4-BE49-F238E27FC236}">
                <a16:creationId xmlns:a16="http://schemas.microsoft.com/office/drawing/2014/main" xmlns="" id="{00000000-0008-0000-0500-000005000000}"/>
              </a:ext>
            </a:extLst>
          </xdr:cNvPr>
          <xdr:cNvSpPr>
            <a:spLocks noChangeArrowheads="1"/>
          </xdr:cNvSpPr>
        </xdr:nvSpPr>
        <xdr:spPr bwMode="auto">
          <a:xfrm>
            <a:off x="556260" y="784860"/>
            <a:ext cx="220980" cy="42672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6" name="Rettangolo 5">
            <a:extLst>
              <a:ext uri="{FF2B5EF4-FFF2-40B4-BE49-F238E27FC236}">
                <a16:creationId xmlns:a16="http://schemas.microsoft.com/office/drawing/2014/main" xmlns="" id="{00000000-0008-0000-0500-000006000000}"/>
              </a:ext>
            </a:extLst>
          </xdr:cNvPr>
          <xdr:cNvSpPr>
            <a:spLocks noChangeArrowheads="1"/>
          </xdr:cNvSpPr>
        </xdr:nvSpPr>
        <xdr:spPr bwMode="auto">
          <a:xfrm>
            <a:off x="8686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7" name="Rettangolo 6">
            <a:extLst>
              <a:ext uri="{FF2B5EF4-FFF2-40B4-BE49-F238E27FC236}">
                <a16:creationId xmlns:a16="http://schemas.microsoft.com/office/drawing/2014/main" xmlns="" id="{00000000-0008-0000-0500-000007000000}"/>
              </a:ext>
            </a:extLst>
          </xdr:cNvPr>
          <xdr:cNvSpPr>
            <a:spLocks noChangeArrowheads="1"/>
          </xdr:cNvSpPr>
        </xdr:nvSpPr>
        <xdr:spPr bwMode="auto">
          <a:xfrm>
            <a:off x="2209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8" name="Rettangolo 7">
            <a:extLst>
              <a:ext uri="{FF2B5EF4-FFF2-40B4-BE49-F238E27FC236}">
                <a16:creationId xmlns:a16="http://schemas.microsoft.com/office/drawing/2014/main" xmlns="" id="{00000000-0008-0000-0500-000008000000}"/>
              </a:ext>
            </a:extLst>
          </xdr:cNvPr>
          <xdr:cNvSpPr>
            <a:spLocks noChangeArrowheads="1"/>
          </xdr:cNvSpPr>
        </xdr:nvSpPr>
        <xdr:spPr bwMode="auto">
          <a:xfrm>
            <a:off x="8686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9" name="Rettangolo 8">
            <a:extLst>
              <a:ext uri="{FF2B5EF4-FFF2-40B4-BE49-F238E27FC236}">
                <a16:creationId xmlns:a16="http://schemas.microsoft.com/office/drawing/2014/main" xmlns="" id="{00000000-0008-0000-0500-000009000000}"/>
              </a:ext>
            </a:extLst>
          </xdr:cNvPr>
          <xdr:cNvSpPr>
            <a:spLocks noChangeArrowheads="1"/>
          </xdr:cNvSpPr>
        </xdr:nvSpPr>
        <xdr:spPr bwMode="auto">
          <a:xfrm>
            <a:off x="2209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0" name="Rettangolo 9">
            <a:extLst>
              <a:ext uri="{FF2B5EF4-FFF2-40B4-BE49-F238E27FC236}">
                <a16:creationId xmlns:a16="http://schemas.microsoft.com/office/drawing/2014/main" xmlns="" id="{00000000-0008-0000-0500-00000A000000}"/>
              </a:ext>
            </a:extLst>
          </xdr:cNvPr>
          <xdr:cNvSpPr>
            <a:spLocks noChangeArrowheads="1"/>
          </xdr:cNvSpPr>
        </xdr:nvSpPr>
        <xdr:spPr bwMode="auto">
          <a:xfrm>
            <a:off x="53340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grpSp>
    <xdr:clientData/>
  </xdr:twoCellAnchor>
  <xdr:twoCellAnchor editAs="absolute">
    <xdr:from>
      <xdr:col>6</xdr:col>
      <xdr:colOff>314325</xdr:colOff>
      <xdr:row>8</xdr:row>
      <xdr:rowOff>163391</xdr:rowOff>
    </xdr:from>
    <xdr:to>
      <xdr:col>9</xdr:col>
      <xdr:colOff>390525</xdr:colOff>
      <xdr:row>12</xdr:row>
      <xdr:rowOff>183374</xdr:rowOff>
    </xdr:to>
    <xdr:sp macro="" textlink="">
      <xdr:nvSpPr>
        <xdr:cNvPr id="11" name="Freccia a destra 10">
          <a:extLst>
            <a:ext uri="{FF2B5EF4-FFF2-40B4-BE49-F238E27FC236}">
              <a16:creationId xmlns:a16="http://schemas.microsoft.com/office/drawing/2014/main" xmlns="" id="{00000000-0008-0000-0500-00000B000000}"/>
            </a:ext>
          </a:extLst>
        </xdr:cNvPr>
        <xdr:cNvSpPr/>
      </xdr:nvSpPr>
      <xdr:spPr>
        <a:xfrm>
          <a:off x="3324225" y="1525466"/>
          <a:ext cx="1704975" cy="781983"/>
        </a:xfrm>
        <a:prstGeom prst="rightArrow">
          <a:avLst>
            <a:gd name="adj1" fmla="val 87828"/>
            <a:gd name="adj2" fmla="val 26231"/>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r"/>
          <a:r>
            <a:rPr lang="it-IT" sz="1100" b="1">
              <a:solidFill>
                <a:srgbClr val="C00000"/>
              </a:solidFill>
              <a:latin typeface="Arial Narrow" panose="020B0606020202030204" pitchFamily="34" charset="0"/>
            </a:rPr>
            <a:t>    Generation</a:t>
          </a:r>
        </a:p>
        <a:p>
          <a:pPr algn="r"/>
          <a:r>
            <a:rPr lang="it-IT" sz="1100" b="1">
              <a:solidFill>
                <a:srgbClr val="C00000"/>
              </a:solidFill>
              <a:latin typeface="Arial Narrow" panose="020B0606020202030204" pitchFamily="34" charset="0"/>
            </a:rPr>
            <a:t>of EPB  </a:t>
          </a:r>
          <a:r>
            <a:rPr lang="it-IT" sz="1100" b="1">
              <a:solidFill>
                <a:schemeClr val="accent6">
                  <a:lumMod val="40000"/>
                  <a:lumOff val="60000"/>
                </a:schemeClr>
              </a:solidFill>
              <a:latin typeface="Arial Narrow" panose="020B0606020202030204" pitchFamily="34" charset="0"/>
            </a:rPr>
            <a:t>.</a:t>
          </a:r>
        </a:p>
        <a:p>
          <a:pPr algn="r"/>
          <a:r>
            <a:rPr lang="it-IT" sz="1100" b="1">
              <a:solidFill>
                <a:srgbClr val="C00000"/>
              </a:solidFill>
              <a:latin typeface="Arial Narrow" panose="020B0606020202030204" pitchFamily="34" charset="0"/>
            </a:rPr>
            <a:t> services </a:t>
          </a:r>
          <a:r>
            <a:rPr lang="it-IT" sz="1100" b="1">
              <a:solidFill>
                <a:schemeClr val="accent6">
                  <a:lumMod val="40000"/>
                  <a:lumOff val="60000"/>
                </a:schemeClr>
              </a:solidFill>
              <a:latin typeface="Arial Narrow" panose="020B0606020202030204" pitchFamily="34" charset="0"/>
            </a:rPr>
            <a:t>.</a:t>
          </a:r>
        </a:p>
      </xdr:txBody>
    </xdr:sp>
    <xdr:clientData/>
  </xdr:twoCellAnchor>
  <xdr:twoCellAnchor editAs="oneCell">
    <xdr:from>
      <xdr:col>7</xdr:col>
      <xdr:colOff>89048</xdr:colOff>
      <xdr:row>9</xdr:row>
      <xdr:rowOff>145839</xdr:rowOff>
    </xdr:from>
    <xdr:to>
      <xdr:col>8</xdr:col>
      <xdr:colOff>66675</xdr:colOff>
      <xdr:row>12</xdr:row>
      <xdr:rowOff>905</xdr:rowOff>
    </xdr:to>
    <xdr:pic>
      <xdr:nvPicPr>
        <xdr:cNvPr id="12" name="Immagine 11">
          <a:extLst>
            <a:ext uri="{FF2B5EF4-FFF2-40B4-BE49-F238E27FC236}">
              <a16:creationId xmlns:a16="http://schemas.microsoft.com/office/drawing/2014/main" xmlns="" id="{00000000-0008-0000-05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3641873" y="1698414"/>
          <a:ext cx="520552" cy="426566"/>
        </a:xfrm>
        <a:prstGeom prst="rect">
          <a:avLst/>
        </a:prstGeom>
      </xdr:spPr>
    </xdr:pic>
    <xdr:clientData/>
  </xdr:twoCellAnchor>
  <xdr:twoCellAnchor>
    <xdr:from>
      <xdr:col>3</xdr:col>
      <xdr:colOff>28575</xdr:colOff>
      <xdr:row>3</xdr:row>
      <xdr:rowOff>66675</xdr:rowOff>
    </xdr:from>
    <xdr:to>
      <xdr:col>3</xdr:col>
      <xdr:colOff>41096</xdr:colOff>
      <xdr:row>16</xdr:row>
      <xdr:rowOff>0</xdr:rowOff>
    </xdr:to>
    <xdr:cxnSp macro="">
      <xdr:nvCxnSpPr>
        <xdr:cNvPr id="13" name="Connettore 1 1">
          <a:extLst>
            <a:ext uri="{FF2B5EF4-FFF2-40B4-BE49-F238E27FC236}">
              <a16:creationId xmlns:a16="http://schemas.microsoft.com/office/drawing/2014/main" xmlns="" id="{00000000-0008-0000-0500-00000D000000}"/>
            </a:ext>
          </a:extLst>
        </xdr:cNvPr>
        <xdr:cNvCxnSpPr/>
      </xdr:nvCxnSpPr>
      <xdr:spPr>
        <a:xfrm flipH="1" flipV="1">
          <a:off x="1600200" y="495300"/>
          <a:ext cx="12521" cy="2390775"/>
        </a:xfrm>
        <a:prstGeom prst="line">
          <a:avLst/>
        </a:prstGeom>
        <a:ln w="38100">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324189</xdr:colOff>
      <xdr:row>8</xdr:row>
      <xdr:rowOff>97226</xdr:rowOff>
    </xdr:from>
    <xdr:to>
      <xdr:col>2</xdr:col>
      <xdr:colOff>634254</xdr:colOff>
      <xdr:row>11</xdr:row>
      <xdr:rowOff>81166</xdr:rowOff>
    </xdr:to>
    <xdr:pic>
      <xdr:nvPicPr>
        <xdr:cNvPr id="14" name="Picture 4" descr="C:\Documents and Settings\Laurent\Impostazioni locali\Temporary Internet Files\Content.IE5\84H1K66G\MCj03842100000[1].wmf">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71814" y="1459301"/>
          <a:ext cx="652965" cy="555440"/>
        </a:xfrm>
        <a:prstGeom prst="rect">
          <a:avLst/>
        </a:prstGeom>
        <a:noFill/>
        <a:ln w="9525">
          <a:noFill/>
          <a:miter lim="800000"/>
          <a:headEnd/>
          <a:tailEnd/>
        </a:ln>
      </xdr:spPr>
    </xdr:pic>
    <xdr:clientData/>
  </xdr:twoCellAnchor>
  <xdr:twoCellAnchor editAs="absolute">
    <xdr:from>
      <xdr:col>2</xdr:col>
      <xdr:colOff>88207</xdr:colOff>
      <xdr:row>4</xdr:row>
      <xdr:rowOff>87736</xdr:rowOff>
    </xdr:from>
    <xdr:to>
      <xdr:col>2</xdr:col>
      <xdr:colOff>388525</xdr:colOff>
      <xdr:row>7</xdr:row>
      <xdr:rowOff>157168</xdr:rowOff>
    </xdr:to>
    <xdr:pic>
      <xdr:nvPicPr>
        <xdr:cNvPr id="15" name="Immagine 14">
          <a:extLst>
            <a:ext uri="{FF2B5EF4-FFF2-40B4-BE49-F238E27FC236}">
              <a16:creationId xmlns:a16="http://schemas.microsoft.com/office/drawing/2014/main" xmlns="" id="{00000000-0008-0000-0500-00000F000000}"/>
            </a:ext>
          </a:extLst>
        </xdr:cNvPr>
        <xdr:cNvPicPr>
          <a:picLocks noChangeAspect="1"/>
        </xdr:cNvPicPr>
      </xdr:nvPicPr>
      <xdr:blipFill>
        <a:blip xmlns:r="http://schemas.openxmlformats.org/officeDocument/2006/relationships" r:embed="rId3"/>
        <a:stretch>
          <a:fillRect/>
        </a:stretch>
      </xdr:blipFill>
      <xdr:spPr>
        <a:xfrm>
          <a:off x="478732" y="697336"/>
          <a:ext cx="300318" cy="631407"/>
        </a:xfrm>
        <a:prstGeom prst="rect">
          <a:avLst/>
        </a:prstGeom>
      </xdr:spPr>
    </xdr:pic>
    <xdr:clientData/>
  </xdr:twoCellAnchor>
  <xdr:oneCellAnchor>
    <xdr:from>
      <xdr:col>2</xdr:col>
      <xdr:colOff>789108</xdr:colOff>
      <xdr:row>5</xdr:row>
      <xdr:rowOff>149652</xdr:rowOff>
    </xdr:from>
    <xdr:ext cx="797782" cy="219163"/>
    <xdr:sp macro="" textlink="$H$57">
      <xdr:nvSpPr>
        <xdr:cNvPr id="16" name="CasellaDiTesto 15">
          <a:extLst>
            <a:ext uri="{FF2B5EF4-FFF2-40B4-BE49-F238E27FC236}">
              <a16:creationId xmlns:a16="http://schemas.microsoft.com/office/drawing/2014/main" xmlns="" id="{00000000-0008-0000-0500-000010000000}"/>
            </a:ext>
          </a:extLst>
        </xdr:cNvPr>
        <xdr:cNvSpPr txBox="1"/>
      </xdr:nvSpPr>
      <xdr:spPr>
        <a:xfrm>
          <a:off x="1179633" y="940227"/>
          <a:ext cx="79778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B69E01A-7CCC-47BB-9E35-C212C1ED3C46}" type="TxLink">
            <a:rPr lang="en-US" sz="1400" b="1" i="0" u="none" strike="noStrike">
              <a:solidFill>
                <a:srgbClr val="00B050"/>
              </a:solidFill>
              <a:latin typeface="Calibri"/>
              <a:cs typeface="Calibri"/>
            </a:rPr>
            <a:pPr algn="ctr"/>
            <a:t>1.000 kWh</a:t>
          </a:fld>
          <a:endParaRPr lang="it-IT" sz="1400" b="1">
            <a:solidFill>
              <a:srgbClr val="00B050"/>
            </a:solidFill>
          </a:endParaRPr>
        </a:p>
      </xdr:txBody>
    </xdr:sp>
    <xdr:clientData/>
  </xdr:oneCellAnchor>
  <xdr:oneCellAnchor>
    <xdr:from>
      <xdr:col>6</xdr:col>
      <xdr:colOff>276748</xdr:colOff>
      <xdr:row>7</xdr:row>
      <xdr:rowOff>84948</xdr:rowOff>
    </xdr:from>
    <xdr:ext cx="658835" cy="219163"/>
    <xdr:sp macro="" textlink="$H$56">
      <xdr:nvSpPr>
        <xdr:cNvPr id="17" name="CasellaDiTesto 16">
          <a:extLst>
            <a:ext uri="{FF2B5EF4-FFF2-40B4-BE49-F238E27FC236}">
              <a16:creationId xmlns:a16="http://schemas.microsoft.com/office/drawing/2014/main" xmlns="" id="{00000000-0008-0000-0500-000011000000}"/>
            </a:ext>
          </a:extLst>
        </xdr:cNvPr>
        <xdr:cNvSpPr txBox="1"/>
      </xdr:nvSpPr>
      <xdr:spPr>
        <a:xfrm>
          <a:off x="3286648" y="1256523"/>
          <a:ext cx="658835" cy="21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E66CC27-DD89-4AEA-9531-A7C3DDC39625}" type="TxLink">
            <a:rPr lang="en-US" sz="1400" b="1" i="0" u="none" strike="noStrike">
              <a:solidFill>
                <a:sysClr val="windowText" lastClr="000000"/>
              </a:solidFill>
              <a:latin typeface="Calibri"/>
              <a:cs typeface="Calibri"/>
            </a:rPr>
            <a:pPr algn="ctr"/>
            <a:t>250 kWh</a:t>
          </a:fld>
          <a:endParaRPr lang="it-IT" sz="1400" b="1">
            <a:solidFill>
              <a:sysClr val="windowText" lastClr="000000"/>
            </a:solidFill>
          </a:endParaRPr>
        </a:p>
      </xdr:txBody>
    </xdr:sp>
    <xdr:clientData/>
  </xdr:oneCellAnchor>
  <xdr:oneCellAnchor>
    <xdr:from>
      <xdr:col>5</xdr:col>
      <xdr:colOff>202021</xdr:colOff>
      <xdr:row>8</xdr:row>
      <xdr:rowOff>144078</xdr:rowOff>
    </xdr:from>
    <xdr:ext cx="517642" cy="172227"/>
    <xdr:sp macro="" textlink="$H$60">
      <xdr:nvSpPr>
        <xdr:cNvPr id="18" name="CasellaDiTesto 17">
          <a:extLst>
            <a:ext uri="{FF2B5EF4-FFF2-40B4-BE49-F238E27FC236}">
              <a16:creationId xmlns:a16="http://schemas.microsoft.com/office/drawing/2014/main" xmlns="" id="{00000000-0008-0000-0500-000012000000}"/>
            </a:ext>
          </a:extLst>
        </xdr:cNvPr>
        <xdr:cNvSpPr txBox="1"/>
      </xdr:nvSpPr>
      <xdr:spPr>
        <a:xfrm>
          <a:off x="2668996" y="1506153"/>
          <a:ext cx="517642"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290A202-6E4C-486E-916F-234B0C037137}" type="TxLink">
            <a:rPr lang="en-US" sz="1100" b="1" i="0" u="none" strike="noStrike">
              <a:solidFill>
                <a:srgbClr val="00B050"/>
              </a:solidFill>
              <a:latin typeface="Calibri"/>
              <a:cs typeface="Calibri"/>
            </a:rPr>
            <a:pPr algn="ctr"/>
            <a:t>250 kWh</a:t>
          </a:fld>
          <a:endParaRPr lang="it-IT" sz="1100" b="1">
            <a:solidFill>
              <a:srgbClr val="00B050"/>
            </a:solidFill>
          </a:endParaRPr>
        </a:p>
      </xdr:txBody>
    </xdr:sp>
    <xdr:clientData/>
  </xdr:oneCellAnchor>
  <xdr:oneCellAnchor>
    <xdr:from>
      <xdr:col>2</xdr:col>
      <xdr:colOff>856725</xdr:colOff>
      <xdr:row>8</xdr:row>
      <xdr:rowOff>91503</xdr:rowOff>
    </xdr:from>
    <xdr:ext cx="658835" cy="219163"/>
    <xdr:sp macro="" textlink="$H$58">
      <xdr:nvSpPr>
        <xdr:cNvPr id="19" name="CasellaDiTesto 18">
          <a:extLst>
            <a:ext uri="{FF2B5EF4-FFF2-40B4-BE49-F238E27FC236}">
              <a16:creationId xmlns:a16="http://schemas.microsoft.com/office/drawing/2014/main" xmlns="" id="{00000000-0008-0000-0500-000013000000}"/>
            </a:ext>
          </a:extLst>
        </xdr:cNvPr>
        <xdr:cNvSpPr txBox="1"/>
      </xdr:nvSpPr>
      <xdr:spPr>
        <a:xfrm>
          <a:off x="1247250" y="1453578"/>
          <a:ext cx="658835"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3C28946D-2F93-482E-89D6-0F900962FF61}" type="TxLink">
            <a:rPr lang="en-US" sz="1400" b="1" i="0" u="none" strike="noStrike">
              <a:solidFill>
                <a:srgbClr val="0070C0"/>
              </a:solidFill>
              <a:latin typeface="Calibri"/>
              <a:cs typeface="Calibri"/>
            </a:rPr>
            <a:pPr algn="ctr"/>
            <a:t>750 kWh</a:t>
          </a:fld>
          <a:endParaRPr lang="it-IT" sz="1400" b="1">
            <a:solidFill>
              <a:srgbClr val="0070C0"/>
            </a:solidFill>
          </a:endParaRPr>
        </a:p>
      </xdr:txBody>
    </xdr:sp>
    <xdr:clientData/>
  </xdr:oneCellAnchor>
  <mc:AlternateContent xmlns:mc="http://schemas.openxmlformats.org/markup-compatibility/2006">
    <mc:Choice xmlns:a14="http://schemas.microsoft.com/office/drawing/2010/main" Requires="a14">
      <xdr:twoCellAnchor editAs="absolute">
        <xdr:from>
          <xdr:col>5</xdr:col>
          <xdr:colOff>495300</xdr:colOff>
          <xdr:row>6</xdr:row>
          <xdr:rowOff>127000</xdr:rowOff>
        </xdr:from>
        <xdr:to>
          <xdr:col>6</xdr:col>
          <xdr:colOff>203200</xdr:colOff>
          <xdr:row>8</xdr:row>
          <xdr:rowOff>95250</xdr:rowOff>
        </xdr:to>
        <xdr:sp macro="" textlink="">
          <xdr:nvSpPr>
            <xdr:cNvPr id="77825" name="Spinner 1" hidden="1">
              <a:extLst>
                <a:ext uri="{63B3BB69-23CF-44E3-9099-C40C66FF867C}">
                  <a14:compatExt spid="_x0000_s778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508000</xdr:colOff>
          <xdr:row>4</xdr:row>
          <xdr:rowOff>165100</xdr:rowOff>
        </xdr:from>
        <xdr:to>
          <xdr:col>2</xdr:col>
          <xdr:colOff>742950</xdr:colOff>
          <xdr:row>6</xdr:row>
          <xdr:rowOff>88900</xdr:rowOff>
        </xdr:to>
        <xdr:sp macro="" textlink="">
          <xdr:nvSpPr>
            <xdr:cNvPr id="77826" name="Spinner 2" hidden="1">
              <a:extLst>
                <a:ext uri="{63B3BB69-23CF-44E3-9099-C40C66FF867C}">
                  <a14:compatExt spid="_x0000_s77826"/>
                </a:ext>
              </a:extLst>
            </xdr:cNvPr>
            <xdr:cNvSpPr/>
          </xdr:nvSpPr>
          <xdr:spPr>
            <a:xfrm>
              <a:off x="0" y="0"/>
              <a:ext cx="0" cy="0"/>
            </a:xfrm>
            <a:prstGeom prst="rect">
              <a:avLst/>
            </a:prstGeom>
          </xdr:spPr>
        </xdr:sp>
        <xdr:clientData/>
      </xdr:twoCellAnchor>
    </mc:Choice>
    <mc:Fallback/>
  </mc:AlternateContent>
  <xdr:oneCellAnchor>
    <xdr:from>
      <xdr:col>5</xdr:col>
      <xdr:colOff>250475</xdr:colOff>
      <xdr:row>10</xdr:row>
      <xdr:rowOff>108268</xdr:rowOff>
    </xdr:from>
    <xdr:ext cx="374654" cy="172227"/>
    <xdr:sp macro="" textlink="$H$59">
      <xdr:nvSpPr>
        <xdr:cNvPr id="22" name="CasellaDiTesto 21">
          <a:extLst>
            <a:ext uri="{FF2B5EF4-FFF2-40B4-BE49-F238E27FC236}">
              <a16:creationId xmlns:a16="http://schemas.microsoft.com/office/drawing/2014/main" xmlns="" id="{00000000-0008-0000-0500-000016000000}"/>
            </a:ext>
          </a:extLst>
        </xdr:cNvPr>
        <xdr:cNvSpPr txBox="1"/>
      </xdr:nvSpPr>
      <xdr:spPr>
        <a:xfrm>
          <a:off x="2717450" y="1851343"/>
          <a:ext cx="374654"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49E32EC-310C-4669-985D-7A626539106E}" type="TxLink">
            <a:rPr lang="en-US" sz="1100" b="1" i="0" u="none" strike="noStrike">
              <a:solidFill>
                <a:srgbClr val="FF0000"/>
              </a:solidFill>
              <a:latin typeface="Calibri"/>
              <a:cs typeface="Calibri"/>
            </a:rPr>
            <a:pPr algn="ctr"/>
            <a:t>0 kWh</a:t>
          </a:fld>
          <a:endParaRPr lang="it-IT" sz="1100" b="1">
            <a:solidFill>
              <a:srgbClr val="FF0000"/>
            </a:solidFill>
          </a:endParaRPr>
        </a:p>
      </xdr:txBody>
    </xdr:sp>
    <xdr:clientData/>
  </xdr:oneCellAnchor>
  <xdr:twoCellAnchor>
    <xdr:from>
      <xdr:col>4</xdr:col>
      <xdr:colOff>259772</xdr:colOff>
      <xdr:row>6</xdr:row>
      <xdr:rowOff>139877</xdr:rowOff>
    </xdr:from>
    <xdr:to>
      <xdr:col>7</xdr:col>
      <xdr:colOff>6660</xdr:colOff>
      <xdr:row>9</xdr:row>
      <xdr:rowOff>126554</xdr:rowOff>
    </xdr:to>
    <xdr:cxnSp macro="">
      <xdr:nvCxnSpPr>
        <xdr:cNvPr id="23" name="Connettore 4 24">
          <a:extLst>
            <a:ext uri="{FF2B5EF4-FFF2-40B4-BE49-F238E27FC236}">
              <a16:creationId xmlns:a16="http://schemas.microsoft.com/office/drawing/2014/main" xmlns="" id="{00000000-0008-0000-0500-000017000000}"/>
            </a:ext>
          </a:extLst>
        </xdr:cNvPr>
        <xdr:cNvCxnSpPr/>
      </xdr:nvCxnSpPr>
      <xdr:spPr>
        <a:xfrm>
          <a:off x="2183822" y="1120952"/>
          <a:ext cx="1375663" cy="558177"/>
        </a:xfrm>
        <a:prstGeom prst="bentConnector3">
          <a:avLst>
            <a:gd name="adj1" fmla="val 25656"/>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6</xdr:row>
      <xdr:rowOff>173177</xdr:rowOff>
    </xdr:from>
    <xdr:to>
      <xdr:col>5</xdr:col>
      <xdr:colOff>3070</xdr:colOff>
      <xdr:row>9</xdr:row>
      <xdr:rowOff>129294</xdr:rowOff>
    </xdr:to>
    <xdr:cxnSp macro="">
      <xdr:nvCxnSpPr>
        <xdr:cNvPr id="24" name="Connettore 1 27">
          <a:extLst>
            <a:ext uri="{FF2B5EF4-FFF2-40B4-BE49-F238E27FC236}">
              <a16:creationId xmlns:a16="http://schemas.microsoft.com/office/drawing/2014/main" xmlns="" id="{00000000-0008-0000-0500-000018000000}"/>
            </a:ext>
          </a:extLst>
        </xdr:cNvPr>
        <xdr:cNvCxnSpPr/>
      </xdr:nvCxnSpPr>
      <xdr:spPr>
        <a:xfrm flipH="1" flipV="1">
          <a:off x="2466976" y="1154252"/>
          <a:ext cx="3069" cy="527617"/>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253111</xdr:colOff>
      <xdr:row>6</xdr:row>
      <xdr:rowOff>186498</xdr:rowOff>
    </xdr:from>
    <xdr:to>
      <xdr:col>5</xdr:col>
      <xdr:colOff>13321</xdr:colOff>
      <xdr:row>6</xdr:row>
      <xdr:rowOff>186498</xdr:rowOff>
    </xdr:to>
    <xdr:cxnSp macro="">
      <xdr:nvCxnSpPr>
        <xdr:cNvPr id="25" name="Connettore 1 28">
          <a:extLst>
            <a:ext uri="{FF2B5EF4-FFF2-40B4-BE49-F238E27FC236}">
              <a16:creationId xmlns:a16="http://schemas.microsoft.com/office/drawing/2014/main" xmlns="" id="{00000000-0008-0000-0500-000019000000}"/>
            </a:ext>
          </a:extLst>
        </xdr:cNvPr>
        <xdr:cNvCxnSpPr/>
      </xdr:nvCxnSpPr>
      <xdr:spPr>
        <a:xfrm flipH="1">
          <a:off x="2177161" y="1167573"/>
          <a:ext cx="303135" cy="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265927</xdr:colOff>
      <xdr:row>1</xdr:row>
      <xdr:rowOff>173416</xdr:rowOff>
    </xdr:from>
    <xdr:to>
      <xdr:col>5</xdr:col>
      <xdr:colOff>178699</xdr:colOff>
      <xdr:row>3</xdr:row>
      <xdr:rowOff>54906</xdr:rowOff>
    </xdr:to>
    <xdr:sp macro="" textlink="">
      <xdr:nvSpPr>
        <xdr:cNvPr id="26" name="Rettangolo arrotondato 29">
          <a:extLst>
            <a:ext uri="{FF2B5EF4-FFF2-40B4-BE49-F238E27FC236}">
              <a16:creationId xmlns:a16="http://schemas.microsoft.com/office/drawing/2014/main" xmlns="" id="{00000000-0008-0000-0500-00001A000000}"/>
            </a:ext>
          </a:extLst>
        </xdr:cNvPr>
        <xdr:cNvSpPr/>
      </xdr:nvSpPr>
      <xdr:spPr>
        <a:xfrm>
          <a:off x="656452" y="240091"/>
          <a:ext cx="1989222" cy="24344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050">
              <a:solidFill>
                <a:sysClr val="windowText" lastClr="000000"/>
              </a:solidFill>
              <a:latin typeface="Arial Narrow" panose="020B0606020202030204" pitchFamily="34" charset="0"/>
            </a:rPr>
            <a:t>ASSESSSMENT BOUNDARY</a:t>
          </a:r>
        </a:p>
      </xdr:txBody>
    </xdr:sp>
    <xdr:clientData/>
  </xdr:twoCellAnchor>
  <xdr:oneCellAnchor>
    <xdr:from>
      <xdr:col>6</xdr:col>
      <xdr:colOff>283947</xdr:colOff>
      <xdr:row>6</xdr:row>
      <xdr:rowOff>106477</xdr:rowOff>
    </xdr:from>
    <xdr:ext cx="1002582" cy="187872"/>
    <xdr:sp macro="" textlink="">
      <xdr:nvSpPr>
        <xdr:cNvPr id="27" name="CasellaDiTesto 26">
          <a:extLst>
            <a:ext uri="{FF2B5EF4-FFF2-40B4-BE49-F238E27FC236}">
              <a16:creationId xmlns:a16="http://schemas.microsoft.com/office/drawing/2014/main" xmlns="" id="{00000000-0008-0000-0500-00001B000000}"/>
            </a:ext>
          </a:extLst>
        </xdr:cNvPr>
        <xdr:cNvSpPr txBox="1"/>
      </xdr:nvSpPr>
      <xdr:spPr>
        <a:xfrm>
          <a:off x="3293847" y="1087552"/>
          <a:ext cx="1002582" cy="18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r>
            <a:rPr lang="en-US" sz="1200" b="1"/>
            <a:t>Electricity input</a:t>
          </a:r>
        </a:p>
      </xdr:txBody>
    </xdr:sp>
    <xdr:clientData/>
  </xdr:oneCellAnchor>
  <xdr:oneCellAnchor>
    <xdr:from>
      <xdr:col>6</xdr:col>
      <xdr:colOff>300444</xdr:colOff>
      <xdr:row>14</xdr:row>
      <xdr:rowOff>4328</xdr:rowOff>
    </xdr:from>
    <xdr:ext cx="797784" cy="219163"/>
    <xdr:sp macro="" textlink="$H$55">
      <xdr:nvSpPr>
        <xdr:cNvPr id="28" name="CasellaDiTesto 27">
          <a:extLst>
            <a:ext uri="{FF2B5EF4-FFF2-40B4-BE49-F238E27FC236}">
              <a16:creationId xmlns:a16="http://schemas.microsoft.com/office/drawing/2014/main" xmlns="" id="{00000000-0008-0000-0500-00001C000000}"/>
            </a:ext>
          </a:extLst>
        </xdr:cNvPr>
        <xdr:cNvSpPr txBox="1"/>
      </xdr:nvSpPr>
      <xdr:spPr>
        <a:xfrm>
          <a:off x="3310344" y="2509403"/>
          <a:ext cx="797784" cy="21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0702329-D209-465E-8288-889B1E3C989A}" type="TxLink">
            <a:rPr lang="en-US" sz="1400" b="1" i="0" u="none" strike="noStrike">
              <a:solidFill>
                <a:sysClr val="windowText" lastClr="000000"/>
              </a:solidFill>
              <a:latin typeface="Calibri"/>
              <a:cs typeface="Calibri"/>
            </a:rPr>
            <a:pPr algn="ctr"/>
            <a:t>3.750 kWh</a:t>
          </a:fld>
          <a:endParaRPr lang="it-IT" sz="1400" b="1">
            <a:solidFill>
              <a:sysClr val="windowText" lastClr="000000"/>
            </a:solidFill>
          </a:endParaRPr>
        </a:p>
      </xdr:txBody>
    </xdr:sp>
    <xdr:clientData/>
  </xdr:oneCellAnchor>
  <xdr:twoCellAnchor editAs="absolute">
    <xdr:from>
      <xdr:col>6</xdr:col>
      <xdr:colOff>310095</xdr:colOff>
      <xdr:row>13</xdr:row>
      <xdr:rowOff>12419</xdr:rowOff>
    </xdr:from>
    <xdr:to>
      <xdr:col>7</xdr:col>
      <xdr:colOff>373915</xdr:colOff>
      <xdr:row>14</xdr:row>
      <xdr:rowOff>7127</xdr:rowOff>
    </xdr:to>
    <xdr:sp macro="" textlink="">
      <xdr:nvSpPr>
        <xdr:cNvPr id="29" name="CasellaDiTesto 28">
          <a:extLst>
            <a:ext uri="{FF2B5EF4-FFF2-40B4-BE49-F238E27FC236}">
              <a16:creationId xmlns:a16="http://schemas.microsoft.com/office/drawing/2014/main" xmlns="" id="{00000000-0008-0000-0500-00001D000000}"/>
            </a:ext>
          </a:extLst>
        </xdr:cNvPr>
        <xdr:cNvSpPr txBox="1"/>
      </xdr:nvSpPr>
      <xdr:spPr>
        <a:xfrm>
          <a:off x="3319995" y="2326994"/>
          <a:ext cx="606745" cy="18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r>
            <a:rPr lang="en-US" sz="1200" b="1">
              <a:solidFill>
                <a:schemeClr val="dk1"/>
              </a:solidFill>
              <a:latin typeface="+mn-lt"/>
              <a:ea typeface="+mn-ea"/>
              <a:cs typeface="+mn-cs"/>
            </a:rPr>
            <a:t>Gas input</a:t>
          </a:r>
        </a:p>
      </xdr:txBody>
    </xdr:sp>
    <xdr:clientData/>
  </xdr:twoCellAnchor>
  <xdr:oneCellAnchor>
    <xdr:from>
      <xdr:col>2</xdr:col>
      <xdr:colOff>847919</xdr:colOff>
      <xdr:row>13</xdr:row>
      <xdr:rowOff>126001</xdr:rowOff>
    </xdr:from>
    <xdr:ext cx="797784" cy="219163"/>
    <xdr:sp macro="" textlink="$H$55">
      <xdr:nvSpPr>
        <xdr:cNvPr id="30" name="CasellaDiTesto 29">
          <a:extLst>
            <a:ext uri="{FF2B5EF4-FFF2-40B4-BE49-F238E27FC236}">
              <a16:creationId xmlns:a16="http://schemas.microsoft.com/office/drawing/2014/main" xmlns="" id="{00000000-0008-0000-0500-00001E000000}"/>
            </a:ext>
          </a:extLst>
        </xdr:cNvPr>
        <xdr:cNvSpPr txBox="1"/>
      </xdr:nvSpPr>
      <xdr:spPr>
        <a:xfrm>
          <a:off x="1238444" y="2440576"/>
          <a:ext cx="797784"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0702329-D209-465E-8288-889B1E3C989A}" type="TxLink">
            <a:rPr lang="en-US" sz="1400" b="1" i="0" u="none" strike="noStrike">
              <a:solidFill>
                <a:sysClr val="windowText" lastClr="000000"/>
              </a:solidFill>
              <a:latin typeface="Calibri"/>
              <a:cs typeface="Calibri"/>
            </a:rPr>
            <a:pPr algn="ctr"/>
            <a:t>3.750 kWh</a:t>
          </a:fld>
          <a:endParaRPr lang="it-IT" sz="1400" b="1">
            <a:solidFill>
              <a:sysClr val="windowText" lastClr="000000"/>
            </a:solidFill>
          </a:endParaRPr>
        </a:p>
      </xdr:txBody>
    </xdr:sp>
    <xdr:clientData/>
  </xdr:oneCellAnchor>
  <xdr:twoCellAnchor editAs="oneCell">
    <xdr:from>
      <xdr:col>1</xdr:col>
      <xdr:colOff>884717</xdr:colOff>
      <xdr:row>12</xdr:row>
      <xdr:rowOff>26636</xdr:rowOff>
    </xdr:from>
    <xdr:to>
      <xdr:col>2</xdr:col>
      <xdr:colOff>621435</xdr:colOff>
      <xdr:row>15</xdr:row>
      <xdr:rowOff>8800</xdr:rowOff>
    </xdr:to>
    <xdr:pic>
      <xdr:nvPicPr>
        <xdr:cNvPr id="31" name="Immagine 30">
          <a:extLst>
            <a:ext uri="{FF2B5EF4-FFF2-40B4-BE49-F238E27FC236}">
              <a16:creationId xmlns:a16="http://schemas.microsoft.com/office/drawing/2014/main" xmlns="" id="{00000000-0008-0000-0500-00001F000000}"/>
            </a:ext>
          </a:extLst>
        </xdr:cNvPr>
        <xdr:cNvPicPr>
          <a:picLocks noChangeAspect="1"/>
        </xdr:cNvPicPr>
      </xdr:nvPicPr>
      <xdr:blipFill>
        <a:blip xmlns:r="http://schemas.openxmlformats.org/officeDocument/2006/relationships" r:embed="rId4"/>
        <a:stretch>
          <a:fillRect/>
        </a:stretch>
      </xdr:blipFill>
      <xdr:spPr>
        <a:xfrm>
          <a:off x="389417" y="2150711"/>
          <a:ext cx="622543" cy="553664"/>
        </a:xfrm>
        <a:prstGeom prst="rect">
          <a:avLst/>
        </a:prstGeom>
      </xdr:spPr>
    </xdr:pic>
    <xdr:clientData/>
  </xdr:twoCellAnchor>
  <xdr:twoCellAnchor editAs="oneCell">
    <xdr:from>
      <xdr:col>9</xdr:col>
      <xdr:colOff>430421</xdr:colOff>
      <xdr:row>32</xdr:row>
      <xdr:rowOff>40831</xdr:rowOff>
    </xdr:from>
    <xdr:to>
      <xdr:col>11</xdr:col>
      <xdr:colOff>142874</xdr:colOff>
      <xdr:row>35</xdr:row>
      <xdr:rowOff>159829</xdr:rowOff>
    </xdr:to>
    <xdr:pic>
      <xdr:nvPicPr>
        <xdr:cNvPr id="32" name="Picture 2">
          <a:extLst>
            <a:ext uri="{FF2B5EF4-FFF2-40B4-BE49-F238E27FC236}">
              <a16:creationId xmlns:a16="http://schemas.microsoft.com/office/drawing/2014/main" xmlns="" id="{00000000-0008-0000-0500-000020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069096" y="5689156"/>
          <a:ext cx="798303" cy="690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554760</xdr:colOff>
      <xdr:row>12</xdr:row>
      <xdr:rowOff>13322</xdr:rowOff>
    </xdr:from>
    <xdr:to>
      <xdr:col>7</xdr:col>
      <xdr:colOff>13322</xdr:colOff>
      <xdr:row>13</xdr:row>
      <xdr:rowOff>114300</xdr:rowOff>
    </xdr:to>
    <xdr:cxnSp macro="">
      <xdr:nvCxnSpPr>
        <xdr:cNvPr id="33" name="Connettore 4 44">
          <a:extLst>
            <a:ext uri="{FF2B5EF4-FFF2-40B4-BE49-F238E27FC236}">
              <a16:creationId xmlns:a16="http://schemas.microsoft.com/office/drawing/2014/main" xmlns="" id="{00000000-0008-0000-0500-000021000000}"/>
            </a:ext>
          </a:extLst>
        </xdr:cNvPr>
        <xdr:cNvCxnSpPr>
          <a:stCxn id="31" idx="3"/>
        </xdr:cNvCxnSpPr>
      </xdr:nvCxnSpPr>
      <xdr:spPr>
        <a:xfrm flipV="1">
          <a:off x="945285" y="2137397"/>
          <a:ext cx="2620862" cy="291478"/>
        </a:xfrm>
        <a:prstGeom prst="bentConnector3">
          <a:avLst>
            <a:gd name="adj1" fmla="val 59795"/>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586154</xdr:colOff>
      <xdr:row>9</xdr:row>
      <xdr:rowOff>126704</xdr:rowOff>
    </xdr:from>
    <xdr:to>
      <xdr:col>5</xdr:col>
      <xdr:colOff>19982</xdr:colOff>
      <xdr:row>9</xdr:row>
      <xdr:rowOff>126704</xdr:rowOff>
    </xdr:to>
    <xdr:cxnSp macro="">
      <xdr:nvCxnSpPr>
        <xdr:cNvPr id="34" name="Connettore 2 33">
          <a:extLst>
            <a:ext uri="{FF2B5EF4-FFF2-40B4-BE49-F238E27FC236}">
              <a16:creationId xmlns:a16="http://schemas.microsoft.com/office/drawing/2014/main" xmlns="" id="{00000000-0008-0000-0500-000022000000}"/>
            </a:ext>
          </a:extLst>
        </xdr:cNvPr>
        <xdr:cNvCxnSpPr/>
      </xdr:nvCxnSpPr>
      <xdr:spPr>
        <a:xfrm flipH="1">
          <a:off x="976679" y="1679279"/>
          <a:ext cx="1510278" cy="0"/>
        </a:xfrm>
        <a:prstGeom prst="straightConnector1">
          <a:avLst/>
        </a:prstGeom>
        <a:ln w="381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559577</xdr:colOff>
      <xdr:row>6</xdr:row>
      <xdr:rowOff>169386</xdr:rowOff>
    </xdr:from>
    <xdr:to>
      <xdr:col>4</xdr:col>
      <xdr:colOff>272162</xdr:colOff>
      <xdr:row>6</xdr:row>
      <xdr:rowOff>169387</xdr:rowOff>
    </xdr:to>
    <xdr:cxnSp macro="">
      <xdr:nvCxnSpPr>
        <xdr:cNvPr id="35" name="Connettore 2 34">
          <a:extLst>
            <a:ext uri="{FF2B5EF4-FFF2-40B4-BE49-F238E27FC236}">
              <a16:creationId xmlns:a16="http://schemas.microsoft.com/office/drawing/2014/main" xmlns="" id="{00000000-0008-0000-0500-000023000000}"/>
            </a:ext>
          </a:extLst>
        </xdr:cNvPr>
        <xdr:cNvCxnSpPr/>
      </xdr:nvCxnSpPr>
      <xdr:spPr>
        <a:xfrm flipV="1">
          <a:off x="950102" y="1150461"/>
          <a:ext cx="1246110" cy="1"/>
        </a:xfrm>
        <a:prstGeom prst="straightConnector1">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992533</xdr:colOff>
      <xdr:row>10</xdr:row>
      <xdr:rowOff>120722</xdr:rowOff>
    </xdr:from>
    <xdr:ext cx="476861" cy="219163"/>
    <xdr:sp macro="" textlink="$H$59">
      <xdr:nvSpPr>
        <xdr:cNvPr id="36" name="CasellaDiTesto 35">
          <a:extLst>
            <a:ext uri="{FF2B5EF4-FFF2-40B4-BE49-F238E27FC236}">
              <a16:creationId xmlns:a16="http://schemas.microsoft.com/office/drawing/2014/main" xmlns="" id="{00000000-0008-0000-0500-000024000000}"/>
            </a:ext>
          </a:extLst>
        </xdr:cNvPr>
        <xdr:cNvSpPr txBox="1"/>
      </xdr:nvSpPr>
      <xdr:spPr>
        <a:xfrm>
          <a:off x="1383058" y="1863797"/>
          <a:ext cx="476861"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49E32EC-310C-4669-985D-7A626539106E}" type="TxLink">
            <a:rPr lang="en-US" sz="1400" b="1" i="0" u="none" strike="noStrike">
              <a:solidFill>
                <a:srgbClr val="FF0000"/>
              </a:solidFill>
              <a:latin typeface="Calibri"/>
              <a:cs typeface="Calibri"/>
            </a:rPr>
            <a:pPr algn="ctr"/>
            <a:t>0 kWh</a:t>
          </a:fld>
          <a:endParaRPr lang="it-IT" sz="1400" b="1">
            <a:solidFill>
              <a:srgbClr val="FF0000"/>
            </a:solidFill>
          </a:endParaRPr>
        </a:p>
      </xdr:txBody>
    </xdr:sp>
    <xdr:clientData/>
  </xdr:oneCellAnchor>
  <xdr:twoCellAnchor editAs="absolute">
    <xdr:from>
      <xdr:col>2</xdr:col>
      <xdr:colOff>583290</xdr:colOff>
      <xdr:row>10</xdr:row>
      <xdr:rowOff>110358</xdr:rowOff>
    </xdr:from>
    <xdr:to>
      <xdr:col>7</xdr:col>
      <xdr:colOff>0</xdr:colOff>
      <xdr:row>10</xdr:row>
      <xdr:rowOff>110359</xdr:rowOff>
    </xdr:to>
    <xdr:cxnSp macro="">
      <xdr:nvCxnSpPr>
        <xdr:cNvPr id="37" name="Connettore 2 36">
          <a:extLst>
            <a:ext uri="{FF2B5EF4-FFF2-40B4-BE49-F238E27FC236}">
              <a16:creationId xmlns:a16="http://schemas.microsoft.com/office/drawing/2014/main" xmlns="" id="{00000000-0008-0000-0500-000025000000}"/>
            </a:ext>
          </a:extLst>
        </xdr:cNvPr>
        <xdr:cNvCxnSpPr/>
      </xdr:nvCxnSpPr>
      <xdr:spPr>
        <a:xfrm flipV="1">
          <a:off x="973815" y="1853433"/>
          <a:ext cx="2579010" cy="1"/>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914400</xdr:colOff>
          <xdr:row>24</xdr:row>
          <xdr:rowOff>57150</xdr:rowOff>
        </xdr:from>
        <xdr:to>
          <xdr:col>3</xdr:col>
          <xdr:colOff>38100</xdr:colOff>
          <xdr:row>26</xdr:row>
          <xdr:rowOff>12700</xdr:rowOff>
        </xdr:to>
        <xdr:sp macro="" textlink="">
          <xdr:nvSpPr>
            <xdr:cNvPr id="77827" name="Check Box 3" hidden="1">
              <a:extLst>
                <a:ext uri="{63B3BB69-23CF-44E3-9099-C40C66FF867C}">
                  <a14:compatExt spid="_x0000_s77827"/>
                </a:ext>
              </a:extLst>
            </xdr:cNvPr>
            <xdr:cNvSpPr/>
          </xdr:nvSpPr>
          <xdr:spPr>
            <a:xfrm>
              <a:off x="0" y="0"/>
              <a:ext cx="0" cy="0"/>
            </a:xfrm>
            <a:prstGeom prst="rect">
              <a:avLst/>
            </a:prstGeom>
          </xdr:spPr>
        </xdr:sp>
        <xdr:clientData fLocksWithSheet="0"/>
      </xdr:twoCellAnchor>
    </mc:Choice>
    <mc:Fallback/>
  </mc:AlternateContent>
  <xdr:oneCellAnchor>
    <xdr:from>
      <xdr:col>5</xdr:col>
      <xdr:colOff>147029</xdr:colOff>
      <xdr:row>12</xdr:row>
      <xdr:rowOff>21176</xdr:rowOff>
    </xdr:from>
    <xdr:ext cx="569901" cy="156518"/>
    <xdr:sp macro="" textlink="$H$55">
      <xdr:nvSpPr>
        <xdr:cNvPr id="39" name="CasellaDiTesto 38">
          <a:extLst>
            <a:ext uri="{FF2B5EF4-FFF2-40B4-BE49-F238E27FC236}">
              <a16:creationId xmlns:a16="http://schemas.microsoft.com/office/drawing/2014/main" xmlns="" id="{00000000-0008-0000-0500-000027000000}"/>
            </a:ext>
          </a:extLst>
        </xdr:cNvPr>
        <xdr:cNvSpPr txBox="1"/>
      </xdr:nvSpPr>
      <xdr:spPr>
        <a:xfrm>
          <a:off x="2614004" y="2145251"/>
          <a:ext cx="569901"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58C4E5B2-DF7B-4934-A4C0-E2F87A1B4960}" type="TxLink">
            <a:rPr lang="en-US" sz="1000" b="1" i="0" u="none" strike="noStrike">
              <a:solidFill>
                <a:srgbClr val="000000"/>
              </a:solidFill>
              <a:latin typeface="Calibri"/>
              <a:cs typeface="Calibri"/>
            </a:rPr>
            <a:pPr algn="ctr"/>
            <a:t>3.750 kWh</a:t>
          </a:fld>
          <a:endParaRPr lang="it-IT" sz="1000" b="1">
            <a:solidFill>
              <a:sysClr val="windowText" lastClr="000000"/>
            </a:solidFill>
          </a:endParaRPr>
        </a:p>
      </xdr:txBody>
    </xdr:sp>
    <xdr:clientData/>
  </xdr:oneCellAnchor>
  <xdr:twoCellAnchor>
    <xdr:from>
      <xdr:col>11</xdr:col>
      <xdr:colOff>87795</xdr:colOff>
      <xdr:row>19</xdr:row>
      <xdr:rowOff>19050</xdr:rowOff>
    </xdr:from>
    <xdr:to>
      <xdr:col>11</xdr:col>
      <xdr:colOff>352839</xdr:colOff>
      <xdr:row>24</xdr:row>
      <xdr:rowOff>9525</xdr:rowOff>
    </xdr:to>
    <xdr:sp macro="" textlink="">
      <xdr:nvSpPr>
        <xdr:cNvPr id="40" name="Parentesi graffa chiusa 39">
          <a:extLst>
            <a:ext uri="{FF2B5EF4-FFF2-40B4-BE49-F238E27FC236}">
              <a16:creationId xmlns:a16="http://schemas.microsoft.com/office/drawing/2014/main" xmlns="" id="{00000000-0008-0000-0500-000028000000}"/>
            </a:ext>
          </a:extLst>
        </xdr:cNvPr>
        <xdr:cNvSpPr/>
      </xdr:nvSpPr>
      <xdr:spPr>
        <a:xfrm>
          <a:off x="5812320" y="3352800"/>
          <a:ext cx="265044" cy="9525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98149</xdr:colOff>
      <xdr:row>26</xdr:row>
      <xdr:rowOff>22363</xdr:rowOff>
    </xdr:from>
    <xdr:to>
      <xdr:col>11</xdr:col>
      <xdr:colOff>363193</xdr:colOff>
      <xdr:row>31</xdr:row>
      <xdr:rowOff>0</xdr:rowOff>
    </xdr:to>
    <xdr:sp macro="" textlink="">
      <xdr:nvSpPr>
        <xdr:cNvPr id="41" name="Parentesi graffa chiusa 40">
          <a:extLst>
            <a:ext uri="{FF2B5EF4-FFF2-40B4-BE49-F238E27FC236}">
              <a16:creationId xmlns:a16="http://schemas.microsoft.com/office/drawing/2014/main" xmlns="" id="{00000000-0008-0000-0500-000029000000}"/>
            </a:ext>
          </a:extLst>
        </xdr:cNvPr>
        <xdr:cNvSpPr/>
      </xdr:nvSpPr>
      <xdr:spPr>
        <a:xfrm>
          <a:off x="5822674" y="4575313"/>
          <a:ext cx="265044" cy="949187"/>
        </a:xfrm>
        <a:prstGeom prst="rightBrace">
          <a:avLst/>
        </a:prstGeom>
        <a:ln w="19050">
          <a:prstDash val="soli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64013</xdr:colOff>
      <xdr:row>39</xdr:row>
      <xdr:rowOff>64709</xdr:rowOff>
    </xdr:from>
    <xdr:to>
      <xdr:col>12</xdr:col>
      <xdr:colOff>190500</xdr:colOff>
      <xdr:row>43</xdr:row>
      <xdr:rowOff>114300</xdr:rowOff>
    </xdr:to>
    <xdr:sp macro="" textlink="">
      <xdr:nvSpPr>
        <xdr:cNvPr id="42" name="Rettangolo con angoli arrotondati 41">
          <a:extLst>
            <a:ext uri="{FF2B5EF4-FFF2-40B4-BE49-F238E27FC236}">
              <a16:creationId xmlns:a16="http://schemas.microsoft.com/office/drawing/2014/main" xmlns="" id="{00000000-0008-0000-0500-00002A000000}"/>
            </a:ext>
          </a:extLst>
        </xdr:cNvPr>
        <xdr:cNvSpPr/>
      </xdr:nvSpPr>
      <xdr:spPr>
        <a:xfrm>
          <a:off x="111638" y="7075109"/>
          <a:ext cx="6879712" cy="811591"/>
        </a:xfrm>
        <a:prstGeom prst="roundRect">
          <a:avLst/>
        </a:prstGeom>
        <a:solidFill>
          <a:srgbClr val="CCFFCC"/>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70C0"/>
              </a:solidFill>
            </a:rPr>
            <a:t>Intended use of this</a:t>
          </a:r>
          <a:r>
            <a:rPr lang="en-US" sz="1100" b="1" baseline="0">
              <a:solidFill>
                <a:srgbClr val="0070C0"/>
              </a:solidFill>
            </a:rPr>
            <a:t> sheet</a:t>
          </a:r>
        </a:p>
        <a:p>
          <a:pPr lvl="0" algn="l"/>
          <a:r>
            <a:rPr lang="en-US" sz="1000" baseline="0">
              <a:solidFill>
                <a:srgbClr val="0070C0"/>
              </a:solidFill>
            </a:rPr>
            <a:t>Demonstrate the potential interaction between different delivered and exported energy carriers </a:t>
          </a:r>
          <a:br>
            <a:rPr lang="en-US" sz="1000" baseline="0">
              <a:solidFill>
                <a:srgbClr val="0070C0"/>
              </a:solidFill>
            </a:rPr>
          </a:br>
          <a:r>
            <a:rPr lang="en-US" sz="1000" baseline="0">
              <a:solidFill>
                <a:srgbClr val="0070C0"/>
              </a:solidFill>
            </a:rPr>
            <a:t>(electricity and natural gas) depending on the choices about evaluation of exported energy (Kexp value)</a:t>
          </a:r>
        </a:p>
        <a:p>
          <a:pPr lvl="0" algn="l"/>
          <a:r>
            <a:rPr lang="en-US" sz="1000" baseline="0">
              <a:solidFill>
                <a:srgbClr val="0070C0"/>
              </a:solidFill>
            </a:rPr>
            <a:t>May also be used to demonstrate the effect of using biofuels, especially on RER.</a:t>
          </a:r>
        </a:p>
      </xdr:txBody>
    </xdr:sp>
    <xdr:clientData/>
  </xdr:twoCellAnchor>
  <xdr:twoCellAnchor editAs="oneCell">
    <xdr:from>
      <xdr:col>8</xdr:col>
      <xdr:colOff>266700</xdr:colOff>
      <xdr:row>3</xdr:row>
      <xdr:rowOff>151157</xdr:rowOff>
    </xdr:from>
    <xdr:to>
      <xdr:col>11</xdr:col>
      <xdr:colOff>1044022</xdr:colOff>
      <xdr:row>5</xdr:row>
      <xdr:rowOff>104152</xdr:rowOff>
    </xdr:to>
    <xdr:sp macro="" textlink="">
      <xdr:nvSpPr>
        <xdr:cNvPr id="43" name="CasellaDiTesto 42">
          <a:extLst>
            <a:ext uri="{FF2B5EF4-FFF2-40B4-BE49-F238E27FC236}">
              <a16:creationId xmlns:a16="http://schemas.microsoft.com/office/drawing/2014/main" xmlns="" id="{00000000-0008-0000-0500-00002B000000}"/>
            </a:ext>
          </a:extLst>
        </xdr:cNvPr>
        <xdr:cNvSpPr txBox="1"/>
      </xdr:nvSpPr>
      <xdr:spPr>
        <a:xfrm>
          <a:off x="4362450" y="579782"/>
          <a:ext cx="2406097" cy="314945"/>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900" b="1" baseline="0"/>
            <a:t>  Heating system</a:t>
          </a:r>
          <a:br>
            <a:rPr lang="en-US" sz="900" b="1" baseline="0"/>
          </a:br>
          <a:r>
            <a:rPr lang="en-US" sz="900" b="1" baseline="0"/>
            <a:t>  thermal e</a:t>
          </a:r>
          <a:r>
            <a:rPr lang="en-US" sz="900" b="1"/>
            <a:t>fficiency</a:t>
          </a:r>
        </a:p>
      </xdr:txBody>
    </xdr:sp>
    <xdr:clientData/>
  </xdr:twoCellAnchor>
  <xdr:twoCellAnchor editAs="oneCell">
    <xdr:from>
      <xdr:col>8</xdr:col>
      <xdr:colOff>266700</xdr:colOff>
      <xdr:row>2</xdr:row>
      <xdr:rowOff>0</xdr:rowOff>
    </xdr:from>
    <xdr:to>
      <xdr:col>11</xdr:col>
      <xdr:colOff>1044022</xdr:colOff>
      <xdr:row>3</xdr:row>
      <xdr:rowOff>134384</xdr:rowOff>
    </xdr:to>
    <xdr:sp macro="" textlink="">
      <xdr:nvSpPr>
        <xdr:cNvPr id="44" name="CasellaDiTesto 43">
          <a:extLst>
            <a:ext uri="{FF2B5EF4-FFF2-40B4-BE49-F238E27FC236}">
              <a16:creationId xmlns:a16="http://schemas.microsoft.com/office/drawing/2014/main" xmlns="" id="{00000000-0008-0000-0500-00002C000000}"/>
            </a:ext>
          </a:extLst>
        </xdr:cNvPr>
        <xdr:cNvSpPr txBox="1"/>
      </xdr:nvSpPr>
      <xdr:spPr>
        <a:xfrm>
          <a:off x="4362450" y="247650"/>
          <a:ext cx="2406097" cy="315359"/>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1200" b="1"/>
            <a:t>  Heating need</a:t>
          </a:r>
        </a:p>
      </xdr:txBody>
    </xdr:sp>
    <xdr:clientData/>
  </xdr:twoCellAnchor>
  <mc:AlternateContent xmlns:mc="http://schemas.openxmlformats.org/markup-compatibility/2006">
    <mc:Choice xmlns:a14="http://schemas.microsoft.com/office/drawing/2010/main" Requires="a14">
      <xdr:twoCellAnchor editAs="oneCell">
        <xdr:from>
          <xdr:col>10</xdr:col>
          <xdr:colOff>476250</xdr:colOff>
          <xdr:row>2</xdr:row>
          <xdr:rowOff>31750</xdr:rowOff>
        </xdr:from>
        <xdr:to>
          <xdr:col>11</xdr:col>
          <xdr:colOff>171450</xdr:colOff>
          <xdr:row>3</xdr:row>
          <xdr:rowOff>114300</xdr:rowOff>
        </xdr:to>
        <xdr:sp macro="" textlink="">
          <xdr:nvSpPr>
            <xdr:cNvPr id="77828" name="Spinner 4" hidden="1">
              <a:extLst>
                <a:ext uri="{63B3BB69-23CF-44E3-9099-C40C66FF867C}">
                  <a14:compatExt spid="_x0000_s7782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488950</xdr:colOff>
          <xdr:row>3</xdr:row>
          <xdr:rowOff>171450</xdr:rowOff>
        </xdr:from>
        <xdr:to>
          <xdr:col>11</xdr:col>
          <xdr:colOff>184150</xdr:colOff>
          <xdr:row>5</xdr:row>
          <xdr:rowOff>76200</xdr:rowOff>
        </xdr:to>
        <xdr:sp macro="" textlink="">
          <xdr:nvSpPr>
            <xdr:cNvPr id="77829" name="Spinner 5" hidden="1">
              <a:extLst>
                <a:ext uri="{63B3BB69-23CF-44E3-9099-C40C66FF867C}">
                  <a14:compatExt spid="_x0000_s77829"/>
                </a:ext>
              </a:extLst>
            </xdr:cNvPr>
            <xdr:cNvSpPr/>
          </xdr:nvSpPr>
          <xdr:spPr>
            <a:xfrm>
              <a:off x="0" y="0"/>
              <a:ext cx="0" cy="0"/>
            </a:xfrm>
            <a:prstGeom prst="rect">
              <a:avLst/>
            </a:prstGeom>
          </xdr:spPr>
        </xdr:sp>
        <xdr:clientData fLocksWithSheet="0"/>
      </xdr:twoCellAnchor>
    </mc:Choice>
    <mc:Fallback/>
  </mc:AlternateContent>
  <xdr:twoCellAnchor editAs="oneCell">
    <xdr:from>
      <xdr:col>11</xdr:col>
      <xdr:colOff>224045</xdr:colOff>
      <xdr:row>2</xdr:row>
      <xdr:rowOff>38100</xdr:rowOff>
    </xdr:from>
    <xdr:to>
      <xdr:col>11</xdr:col>
      <xdr:colOff>1019175</xdr:colOff>
      <xdr:row>3</xdr:row>
      <xdr:rowOff>116981</xdr:rowOff>
    </xdr:to>
    <xdr:sp macro="" textlink="$H$53">
      <xdr:nvSpPr>
        <xdr:cNvPr id="47" name="CasellaDiTesto 46">
          <a:extLst>
            <a:ext uri="{FF2B5EF4-FFF2-40B4-BE49-F238E27FC236}">
              <a16:creationId xmlns:a16="http://schemas.microsoft.com/office/drawing/2014/main" xmlns="" id="{00000000-0008-0000-0500-00002F000000}"/>
            </a:ext>
          </a:extLst>
        </xdr:cNvPr>
        <xdr:cNvSpPr txBox="1"/>
      </xdr:nvSpPr>
      <xdr:spPr>
        <a:xfrm>
          <a:off x="5948570" y="285750"/>
          <a:ext cx="795130" cy="259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9A777815-C74F-4CB1-B4F1-6AC9639AE58F}" type="TxLink">
            <a:rPr lang="en-US" sz="1100" b="1" i="0" u="none" strike="noStrike">
              <a:solidFill>
                <a:srgbClr val="000000"/>
              </a:solidFill>
              <a:latin typeface="Calibri"/>
              <a:cs typeface="Calibri"/>
            </a:rPr>
            <a:pPr algn="ctr"/>
            <a:t>3.000 kWh</a:t>
          </a:fld>
          <a:endParaRPr lang="it-IT" sz="1400" b="1">
            <a:solidFill>
              <a:sysClr val="windowText" lastClr="000000"/>
            </a:solidFill>
          </a:endParaRPr>
        </a:p>
      </xdr:txBody>
    </xdr:sp>
    <xdr:clientData/>
  </xdr:twoCellAnchor>
  <xdr:twoCellAnchor editAs="oneCell">
    <xdr:from>
      <xdr:col>11</xdr:col>
      <xdr:colOff>219075</xdr:colOff>
      <xdr:row>4</xdr:row>
      <xdr:rowOff>1242</xdr:rowOff>
    </xdr:from>
    <xdr:to>
      <xdr:col>11</xdr:col>
      <xdr:colOff>1019175</xdr:colOff>
      <xdr:row>5</xdr:row>
      <xdr:rowOff>79709</xdr:rowOff>
    </xdr:to>
    <xdr:sp macro="" textlink="$H$54">
      <xdr:nvSpPr>
        <xdr:cNvPr id="48" name="CasellaDiTesto 47">
          <a:extLst>
            <a:ext uri="{FF2B5EF4-FFF2-40B4-BE49-F238E27FC236}">
              <a16:creationId xmlns:a16="http://schemas.microsoft.com/office/drawing/2014/main" xmlns="" id="{00000000-0008-0000-0500-000030000000}"/>
            </a:ext>
          </a:extLst>
        </xdr:cNvPr>
        <xdr:cNvSpPr txBox="1"/>
      </xdr:nvSpPr>
      <xdr:spPr>
        <a:xfrm>
          <a:off x="5943600" y="610842"/>
          <a:ext cx="800100" cy="2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6B44260E-39FA-4E0E-85BB-C8F5110B20C1}" type="TxLink">
            <a:rPr lang="en-US" sz="1100" b="1" i="0" u="none" strike="noStrike">
              <a:solidFill>
                <a:srgbClr val="000000"/>
              </a:solidFill>
              <a:latin typeface="Calibri"/>
              <a:ea typeface="+mn-ea"/>
              <a:cs typeface="Calibri"/>
            </a:rPr>
            <a:pPr marL="0" indent="0" algn="ctr"/>
            <a:t>80 %</a:t>
          </a:fld>
          <a:endParaRPr lang="it-IT" sz="1400" b="1" i="0" u="none" strike="noStrike">
            <a:solidFill>
              <a:sysClr val="windowText" lastClr="000000"/>
            </a:solidFill>
            <a:latin typeface="Calibri"/>
            <a:ea typeface="+mn-ea"/>
            <a:cs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hyperlink" Target="https://epb.center/documents/short-video-impact-calculation-interval/" TargetMode="External"/><Relationship Id="rId7" Type="http://schemas.openxmlformats.org/officeDocument/2006/relationships/ctrlProp" Target="../ctrlProps/ctrlProp1.xml"/><Relationship Id="rId2" Type="http://schemas.openxmlformats.org/officeDocument/2006/relationships/hyperlink" Target="https://epb.center/documents/isotr-52000-2/" TargetMode="External"/><Relationship Id="rId1" Type="http://schemas.openxmlformats.org/officeDocument/2006/relationships/hyperlink" Target="https://epb.center/documents/iso-52000-1/"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2.xml"/><Relationship Id="rId3" Type="http://schemas.openxmlformats.org/officeDocument/2006/relationships/vmlDrawing" Target="../drawings/vmlDrawing3.vml"/><Relationship Id="rId7" Type="http://schemas.openxmlformats.org/officeDocument/2006/relationships/ctrlProp" Target="../ctrlProps/ctrlProp11.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 Id="rId9" Type="http://schemas.openxmlformats.org/officeDocument/2006/relationships/ctrlProp" Target="../ctrlProps/ctrlProp1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16.xml"/><Relationship Id="rId5" Type="http://schemas.openxmlformats.org/officeDocument/2006/relationships/ctrlProp" Target="../ctrlProps/ctrlProp15.xml"/><Relationship Id="rId4" Type="http://schemas.openxmlformats.org/officeDocument/2006/relationships/ctrlProp" Target="../ctrlProps/ctrlProp1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1.xml"/><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1:I60"/>
  <sheetViews>
    <sheetView tabSelected="1" view="pageBreakPreview" zoomScaleNormal="100" zoomScaleSheetLayoutView="100" workbookViewId="0">
      <selection activeCell="C13" sqref="C13"/>
    </sheetView>
  </sheetViews>
  <sheetFormatPr defaultColWidth="9.81640625" defaultRowHeight="14" x14ac:dyDescent="0.3"/>
  <cols>
    <col min="1" max="1" width="2.453125" style="9" customWidth="1"/>
    <col min="2" max="2" width="27.26953125" style="7" customWidth="1"/>
    <col min="3" max="3" width="104" style="8" customWidth="1"/>
    <col min="4" max="4" width="2" style="9" customWidth="1"/>
    <col min="5" max="16384" width="9.81640625" style="9"/>
  </cols>
  <sheetData>
    <row r="1" spans="2:3" ht="15" thickBot="1" x14ac:dyDescent="0.25"/>
    <row r="2" spans="2:3" ht="18" x14ac:dyDescent="0.2">
      <c r="B2" s="10" t="s">
        <v>49</v>
      </c>
      <c r="C2" s="11"/>
    </row>
    <row r="3" spans="2:3" ht="14.25" x14ac:dyDescent="0.2">
      <c r="B3" s="12" t="s">
        <v>50</v>
      </c>
      <c r="C3" s="13"/>
    </row>
    <row r="4" spans="2:3" ht="14.25" x14ac:dyDescent="0.2">
      <c r="B4" s="14" t="s">
        <v>51</v>
      </c>
      <c r="C4" s="15"/>
    </row>
    <row r="5" spans="2:3" ht="14.25" x14ac:dyDescent="0.2">
      <c r="B5" s="14"/>
      <c r="C5" s="15"/>
    </row>
    <row r="6" spans="2:3" ht="28" x14ac:dyDescent="0.3">
      <c r="B6" s="16" t="s">
        <v>52</v>
      </c>
      <c r="C6" s="17" t="s">
        <v>107</v>
      </c>
    </row>
    <row r="7" spans="2:3" ht="14.25" x14ac:dyDescent="0.2">
      <c r="B7" s="18"/>
      <c r="C7" s="19"/>
    </row>
    <row r="8" spans="2:3" ht="14.25" x14ac:dyDescent="0.2">
      <c r="B8" s="20" t="s">
        <v>53</v>
      </c>
      <c r="C8" s="21" t="s">
        <v>94</v>
      </c>
    </row>
    <row r="9" spans="2:3" ht="14.25" x14ac:dyDescent="0.2">
      <c r="B9" s="22"/>
      <c r="C9" s="23"/>
    </row>
    <row r="10" spans="2:3" ht="14.25" x14ac:dyDescent="0.2">
      <c r="B10" s="18"/>
      <c r="C10" s="24"/>
    </row>
    <row r="11" spans="2:3" ht="14.25" x14ac:dyDescent="0.2">
      <c r="B11" s="16" t="s">
        <v>54</v>
      </c>
      <c r="C11" s="25" t="s">
        <v>55</v>
      </c>
    </row>
    <row r="12" spans="2:3" ht="14.25" x14ac:dyDescent="0.2">
      <c r="B12" s="26"/>
      <c r="C12" s="24"/>
    </row>
    <row r="13" spans="2:3" x14ac:dyDescent="0.3">
      <c r="B13" s="20" t="s">
        <v>56</v>
      </c>
      <c r="C13" s="27" t="s">
        <v>191</v>
      </c>
    </row>
    <row r="14" spans="2:3" x14ac:dyDescent="0.3">
      <c r="B14" s="22"/>
      <c r="C14" s="28" t="s">
        <v>190</v>
      </c>
    </row>
    <row r="15" spans="2:3" ht="14.25" x14ac:dyDescent="0.2">
      <c r="B15" s="18"/>
      <c r="C15" s="29"/>
    </row>
    <row r="16" spans="2:3" ht="15" thickBot="1" x14ac:dyDescent="0.25">
      <c r="B16" s="30" t="s">
        <v>57</v>
      </c>
      <c r="C16" s="31" t="s">
        <v>58</v>
      </c>
    </row>
    <row r="17" spans="2:9" ht="15" thickBot="1" x14ac:dyDescent="0.25"/>
    <row r="18" spans="2:9" ht="18.75" thickBot="1" x14ac:dyDescent="0.25">
      <c r="B18" s="32" t="s">
        <v>59</v>
      </c>
      <c r="C18" s="33"/>
    </row>
    <row r="19" spans="2:9" ht="15" thickBot="1" x14ac:dyDescent="0.25">
      <c r="B19" s="34"/>
      <c r="C19" s="35"/>
    </row>
    <row r="20" spans="2:9" ht="28.5" x14ac:dyDescent="0.2">
      <c r="B20" s="36" t="s">
        <v>60</v>
      </c>
      <c r="C20" s="37" t="s">
        <v>61</v>
      </c>
    </row>
    <row r="21" spans="2:9" ht="15" thickBot="1" x14ac:dyDescent="0.25">
      <c r="B21" s="38"/>
      <c r="C21" s="39" t="s">
        <v>62</v>
      </c>
    </row>
    <row r="22" spans="2:9" ht="15" thickBot="1" x14ac:dyDescent="0.25">
      <c r="B22" s="40"/>
      <c r="C22" s="41"/>
    </row>
    <row r="23" spans="2:9" x14ac:dyDescent="0.3">
      <c r="B23" s="36" t="s">
        <v>63</v>
      </c>
      <c r="C23" s="37" t="s">
        <v>64</v>
      </c>
    </row>
    <row r="24" spans="2:9" ht="28" x14ac:dyDescent="0.3">
      <c r="B24" s="42"/>
      <c r="C24" s="43" t="s">
        <v>65</v>
      </c>
    </row>
    <row r="25" spans="2:9" ht="42" x14ac:dyDescent="0.3">
      <c r="B25" s="42"/>
      <c r="C25" s="43" t="s">
        <v>66</v>
      </c>
    </row>
    <row r="26" spans="2:9" ht="28.5" thickBot="1" x14ac:dyDescent="0.35">
      <c r="B26" s="38"/>
      <c r="C26" s="44" t="s">
        <v>67</v>
      </c>
    </row>
    <row r="27" spans="2:9" ht="14.5" thickBot="1" x14ac:dyDescent="0.35">
      <c r="B27" s="40"/>
      <c r="C27" s="45"/>
    </row>
    <row r="28" spans="2:9" ht="42" x14ac:dyDescent="0.3">
      <c r="B28" s="36" t="s">
        <v>68</v>
      </c>
      <c r="C28" s="46" t="s">
        <v>69</v>
      </c>
      <c r="F28" s="526"/>
      <c r="G28" s="526"/>
      <c r="H28" s="526"/>
      <c r="I28" s="526"/>
    </row>
    <row r="29" spans="2:9" ht="28" x14ac:dyDescent="0.3">
      <c r="B29" s="47"/>
      <c r="C29" s="43" t="s">
        <v>70</v>
      </c>
      <c r="F29" s="526"/>
      <c r="G29" s="526"/>
      <c r="H29" s="526"/>
      <c r="I29" s="526"/>
    </row>
    <row r="30" spans="2:9" ht="28" x14ac:dyDescent="0.3">
      <c r="B30" s="42"/>
      <c r="C30" s="43" t="s">
        <v>71</v>
      </c>
      <c r="F30" s="526"/>
      <c r="G30" s="526"/>
      <c r="H30" s="526"/>
      <c r="I30" s="526"/>
    </row>
    <row r="31" spans="2:9" ht="42.5" thickBot="1" x14ac:dyDescent="0.35">
      <c r="B31" s="38"/>
      <c r="C31" s="44" t="s">
        <v>72</v>
      </c>
      <c r="F31" s="526"/>
      <c r="G31" s="526"/>
      <c r="H31" s="526"/>
      <c r="I31" s="526"/>
    </row>
    <row r="32" spans="2:9" ht="14.5" thickBot="1" x14ac:dyDescent="0.35">
      <c r="B32" s="40"/>
      <c r="C32" s="48"/>
    </row>
    <row r="33" spans="2:3" ht="28" x14ac:dyDescent="0.3">
      <c r="B33" s="36" t="s">
        <v>73</v>
      </c>
      <c r="C33" s="37" t="s">
        <v>74</v>
      </c>
    </row>
    <row r="34" spans="2:3" ht="14.5" thickBot="1" x14ac:dyDescent="0.35">
      <c r="B34" s="38"/>
      <c r="C34" s="44" t="s">
        <v>75</v>
      </c>
    </row>
    <row r="35" spans="2:3" ht="14.5" thickBot="1" x14ac:dyDescent="0.35">
      <c r="B35" s="40"/>
      <c r="C35" s="48"/>
    </row>
    <row r="36" spans="2:3" ht="56.5" thickBot="1" x14ac:dyDescent="0.35">
      <c r="B36" s="49" t="s">
        <v>76</v>
      </c>
      <c r="C36" s="50" t="s">
        <v>77</v>
      </c>
    </row>
    <row r="37" spans="2:3" ht="14.5" thickBot="1" x14ac:dyDescent="0.35">
      <c r="B37" s="51"/>
      <c r="C37" s="48"/>
    </row>
    <row r="38" spans="2:3" ht="56" x14ac:dyDescent="0.3">
      <c r="B38" s="36" t="s">
        <v>78</v>
      </c>
      <c r="C38" s="37" t="s">
        <v>79</v>
      </c>
    </row>
    <row r="39" spans="2:3" ht="42.5" thickBot="1" x14ac:dyDescent="0.35">
      <c r="B39" s="38"/>
      <c r="C39" s="44" t="s">
        <v>80</v>
      </c>
    </row>
    <row r="40" spans="2:3" ht="14.5" thickBot="1" x14ac:dyDescent="0.35">
      <c r="B40" s="40"/>
      <c r="C40" s="48"/>
    </row>
    <row r="41" spans="2:3" x14ac:dyDescent="0.3">
      <c r="B41" s="36" t="s">
        <v>81</v>
      </c>
      <c r="C41" s="52" t="s">
        <v>82</v>
      </c>
    </row>
    <row r="42" spans="2:3" ht="14.5" thickBot="1" x14ac:dyDescent="0.35">
      <c r="B42" s="38"/>
      <c r="C42" s="53" t="s">
        <v>83</v>
      </c>
    </row>
    <row r="43" spans="2:3" ht="14.5" thickBot="1" x14ac:dyDescent="0.35">
      <c r="B43" s="40"/>
      <c r="C43" s="48"/>
    </row>
    <row r="44" spans="2:3" ht="15" thickBot="1" x14ac:dyDescent="0.35">
      <c r="B44" s="49" t="s">
        <v>84</v>
      </c>
      <c r="C44" s="54" t="s">
        <v>85</v>
      </c>
    </row>
    <row r="45" spans="2:3" ht="14.5" thickBot="1" x14ac:dyDescent="0.35">
      <c r="B45" s="40"/>
      <c r="C45" s="55"/>
    </row>
    <row r="46" spans="2:3" ht="42" x14ac:dyDescent="0.3">
      <c r="B46" s="36" t="s">
        <v>86</v>
      </c>
      <c r="C46" s="52" t="s">
        <v>87</v>
      </c>
    </row>
    <row r="47" spans="2:3" ht="28" x14ac:dyDescent="0.3">
      <c r="B47" s="42"/>
      <c r="C47" s="43" t="s">
        <v>88</v>
      </c>
    </row>
    <row r="48" spans="2:3" ht="28" x14ac:dyDescent="0.3">
      <c r="B48" s="42"/>
      <c r="C48" s="43" t="s">
        <v>89</v>
      </c>
    </row>
    <row r="49" spans="2:3" ht="48.75" customHeight="1" x14ac:dyDescent="0.3">
      <c r="B49" s="42"/>
      <c r="C49" s="56" t="s">
        <v>90</v>
      </c>
    </row>
    <row r="50" spans="2:3" x14ac:dyDescent="0.3">
      <c r="B50" s="42"/>
      <c r="C50" s="56" t="s">
        <v>91</v>
      </c>
    </row>
    <row r="51" spans="2:3" ht="15" thickBot="1" x14ac:dyDescent="0.4">
      <c r="B51" s="57"/>
      <c r="C51" s="58" t="s">
        <v>92</v>
      </c>
    </row>
    <row r="52" spans="2:3" x14ac:dyDescent="0.3">
      <c r="B52" s="9"/>
      <c r="C52" s="9"/>
    </row>
    <row r="53" spans="2:3" x14ac:dyDescent="0.3">
      <c r="B53" s="9"/>
      <c r="C53" s="9"/>
    </row>
    <row r="54" spans="2:3" x14ac:dyDescent="0.3">
      <c r="B54" s="9"/>
      <c r="C54" s="9"/>
    </row>
    <row r="55" spans="2:3" x14ac:dyDescent="0.3">
      <c r="B55" s="9"/>
      <c r="C55" s="9"/>
    </row>
    <row r="56" spans="2:3" x14ac:dyDescent="0.3">
      <c r="B56" s="9"/>
      <c r="C56" s="9"/>
    </row>
    <row r="57" spans="2:3" x14ac:dyDescent="0.3">
      <c r="B57" s="9"/>
      <c r="C57" s="9"/>
    </row>
    <row r="58" spans="2:3" x14ac:dyDescent="0.3">
      <c r="B58" s="9"/>
      <c r="C58" s="9"/>
    </row>
    <row r="59" spans="2:3" x14ac:dyDescent="0.3">
      <c r="B59" s="9"/>
      <c r="C59" s="9"/>
    </row>
    <row r="60" spans="2:3" x14ac:dyDescent="0.3">
      <c r="B60" s="9"/>
      <c r="C60" s="9"/>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0000"/>
    <pageSetUpPr fitToPage="1"/>
  </sheetPr>
  <dimension ref="B2:K82"/>
  <sheetViews>
    <sheetView zoomScale="85" zoomScaleNormal="85" zoomScaleSheetLayoutView="100" workbookViewId="0">
      <selection activeCell="B43" sqref="B43"/>
    </sheetView>
  </sheetViews>
  <sheetFormatPr defaultColWidth="9.81640625" defaultRowHeight="14" x14ac:dyDescent="0.35"/>
  <cols>
    <col min="1" max="1" width="1.1796875" style="62" customWidth="1"/>
    <col min="2" max="2" width="20.453125" style="62" customWidth="1"/>
    <col min="3" max="3" width="13.81640625" style="62" customWidth="1"/>
    <col min="4" max="4" width="61.1796875" style="62" customWidth="1"/>
    <col min="5" max="5" width="9.1796875" style="62" customWidth="1"/>
    <col min="6" max="10" width="9.81640625" style="62"/>
    <col min="11" max="11" width="72.54296875" style="62" customWidth="1"/>
    <col min="12" max="16384" width="9.81640625" style="62"/>
  </cols>
  <sheetData>
    <row r="2" spans="2:11" ht="39.75" customHeight="1" x14ac:dyDescent="0.35">
      <c r="B2" s="59" t="s">
        <v>95</v>
      </c>
      <c r="C2" s="60" t="s">
        <v>106</v>
      </c>
      <c r="D2" s="60" t="s">
        <v>93</v>
      </c>
      <c r="E2" s="61"/>
    </row>
    <row r="3" spans="2:11" ht="45" customHeight="1" x14ac:dyDescent="0.25">
      <c r="B3" s="63" t="s">
        <v>120</v>
      </c>
      <c r="C3" s="64"/>
      <c r="D3" s="60" t="s">
        <v>121</v>
      </c>
      <c r="E3" s="61"/>
    </row>
    <row r="4" spans="2:11" ht="15" x14ac:dyDescent="0.25">
      <c r="B4" s="65" t="s">
        <v>122</v>
      </c>
      <c r="C4" s="66" t="s">
        <v>34</v>
      </c>
      <c r="D4" s="66"/>
      <c r="E4" s="67"/>
      <c r="K4" s="68"/>
    </row>
    <row r="5" spans="2:11" ht="15" x14ac:dyDescent="0.25">
      <c r="B5" s="69"/>
      <c r="C5" s="70" t="s">
        <v>124</v>
      </c>
      <c r="D5" s="71"/>
      <c r="E5" s="124">
        <v>10</v>
      </c>
      <c r="K5" s="68"/>
    </row>
    <row r="6" spans="2:11" ht="39.75" customHeight="1" x14ac:dyDescent="0.25">
      <c r="B6" s="69"/>
      <c r="C6" s="70" t="s">
        <v>123</v>
      </c>
      <c r="D6" s="72"/>
      <c r="E6" s="125">
        <v>50</v>
      </c>
      <c r="F6" s="71"/>
      <c r="K6" s="68"/>
    </row>
    <row r="7" spans="2:11" ht="39.75" customHeight="1" x14ac:dyDescent="0.25">
      <c r="B7" s="69"/>
      <c r="C7" s="70" t="s">
        <v>125</v>
      </c>
      <c r="D7" s="72"/>
      <c r="E7" s="126" t="b">
        <v>0</v>
      </c>
      <c r="F7" s="71"/>
      <c r="K7" s="68"/>
    </row>
    <row r="8" spans="2:11" ht="15" x14ac:dyDescent="0.25">
      <c r="B8" s="69"/>
      <c r="C8" s="73" t="s">
        <v>127</v>
      </c>
      <c r="D8" s="72"/>
      <c r="E8" s="74"/>
      <c r="F8" s="71"/>
      <c r="K8" s="68"/>
    </row>
    <row r="9" spans="2:11" ht="15" x14ac:dyDescent="0.25">
      <c r="B9" s="69"/>
      <c r="C9" s="75" t="s">
        <v>126</v>
      </c>
      <c r="D9" s="75"/>
      <c r="E9" s="76"/>
      <c r="K9" s="68"/>
    </row>
    <row r="10" spans="2:11" ht="15" x14ac:dyDescent="0.25">
      <c r="B10" s="77" t="s">
        <v>117</v>
      </c>
      <c r="C10" s="78" t="s">
        <v>35</v>
      </c>
      <c r="D10" s="79"/>
      <c r="E10" s="80"/>
    </row>
    <row r="11" spans="2:11" ht="15" x14ac:dyDescent="0.25">
      <c r="B11" s="81"/>
      <c r="C11" s="82" t="s">
        <v>36</v>
      </c>
      <c r="D11" s="75"/>
      <c r="E11" s="76"/>
    </row>
    <row r="12" spans="2:11" ht="14.25" x14ac:dyDescent="0.25">
      <c r="B12" s="83" t="s">
        <v>97</v>
      </c>
      <c r="C12" s="84" t="s">
        <v>173</v>
      </c>
      <c r="D12" s="84"/>
      <c r="E12" s="85"/>
      <c r="F12" s="86"/>
    </row>
    <row r="13" spans="2:11" ht="14.25" x14ac:dyDescent="0.25">
      <c r="B13" s="98"/>
      <c r="C13" s="334" t="s">
        <v>168</v>
      </c>
      <c r="D13" s="94"/>
      <c r="E13" s="95"/>
      <c r="F13" s="86"/>
    </row>
    <row r="14" spans="2:11" ht="14.25" x14ac:dyDescent="0.25">
      <c r="B14" s="98"/>
      <c r="C14" s="334" t="s">
        <v>170</v>
      </c>
      <c r="D14" s="94"/>
      <c r="E14" s="95"/>
      <c r="F14" s="86"/>
    </row>
    <row r="15" spans="2:11" ht="14.25" x14ac:dyDescent="0.25">
      <c r="B15" s="98"/>
      <c r="C15" s="334" t="s">
        <v>171</v>
      </c>
      <c r="D15" s="94"/>
      <c r="E15" s="95"/>
      <c r="F15" s="86"/>
    </row>
    <row r="16" spans="2:11" ht="14.25" x14ac:dyDescent="0.25">
      <c r="B16" s="87"/>
      <c r="C16" s="88" t="s">
        <v>169</v>
      </c>
      <c r="D16" s="88"/>
      <c r="E16" s="89"/>
      <c r="F16" s="86"/>
    </row>
    <row r="17" spans="2:6" ht="18.75" customHeight="1" x14ac:dyDescent="0.25">
      <c r="B17" s="90" t="s">
        <v>129</v>
      </c>
      <c r="C17" s="91" t="s">
        <v>130</v>
      </c>
      <c r="D17" s="84"/>
      <c r="E17" s="85"/>
      <c r="F17" s="86"/>
    </row>
    <row r="18" spans="2:6" ht="14.25" x14ac:dyDescent="0.25">
      <c r="B18" s="92" t="s">
        <v>128</v>
      </c>
      <c r="C18" s="93" t="s">
        <v>172</v>
      </c>
      <c r="D18" s="94"/>
      <c r="E18" s="95"/>
      <c r="F18" s="86"/>
    </row>
    <row r="19" spans="2:6" ht="14.25" x14ac:dyDescent="0.25">
      <c r="B19" s="96"/>
      <c r="C19" s="97"/>
      <c r="D19" s="88"/>
      <c r="E19" s="89"/>
      <c r="F19" s="86"/>
    </row>
    <row r="20" spans="2:6" ht="14.25" x14ac:dyDescent="0.25">
      <c r="B20" s="65" t="s">
        <v>98</v>
      </c>
      <c r="C20" s="91" t="s">
        <v>131</v>
      </c>
      <c r="D20" s="84"/>
      <c r="E20" s="85"/>
      <c r="F20" s="86"/>
    </row>
    <row r="21" spans="2:6" x14ac:dyDescent="0.35">
      <c r="B21" s="69"/>
      <c r="C21" s="93" t="s">
        <v>132</v>
      </c>
      <c r="D21" s="94"/>
      <c r="E21" s="95"/>
      <c r="F21" s="86"/>
    </row>
    <row r="22" spans="2:6" x14ac:dyDescent="0.35">
      <c r="B22" s="87"/>
      <c r="C22" s="97" t="s">
        <v>133</v>
      </c>
      <c r="D22" s="88"/>
      <c r="E22" s="89"/>
      <c r="F22" s="86"/>
    </row>
    <row r="23" spans="2:6" x14ac:dyDescent="0.35">
      <c r="B23" s="98" t="s">
        <v>99</v>
      </c>
      <c r="C23" s="93" t="s">
        <v>134</v>
      </c>
      <c r="D23" s="94"/>
      <c r="E23" s="95"/>
      <c r="F23" s="86"/>
    </row>
    <row r="24" spans="2:6" x14ac:dyDescent="0.35">
      <c r="B24" s="99"/>
      <c r="C24" s="527" t="s">
        <v>135</v>
      </c>
      <c r="D24" s="527"/>
      <c r="E24" s="528"/>
      <c r="F24" s="86"/>
    </row>
    <row r="25" spans="2:6" x14ac:dyDescent="0.35">
      <c r="B25" s="65" t="s">
        <v>84</v>
      </c>
      <c r="C25" s="84" t="s">
        <v>109</v>
      </c>
      <c r="D25" s="100"/>
      <c r="E25" s="85"/>
    </row>
    <row r="26" spans="2:6" x14ac:dyDescent="0.35">
      <c r="B26" s="81"/>
      <c r="C26" s="101" t="s">
        <v>111</v>
      </c>
      <c r="D26" s="102"/>
      <c r="E26" s="95"/>
    </row>
    <row r="27" spans="2:6" x14ac:dyDescent="0.35">
      <c r="B27" s="81"/>
      <c r="C27" s="101" t="s">
        <v>110</v>
      </c>
      <c r="D27" s="103"/>
      <c r="E27" s="95"/>
    </row>
    <row r="28" spans="2:6" x14ac:dyDescent="0.35">
      <c r="B28" s="99"/>
      <c r="C28" s="88" t="s">
        <v>100</v>
      </c>
      <c r="D28" s="104"/>
      <c r="E28" s="89"/>
    </row>
    <row r="29" spans="2:6" ht="14.5" x14ac:dyDescent="0.35">
      <c r="B29" s="65" t="s">
        <v>101</v>
      </c>
      <c r="C29" s="105" t="s">
        <v>112</v>
      </c>
      <c r="D29" s="100"/>
      <c r="E29" s="85"/>
    </row>
    <row r="30" spans="2:6" x14ac:dyDescent="0.35">
      <c r="B30" s="81"/>
      <c r="C30" s="94" t="s">
        <v>119</v>
      </c>
      <c r="D30" s="102"/>
      <c r="E30" s="95"/>
    </row>
    <row r="31" spans="2:6" ht="14.5" x14ac:dyDescent="0.35">
      <c r="B31" s="81"/>
      <c r="C31" s="106" t="s">
        <v>113</v>
      </c>
      <c r="D31" s="102"/>
      <c r="E31" s="95"/>
    </row>
    <row r="32" spans="2:6" ht="14.5" x14ac:dyDescent="0.35">
      <c r="B32" s="81"/>
      <c r="C32" s="106" t="s">
        <v>118</v>
      </c>
      <c r="D32" s="94"/>
      <c r="E32" s="95"/>
    </row>
    <row r="33" spans="2:9" x14ac:dyDescent="0.35">
      <c r="B33" s="107"/>
      <c r="C33" s="88"/>
      <c r="D33" s="88"/>
      <c r="E33" s="89"/>
      <c r="H33" s="86"/>
    </row>
    <row r="34" spans="2:9" x14ac:dyDescent="0.35">
      <c r="B34" s="69" t="s">
        <v>103</v>
      </c>
      <c r="C34" s="94"/>
      <c r="D34" s="94"/>
      <c r="E34" s="95"/>
    </row>
    <row r="35" spans="2:9" ht="26.25" customHeight="1" x14ac:dyDescent="0.35">
      <c r="B35" s="59" t="s">
        <v>96</v>
      </c>
      <c r="C35" s="108" t="s">
        <v>108</v>
      </c>
      <c r="D35" s="64"/>
      <c r="E35" s="85"/>
      <c r="F35" s="86"/>
      <c r="G35" s="86"/>
    </row>
    <row r="36" spans="2:9" x14ac:dyDescent="0.35">
      <c r="B36" s="109" t="s">
        <v>104</v>
      </c>
      <c r="C36" s="109" t="s">
        <v>105</v>
      </c>
      <c r="D36" s="110" t="s">
        <v>102</v>
      </c>
      <c r="E36" s="95"/>
    </row>
    <row r="37" spans="2:9" x14ac:dyDescent="0.35">
      <c r="B37" s="111" t="s">
        <v>116</v>
      </c>
      <c r="C37" s="112" t="s">
        <v>114</v>
      </c>
      <c r="D37" s="113" t="s">
        <v>115</v>
      </c>
      <c r="E37" s="95"/>
    </row>
    <row r="38" spans="2:9" x14ac:dyDescent="0.35">
      <c r="B38" s="111" t="s">
        <v>192</v>
      </c>
      <c r="C38" s="112" t="s">
        <v>114</v>
      </c>
      <c r="D38" s="113" t="s">
        <v>174</v>
      </c>
      <c r="E38" s="95"/>
      <c r="F38" s="86"/>
      <c r="G38" s="86"/>
      <c r="H38" s="86"/>
      <c r="I38" s="86"/>
    </row>
    <row r="39" spans="2:9" x14ac:dyDescent="0.35">
      <c r="B39" s="112"/>
      <c r="C39" s="112"/>
      <c r="D39" s="113"/>
      <c r="E39" s="95"/>
    </row>
    <row r="40" spans="2:9" x14ac:dyDescent="0.35">
      <c r="B40" s="99"/>
      <c r="C40" s="88"/>
      <c r="D40" s="104"/>
      <c r="E40" s="89"/>
      <c r="F40" s="86"/>
      <c r="G40" s="86"/>
      <c r="H40" s="86"/>
    </row>
    <row r="41" spans="2:9" x14ac:dyDescent="0.35">
      <c r="B41" s="114"/>
      <c r="C41" s="115"/>
      <c r="D41" s="116"/>
      <c r="E41" s="115"/>
      <c r="F41" s="86"/>
      <c r="G41" s="86"/>
      <c r="H41" s="86"/>
    </row>
    <row r="42" spans="2:9" x14ac:dyDescent="0.35">
      <c r="B42" s="115"/>
      <c r="C42" s="115"/>
      <c r="D42" s="117"/>
      <c r="E42" s="115"/>
      <c r="F42" s="86"/>
      <c r="G42" s="86"/>
      <c r="H42" s="86"/>
    </row>
    <row r="43" spans="2:9" x14ac:dyDescent="0.35">
      <c r="B43" s="115"/>
      <c r="C43" s="115"/>
      <c r="D43" s="117"/>
      <c r="E43" s="115"/>
      <c r="F43" s="86"/>
      <c r="G43" s="86"/>
      <c r="H43" s="86"/>
    </row>
    <row r="44" spans="2:9" x14ac:dyDescent="0.35">
      <c r="B44" s="115"/>
      <c r="C44" s="115"/>
      <c r="D44" s="117"/>
      <c r="E44" s="115"/>
      <c r="F44" s="86"/>
      <c r="G44" s="86"/>
      <c r="H44" s="86"/>
    </row>
    <row r="45" spans="2:9" x14ac:dyDescent="0.35">
      <c r="B45" s="86"/>
      <c r="C45" s="86"/>
      <c r="D45" s="118"/>
      <c r="E45" s="86"/>
      <c r="F45" s="86"/>
      <c r="G45" s="86"/>
      <c r="H45" s="86"/>
    </row>
    <row r="46" spans="2:9" x14ac:dyDescent="0.35">
      <c r="B46" s="86"/>
      <c r="C46" s="86"/>
      <c r="E46" s="86"/>
      <c r="F46" s="86"/>
      <c r="G46" s="86"/>
      <c r="H46" s="86"/>
    </row>
    <row r="47" spans="2:9" x14ac:dyDescent="0.35">
      <c r="E47" s="86"/>
      <c r="F47" s="86"/>
      <c r="G47" s="86"/>
      <c r="H47" s="86"/>
    </row>
    <row r="48" spans="2:9" x14ac:dyDescent="0.35">
      <c r="E48" s="86"/>
      <c r="F48" s="86"/>
      <c r="G48" s="86"/>
      <c r="H48" s="86"/>
    </row>
    <row r="49" spans="2:8" x14ac:dyDescent="0.35">
      <c r="E49" s="86"/>
      <c r="F49" s="86"/>
      <c r="G49" s="86"/>
      <c r="H49" s="86"/>
    </row>
    <row r="50" spans="2:8" x14ac:dyDescent="0.35">
      <c r="E50" s="86"/>
      <c r="F50" s="86"/>
      <c r="G50" s="86"/>
      <c r="H50" s="86"/>
    </row>
    <row r="51" spans="2:8" x14ac:dyDescent="0.35">
      <c r="E51" s="86"/>
      <c r="F51" s="86"/>
      <c r="G51" s="86"/>
      <c r="H51" s="86"/>
    </row>
    <row r="52" spans="2:8" x14ac:dyDescent="0.35">
      <c r="E52" s="86"/>
      <c r="F52" s="86"/>
      <c r="G52" s="86"/>
      <c r="H52" s="86"/>
    </row>
    <row r="53" spans="2:8" x14ac:dyDescent="0.35">
      <c r="E53" s="86"/>
      <c r="F53" s="86"/>
      <c r="G53" s="86"/>
      <c r="H53" s="86"/>
    </row>
    <row r="54" spans="2:8" x14ac:dyDescent="0.35">
      <c r="E54" s="86"/>
      <c r="F54" s="86"/>
      <c r="G54" s="86"/>
      <c r="H54" s="86"/>
    </row>
    <row r="55" spans="2:8" x14ac:dyDescent="0.35">
      <c r="B55" s="86"/>
      <c r="C55" s="86"/>
      <c r="D55" s="118"/>
      <c r="E55" s="86"/>
      <c r="F55" s="86"/>
      <c r="G55" s="86"/>
      <c r="H55" s="86"/>
    </row>
    <row r="56" spans="2:8" x14ac:dyDescent="0.35">
      <c r="B56" s="86"/>
      <c r="C56" s="86"/>
      <c r="D56" s="118"/>
      <c r="E56" s="86"/>
      <c r="F56" s="86"/>
      <c r="G56" s="86"/>
      <c r="H56" s="86"/>
    </row>
    <row r="57" spans="2:8" x14ac:dyDescent="0.35">
      <c r="B57" s="86"/>
      <c r="C57" s="86"/>
      <c r="D57" s="118"/>
      <c r="E57" s="86"/>
      <c r="F57" s="86"/>
      <c r="G57" s="86"/>
      <c r="H57" s="86"/>
    </row>
    <row r="58" spans="2:8" x14ac:dyDescent="0.35">
      <c r="B58" s="86"/>
      <c r="C58" s="119"/>
      <c r="D58" s="118"/>
      <c r="E58" s="86"/>
      <c r="F58" s="86"/>
      <c r="G58" s="86"/>
      <c r="H58" s="86"/>
    </row>
    <row r="59" spans="2:8" x14ac:dyDescent="0.35">
      <c r="B59" s="86"/>
      <c r="C59" s="86"/>
      <c r="D59" s="118"/>
      <c r="E59" s="86"/>
      <c r="F59" s="86"/>
      <c r="G59" s="86"/>
      <c r="H59" s="86"/>
    </row>
    <row r="60" spans="2:8" x14ac:dyDescent="0.35">
      <c r="B60" s="86"/>
      <c r="C60" s="86"/>
      <c r="D60" s="118"/>
      <c r="E60" s="86"/>
      <c r="F60" s="86"/>
      <c r="G60" s="86"/>
      <c r="H60" s="86"/>
    </row>
    <row r="61" spans="2:8" x14ac:dyDescent="0.35">
      <c r="B61" s="86"/>
      <c r="C61" s="86"/>
      <c r="D61" s="86"/>
      <c r="E61" s="86"/>
      <c r="F61" s="86"/>
      <c r="G61" s="86"/>
      <c r="H61" s="86"/>
    </row>
    <row r="62" spans="2:8" x14ac:dyDescent="0.35">
      <c r="B62" s="86"/>
    </row>
    <row r="63" spans="2:8" x14ac:dyDescent="0.35">
      <c r="B63" s="86"/>
      <c r="C63" s="120"/>
      <c r="D63" s="121"/>
    </row>
    <row r="64" spans="2:8" x14ac:dyDescent="0.35">
      <c r="B64" s="86"/>
      <c r="C64" s="86"/>
    </row>
    <row r="65" spans="2:9" x14ac:dyDescent="0.35">
      <c r="B65" s="86"/>
      <c r="C65" s="86"/>
      <c r="D65" s="86"/>
    </row>
    <row r="66" spans="2:9" x14ac:dyDescent="0.35">
      <c r="B66" s="86"/>
      <c r="C66" s="86"/>
    </row>
    <row r="67" spans="2:9" x14ac:dyDescent="0.35">
      <c r="D67" s="121"/>
    </row>
    <row r="68" spans="2:9" x14ac:dyDescent="0.35">
      <c r="D68" s="86"/>
    </row>
    <row r="69" spans="2:9" x14ac:dyDescent="0.35">
      <c r="E69" s="86"/>
      <c r="F69" s="86"/>
      <c r="G69" s="86"/>
      <c r="H69" s="86"/>
      <c r="I69" s="86"/>
    </row>
    <row r="80" spans="2:9" x14ac:dyDescent="0.35">
      <c r="C80" s="122"/>
    </row>
    <row r="82" spans="3:3" x14ac:dyDescent="0.35">
      <c r="C82" s="123"/>
    </row>
  </sheetData>
  <sheetProtection sheet="1" objects="1" scenarios="1"/>
  <mergeCells count="1">
    <mergeCell ref="C24:E24"/>
  </mergeCells>
  <hyperlinks>
    <hyperlink ref="C29" r:id="rId1"/>
    <hyperlink ref="C31" r:id="rId2"/>
    <hyperlink ref="C32" r:id="rId3"/>
  </hyperlinks>
  <pageMargins left="0.7" right="0.7" top="0.75" bottom="0.75" header="0.3" footer="0.3"/>
  <pageSetup paperSize="9" scale="83" fitToHeight="0"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65538" r:id="rId7" name="Spinner 2">
              <controlPr defaultSize="0" autoPict="0">
                <anchor moveWithCells="1">
                  <from>
                    <xdr:col>4</xdr:col>
                    <xdr:colOff>57150</xdr:colOff>
                    <xdr:row>5</xdr:row>
                    <xdr:rowOff>95250</xdr:rowOff>
                  </from>
                  <to>
                    <xdr:col>4</xdr:col>
                    <xdr:colOff>285750</xdr:colOff>
                    <xdr:row>5</xdr:row>
                    <xdr:rowOff>400050</xdr:rowOff>
                  </to>
                </anchor>
              </controlPr>
            </control>
          </mc:Choice>
        </mc:AlternateContent>
        <mc:AlternateContent xmlns:mc="http://schemas.openxmlformats.org/markup-compatibility/2006">
          <mc:Choice Requires="x14">
            <control shapeId="65539" r:id="rId8" name="Check Box 3">
              <controlPr defaultSize="0" autoFill="0" autoLine="0" autoPict="0">
                <anchor moveWithCells="1">
                  <from>
                    <xdr:col>4</xdr:col>
                    <xdr:colOff>19050</xdr:colOff>
                    <xdr:row>6</xdr:row>
                    <xdr:rowOff>146050</xdr:rowOff>
                  </from>
                  <to>
                    <xdr:col>4</xdr:col>
                    <xdr:colOff>323850</xdr:colOff>
                    <xdr:row>6</xdr:row>
                    <xdr:rowOff>361950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62"/>
  <sheetViews>
    <sheetView zoomScaleNormal="100" workbookViewId="0">
      <selection activeCell="N57" sqref="N57"/>
    </sheetView>
  </sheetViews>
  <sheetFormatPr defaultRowHeight="14.5" x14ac:dyDescent="0.35"/>
  <cols>
    <col min="1" max="1" width="0.7265625" customWidth="1"/>
    <col min="2" max="2" width="3.1796875" customWidth="1"/>
    <col min="3" max="3" width="17.7265625" customWidth="1"/>
    <col min="4" max="4" width="4.54296875" customWidth="1"/>
    <col min="5" max="5" width="6.453125" customWidth="1"/>
    <col min="6" max="7" width="5.26953125" customWidth="1"/>
    <col min="8" max="8" width="7.26953125" customWidth="1"/>
    <col min="9" max="9" width="7" customWidth="1"/>
    <col min="10" max="10" width="7.26953125" customWidth="1"/>
    <col min="11" max="11" width="7.54296875" customWidth="1"/>
    <col min="12" max="12" width="6.54296875" customWidth="1"/>
    <col min="13" max="13" width="10.7265625" customWidth="1"/>
    <col min="14" max="14" width="61.54296875" customWidth="1"/>
  </cols>
  <sheetData>
    <row r="1" spans="2:14" ht="6" customHeight="1" thickBot="1" x14ac:dyDescent="0.3">
      <c r="B1" s="336"/>
      <c r="C1" s="336"/>
      <c r="D1" s="336"/>
      <c r="E1" s="336"/>
      <c r="F1" s="336"/>
      <c r="G1" s="336"/>
      <c r="H1" s="336"/>
      <c r="I1" s="336"/>
      <c r="J1" s="336"/>
      <c r="K1" s="336"/>
      <c r="L1" s="336"/>
      <c r="M1" s="336"/>
    </row>
    <row r="2" spans="2:14" ht="13.5" customHeight="1" x14ac:dyDescent="0.25">
      <c r="B2" s="335"/>
      <c r="C2" s="336"/>
      <c r="D2" s="336"/>
      <c r="E2" s="336"/>
      <c r="F2" s="336"/>
      <c r="G2" s="336"/>
      <c r="H2" s="336"/>
      <c r="I2" s="336"/>
      <c r="J2" s="336"/>
      <c r="K2" s="336"/>
      <c r="L2" s="336"/>
      <c r="M2" s="337"/>
      <c r="N2" s="338"/>
    </row>
    <row r="3" spans="2:14" ht="15" x14ac:dyDescent="0.25">
      <c r="B3" s="339"/>
      <c r="C3" s="340"/>
      <c r="D3" s="340"/>
      <c r="E3" s="340"/>
      <c r="F3" s="340"/>
      <c r="G3" s="340"/>
      <c r="H3" s="340"/>
      <c r="I3" s="340"/>
      <c r="J3" s="340"/>
      <c r="K3" s="340"/>
      <c r="L3" s="340"/>
      <c r="M3" s="341"/>
      <c r="N3" s="342" t="s">
        <v>19</v>
      </c>
    </row>
    <row r="4" spans="2:14" ht="23.25" customHeight="1" x14ac:dyDescent="0.25">
      <c r="B4" s="339"/>
      <c r="C4" s="340"/>
      <c r="D4" s="340"/>
      <c r="E4" s="340"/>
      <c r="F4" s="340"/>
      <c r="G4" s="340"/>
      <c r="H4" s="340"/>
      <c r="I4" s="340"/>
      <c r="J4" s="340"/>
      <c r="K4" s="340"/>
      <c r="L4" s="340"/>
      <c r="M4" s="341"/>
      <c r="N4" s="342" t="s">
        <v>19</v>
      </c>
    </row>
    <row r="5" spans="2:14" ht="15" x14ac:dyDescent="0.25">
      <c r="B5" s="339"/>
      <c r="C5" s="340"/>
      <c r="D5" s="340"/>
      <c r="E5" s="340"/>
      <c r="F5" s="340"/>
      <c r="G5" s="340"/>
      <c r="H5" s="340"/>
      <c r="I5" s="340"/>
      <c r="J5" s="340"/>
      <c r="K5" s="340"/>
      <c r="L5" s="340"/>
      <c r="M5" s="341"/>
      <c r="N5" s="338"/>
    </row>
    <row r="6" spans="2:14" ht="15" x14ac:dyDescent="0.25">
      <c r="B6" s="339"/>
      <c r="C6" s="340"/>
      <c r="D6" s="340"/>
      <c r="E6" s="340"/>
      <c r="F6" s="340"/>
      <c r="G6" s="340"/>
      <c r="H6" s="340"/>
      <c r="I6" s="340"/>
      <c r="J6" s="340"/>
      <c r="K6" s="340"/>
      <c r="L6" s="340"/>
      <c r="M6" s="341"/>
      <c r="N6" s="338"/>
    </row>
    <row r="7" spans="2:14" ht="15" x14ac:dyDescent="0.25">
      <c r="B7" s="339"/>
      <c r="C7" s="340"/>
      <c r="D7" s="340"/>
      <c r="E7" s="340"/>
      <c r="F7" s="340"/>
      <c r="G7" s="340"/>
      <c r="H7" s="340"/>
      <c r="I7" s="340"/>
      <c r="J7" s="340"/>
      <c r="K7" s="340"/>
      <c r="L7" s="340"/>
      <c r="M7" s="341"/>
      <c r="N7" s="338"/>
    </row>
    <row r="8" spans="2:14" ht="15" x14ac:dyDescent="0.25">
      <c r="B8" s="339"/>
      <c r="C8" s="340"/>
      <c r="D8" s="340"/>
      <c r="E8" s="340"/>
      <c r="F8" s="340"/>
      <c r="G8" s="340"/>
      <c r="H8" s="340"/>
      <c r="I8" s="340"/>
      <c r="J8" s="340"/>
      <c r="K8" s="340"/>
      <c r="L8" s="340"/>
      <c r="M8" s="341"/>
      <c r="N8" s="338"/>
    </row>
    <row r="9" spans="2:14" ht="15" x14ac:dyDescent="0.25">
      <c r="B9" s="339"/>
      <c r="C9" s="340"/>
      <c r="D9" s="340"/>
      <c r="E9" s="340"/>
      <c r="F9" s="340"/>
      <c r="G9" s="340"/>
      <c r="H9" s="340"/>
      <c r="I9" s="340"/>
      <c r="J9" s="340"/>
      <c r="K9" s="340"/>
      <c r="L9" s="340"/>
      <c r="M9" s="341"/>
      <c r="N9" s="338"/>
    </row>
    <row r="10" spans="2:14" ht="15" x14ac:dyDescent="0.25">
      <c r="B10" s="339"/>
      <c r="C10" s="340"/>
      <c r="D10" s="340"/>
      <c r="E10" s="340"/>
      <c r="F10" s="340"/>
      <c r="G10" s="340"/>
      <c r="H10" s="340"/>
      <c r="I10" s="340"/>
      <c r="J10" s="340"/>
      <c r="K10" s="340"/>
      <c r="L10" s="340"/>
      <c r="M10" s="341"/>
      <c r="N10" s="338" t="s">
        <v>42</v>
      </c>
    </row>
    <row r="11" spans="2:14" ht="57" customHeight="1" x14ac:dyDescent="0.25">
      <c r="B11" s="339"/>
      <c r="C11" s="340"/>
      <c r="D11" s="340"/>
      <c r="E11" s="340"/>
      <c r="F11" s="340"/>
      <c r="G11" s="340"/>
      <c r="H11" s="470" t="s">
        <v>26</v>
      </c>
      <c r="I11" s="471">
        <f>+F51</f>
        <v>3.75</v>
      </c>
      <c r="J11" s="340"/>
      <c r="K11" s="340"/>
      <c r="L11" s="340"/>
      <c r="M11" s="341"/>
      <c r="N11" s="472" t="s">
        <v>19</v>
      </c>
    </row>
    <row r="12" spans="2:14" ht="4.5" customHeight="1" thickBot="1" x14ac:dyDescent="0.3">
      <c r="B12" s="339"/>
      <c r="C12" s="449"/>
      <c r="D12" s="449"/>
      <c r="E12" s="449"/>
      <c r="F12" s="449"/>
      <c r="G12" s="449"/>
      <c r="H12" s="473"/>
      <c r="I12" s="474"/>
      <c r="J12" s="449"/>
      <c r="K12" s="449"/>
      <c r="L12" s="340"/>
      <c r="M12" s="341"/>
      <c r="N12" s="472"/>
    </row>
    <row r="13" spans="2:14" ht="15.75" thickBot="1" x14ac:dyDescent="0.3">
      <c r="B13" s="339"/>
      <c r="C13" s="339"/>
      <c r="D13" s="340"/>
      <c r="E13" s="475" t="s">
        <v>16</v>
      </c>
      <c r="F13" s="476" t="s">
        <v>10</v>
      </c>
      <c r="G13" s="477" t="s">
        <v>11</v>
      </c>
      <c r="H13" s="478" t="s">
        <v>12</v>
      </c>
      <c r="I13" s="479" t="s">
        <v>46</v>
      </c>
      <c r="J13" s="480" t="s">
        <v>22</v>
      </c>
      <c r="K13" s="481" t="s">
        <v>8</v>
      </c>
      <c r="L13" s="482"/>
      <c r="M13" s="341"/>
      <c r="N13" s="338"/>
    </row>
    <row r="14" spans="2:14" ht="15.75" thickBot="1" x14ac:dyDescent="0.3">
      <c r="B14" s="339"/>
      <c r="C14" s="352"/>
      <c r="D14" s="353"/>
      <c r="E14" s="354" t="s">
        <v>1</v>
      </c>
      <c r="F14" s="355"/>
      <c r="G14" s="356"/>
      <c r="H14" s="357" t="s">
        <v>1</v>
      </c>
      <c r="I14" s="358" t="s">
        <v>1</v>
      </c>
      <c r="J14" s="359" t="s">
        <v>1</v>
      </c>
      <c r="K14" s="360"/>
      <c r="L14" s="370"/>
      <c r="M14" s="341"/>
      <c r="N14" s="483"/>
    </row>
    <row r="15" spans="2:14" ht="15" x14ac:dyDescent="0.25">
      <c r="B15" s="339"/>
      <c r="C15" s="361" t="s">
        <v>30</v>
      </c>
      <c r="D15" s="484" t="s">
        <v>5</v>
      </c>
      <c r="E15" s="363">
        <f>+G58</f>
        <v>1200</v>
      </c>
      <c r="F15" s="364">
        <f>+F30</f>
        <v>0</v>
      </c>
      <c r="G15" s="365">
        <f>+G30</f>
        <v>1</v>
      </c>
      <c r="H15" s="366">
        <f>+E15*F15</f>
        <v>0</v>
      </c>
      <c r="I15" s="367">
        <f>+E15*G15</f>
        <v>1200</v>
      </c>
      <c r="J15" s="368">
        <f>SUM(H15:I15)</f>
        <v>1200</v>
      </c>
      <c r="K15" s="360"/>
      <c r="L15" s="370"/>
      <c r="M15" s="341"/>
      <c r="N15" s="338"/>
    </row>
    <row r="16" spans="2:14" ht="15" x14ac:dyDescent="0.25">
      <c r="B16" s="339"/>
      <c r="C16" s="371" t="s">
        <v>31</v>
      </c>
      <c r="D16" s="485" t="s">
        <v>5</v>
      </c>
      <c r="E16" s="363">
        <f>+G59</f>
        <v>200</v>
      </c>
      <c r="F16" s="373">
        <f t="shared" ref="F16:G18" si="0">+F30</f>
        <v>0</v>
      </c>
      <c r="G16" s="374">
        <f t="shared" si="0"/>
        <v>1</v>
      </c>
      <c r="H16" s="366">
        <f>-E16*F16</f>
        <v>0</v>
      </c>
      <c r="I16" s="367">
        <f>-E16*G16</f>
        <v>-200</v>
      </c>
      <c r="J16" s="368">
        <f>SUM(H16:I16)</f>
        <v>-200</v>
      </c>
      <c r="K16" s="360"/>
      <c r="L16" s="370"/>
      <c r="M16" s="341"/>
      <c r="N16" s="338"/>
    </row>
    <row r="17" spans="2:16" ht="15" x14ac:dyDescent="0.25">
      <c r="B17" s="339"/>
      <c r="C17" s="486" t="s">
        <v>32</v>
      </c>
      <c r="D17" s="487" t="s">
        <v>29</v>
      </c>
      <c r="E17" s="363">
        <f>+G56</f>
        <v>2750</v>
      </c>
      <c r="F17" s="373">
        <f t="shared" si="0"/>
        <v>0</v>
      </c>
      <c r="G17" s="374">
        <f t="shared" si="0"/>
        <v>1</v>
      </c>
      <c r="H17" s="366">
        <f>+E17*F17</f>
        <v>0</v>
      </c>
      <c r="I17" s="367">
        <f>+E17*G17</f>
        <v>2750</v>
      </c>
      <c r="J17" s="368">
        <f>SUM(H17:I17)</f>
        <v>2750</v>
      </c>
      <c r="K17" s="360"/>
      <c r="L17" s="370"/>
      <c r="M17" s="488" t="s">
        <v>136</v>
      </c>
      <c r="N17" s="338"/>
      <c r="P17" s="489"/>
    </row>
    <row r="18" spans="2:16" ht="15" x14ac:dyDescent="0.25">
      <c r="B18" s="339"/>
      <c r="C18" s="375" t="s">
        <v>30</v>
      </c>
      <c r="D18" s="490" t="s">
        <v>6</v>
      </c>
      <c r="E18" s="363">
        <f>+G61</f>
        <v>0</v>
      </c>
      <c r="F18" s="364">
        <f t="shared" si="0"/>
        <v>2</v>
      </c>
      <c r="G18" s="365">
        <f t="shared" si="0"/>
        <v>0.5</v>
      </c>
      <c r="H18" s="366">
        <f>+E18*F18</f>
        <v>0</v>
      </c>
      <c r="I18" s="367">
        <f>+E18*G18</f>
        <v>0</v>
      </c>
      <c r="J18" s="368">
        <f>SUM(H18:I18)</f>
        <v>0</v>
      </c>
      <c r="K18" s="360"/>
      <c r="L18" s="370"/>
      <c r="M18" s="341"/>
      <c r="N18" s="338"/>
    </row>
    <row r="19" spans="2:16" ht="15.75" thickBot="1" x14ac:dyDescent="0.3">
      <c r="B19" s="339"/>
      <c r="C19" s="384" t="s">
        <v>9</v>
      </c>
      <c r="D19" s="385"/>
      <c r="E19" s="386"/>
      <c r="F19" s="387"/>
      <c r="G19" s="388"/>
      <c r="H19" s="389">
        <f>SUM(H15:H18)</f>
        <v>0</v>
      </c>
      <c r="I19" s="390">
        <f>SUM(I15:I18)</f>
        <v>3750</v>
      </c>
      <c r="J19" s="391">
        <f>SUM(H19:I19)</f>
        <v>3750</v>
      </c>
      <c r="K19" s="392">
        <f>IF(J19&lt;&gt;0,I19/J19,"n.a.")</f>
        <v>1</v>
      </c>
      <c r="L19" s="491"/>
      <c r="M19" s="341"/>
      <c r="N19" s="338"/>
    </row>
    <row r="20" spans="2:16" ht="4.5" customHeight="1" thickBot="1" x14ac:dyDescent="0.3">
      <c r="B20" s="339"/>
      <c r="C20" s="340"/>
      <c r="D20" s="340"/>
      <c r="E20" s="340"/>
      <c r="F20" s="340"/>
      <c r="G20" s="340"/>
      <c r="H20" s="340"/>
      <c r="I20" s="340"/>
      <c r="J20" s="393"/>
      <c r="K20" s="492"/>
      <c r="L20" s="340"/>
      <c r="M20" s="341"/>
      <c r="N20" s="338"/>
    </row>
    <row r="21" spans="2:16" ht="15.75" thickBot="1" x14ac:dyDescent="0.3">
      <c r="B21" s="339"/>
      <c r="C21" s="493" t="s">
        <v>13</v>
      </c>
      <c r="D21" s="494">
        <f>IF(G50,1,0)</f>
        <v>1</v>
      </c>
      <c r="F21" s="340"/>
      <c r="G21" s="340"/>
      <c r="H21" s="340"/>
      <c r="I21" s="340"/>
      <c r="J21" s="393"/>
      <c r="K21" s="492"/>
      <c r="L21" s="340"/>
      <c r="M21" s="341"/>
      <c r="N21" s="338" t="s">
        <v>47</v>
      </c>
    </row>
    <row r="22" spans="2:16" ht="15" x14ac:dyDescent="0.25">
      <c r="B22" s="339"/>
      <c r="C22" s="397" t="s">
        <v>9</v>
      </c>
      <c r="D22" s="398"/>
      <c r="E22" s="399"/>
      <c r="F22" s="400"/>
      <c r="G22" s="401"/>
      <c r="H22" s="402">
        <f>+H19</f>
        <v>0</v>
      </c>
      <c r="I22" s="403">
        <f>+I19</f>
        <v>3750</v>
      </c>
      <c r="J22" s="404">
        <f>SUM(H22:I22)</f>
        <v>3750</v>
      </c>
      <c r="K22" s="495"/>
      <c r="L22" s="407"/>
      <c r="M22" s="341"/>
      <c r="N22" s="338"/>
    </row>
    <row r="23" spans="2:16" x14ac:dyDescent="0.35">
      <c r="B23" s="339"/>
      <c r="C23" s="371" t="s">
        <v>17</v>
      </c>
      <c r="D23" s="485" t="s">
        <v>5</v>
      </c>
      <c r="E23" s="406">
        <f>+E16*D21</f>
        <v>200</v>
      </c>
      <c r="F23" s="373">
        <f>+F30</f>
        <v>0</v>
      </c>
      <c r="G23" s="374">
        <f>+G30</f>
        <v>1</v>
      </c>
      <c r="H23" s="366">
        <f>+E23*F23</f>
        <v>0</v>
      </c>
      <c r="I23" s="367">
        <f>+E23*G23</f>
        <v>200</v>
      </c>
      <c r="J23" s="368">
        <f>SUM(H23:I23)</f>
        <v>200</v>
      </c>
      <c r="K23" s="496"/>
      <c r="L23" s="370"/>
      <c r="M23" s="341"/>
      <c r="N23" s="338"/>
      <c r="P23" s="497"/>
    </row>
    <row r="24" spans="2:16" ht="15" thickBot="1" x14ac:dyDescent="0.4">
      <c r="B24" s="339"/>
      <c r="C24" s="408" t="s">
        <v>18</v>
      </c>
      <c r="D24" s="498" t="s">
        <v>6</v>
      </c>
      <c r="E24" s="410">
        <f>+E23</f>
        <v>200</v>
      </c>
      <c r="F24" s="411">
        <f>+F32</f>
        <v>2</v>
      </c>
      <c r="G24" s="412">
        <f>+G32</f>
        <v>0.5</v>
      </c>
      <c r="H24" s="413">
        <f>-E24*F24</f>
        <v>-400</v>
      </c>
      <c r="I24" s="414">
        <f>-E24*G24</f>
        <v>-100</v>
      </c>
      <c r="J24" s="415">
        <f>SUM(H24:I24)</f>
        <v>-500</v>
      </c>
      <c r="K24" s="499"/>
      <c r="L24" s="370"/>
      <c r="M24" s="488" t="s">
        <v>137</v>
      </c>
      <c r="N24" s="338"/>
    </row>
    <row r="25" spans="2:16" x14ac:dyDescent="0.35">
      <c r="B25" s="339"/>
      <c r="C25" s="500" t="s">
        <v>14</v>
      </c>
      <c r="D25" s="501"/>
      <c r="E25" s="419"/>
      <c r="F25" s="420"/>
      <c r="G25" s="421"/>
      <c r="H25" s="422">
        <f>SUM(H21:H24)</f>
        <v>-400</v>
      </c>
      <c r="I25" s="423">
        <f>SUM(I21:I24)</f>
        <v>3850</v>
      </c>
      <c r="J25" s="424">
        <f>SUM(H25:I25)</f>
        <v>3450</v>
      </c>
      <c r="K25" s="502">
        <f>IF(J25&lt;&gt;0,I25/J25,"n.a.")</f>
        <v>1.1159420289855073</v>
      </c>
      <c r="L25" s="407"/>
      <c r="M25" s="341"/>
      <c r="N25" s="338"/>
      <c r="P25" s="497"/>
    </row>
    <row r="26" spans="2:16" ht="15" thickBot="1" x14ac:dyDescent="0.4">
      <c r="B26" s="339"/>
      <c r="C26" s="426" t="s">
        <v>15</v>
      </c>
      <c r="D26" s="427"/>
      <c r="E26" s="428">
        <f>+E16-E24</f>
        <v>0</v>
      </c>
      <c r="F26" s="429">
        <f>+F16</f>
        <v>0</v>
      </c>
      <c r="G26" s="430">
        <f>+G16</f>
        <v>1</v>
      </c>
      <c r="H26" s="431">
        <f>-E26*F26</f>
        <v>0</v>
      </c>
      <c r="I26" s="432">
        <f>+E26*G26</f>
        <v>0</v>
      </c>
      <c r="J26" s="433">
        <f>SUM(H26:I26)</f>
        <v>0</v>
      </c>
      <c r="K26" s="503" t="str">
        <f>IF(J26&lt;&gt;0,I26/J26,"n.a.")</f>
        <v>n.a.</v>
      </c>
      <c r="L26" s="407"/>
      <c r="M26" s="504"/>
      <c r="N26" s="338"/>
    </row>
    <row r="27" spans="2:16" ht="3.75" customHeight="1" x14ac:dyDescent="0.35">
      <c r="B27" s="339"/>
      <c r="C27" s="340"/>
      <c r="D27" s="340"/>
      <c r="E27" s="340"/>
      <c r="F27" s="340"/>
      <c r="G27" s="340"/>
      <c r="H27" s="340"/>
      <c r="I27" s="340"/>
      <c r="J27" s="340"/>
      <c r="K27" s="340"/>
      <c r="L27" s="340"/>
      <c r="M27" s="341"/>
      <c r="N27" s="338"/>
    </row>
    <row r="28" spans="2:16" ht="15" thickBot="1" x14ac:dyDescent="0.4">
      <c r="B28" s="339"/>
      <c r="C28" s="340"/>
      <c r="D28" s="340"/>
      <c r="E28" s="340"/>
      <c r="F28" s="340"/>
      <c r="G28" s="340"/>
      <c r="H28" s="340"/>
      <c r="I28" s="340"/>
      <c r="J28" s="340"/>
      <c r="K28" s="340"/>
      <c r="L28" s="340"/>
      <c r="M28" s="341"/>
      <c r="N28" s="338"/>
    </row>
    <row r="29" spans="2:16" x14ac:dyDescent="0.35">
      <c r="B29" s="339"/>
      <c r="C29" s="438" t="s">
        <v>20</v>
      </c>
      <c r="D29" s="439"/>
      <c r="E29" s="440"/>
      <c r="F29" s="346" t="s">
        <v>10</v>
      </c>
      <c r="G29" s="349" t="s">
        <v>11</v>
      </c>
      <c r="H29" s="441" t="s">
        <v>21</v>
      </c>
      <c r="I29" s="340"/>
      <c r="J29" s="340"/>
      <c r="K29" s="340"/>
      <c r="L29" s="340"/>
      <c r="M29" s="341"/>
      <c r="N29" s="338"/>
    </row>
    <row r="30" spans="2:16" x14ac:dyDescent="0.35">
      <c r="B30" s="339"/>
      <c r="C30" s="442" t="s">
        <v>23</v>
      </c>
      <c r="D30" s="443"/>
      <c r="E30" s="505" t="s">
        <v>5</v>
      </c>
      <c r="F30" s="127">
        <v>0</v>
      </c>
      <c r="G30" s="128">
        <v>1</v>
      </c>
      <c r="H30" s="506">
        <f>+G30+F30</f>
        <v>1</v>
      </c>
      <c r="I30" s="340"/>
      <c r="J30" s="340"/>
      <c r="K30" s="340"/>
      <c r="L30" s="340"/>
      <c r="M30" s="341"/>
      <c r="N30" s="338" t="s">
        <v>138</v>
      </c>
    </row>
    <row r="31" spans="2:16" x14ac:dyDescent="0.35">
      <c r="B31" s="339"/>
      <c r="C31" s="507" t="s">
        <v>28</v>
      </c>
      <c r="D31" s="508"/>
      <c r="E31" s="509" t="s">
        <v>29</v>
      </c>
      <c r="F31" s="129">
        <v>0</v>
      </c>
      <c r="G31" s="130">
        <v>1</v>
      </c>
      <c r="H31" s="506">
        <f>+G31+F31</f>
        <v>1</v>
      </c>
      <c r="I31" s="340"/>
      <c r="J31" s="340"/>
      <c r="K31" s="340"/>
      <c r="L31" s="340"/>
      <c r="M31" s="341"/>
      <c r="N31" s="338" t="s">
        <v>138</v>
      </c>
    </row>
    <row r="32" spans="2:16" ht="15" thickBot="1" x14ac:dyDescent="0.4">
      <c r="B32" s="339"/>
      <c r="C32" s="510" t="s">
        <v>24</v>
      </c>
      <c r="D32" s="511"/>
      <c r="E32" s="512" t="s">
        <v>6</v>
      </c>
      <c r="F32" s="131">
        <v>2</v>
      </c>
      <c r="G32" s="132">
        <v>0.5</v>
      </c>
      <c r="H32" s="513">
        <f>+G32+F32</f>
        <v>2.5</v>
      </c>
      <c r="I32" s="340"/>
      <c r="J32" s="340"/>
      <c r="K32" s="340"/>
      <c r="L32" s="340"/>
      <c r="M32" s="341"/>
      <c r="N32" s="338" t="s">
        <v>138</v>
      </c>
    </row>
    <row r="33" spans="2:14" ht="15" thickBot="1" x14ac:dyDescent="0.4">
      <c r="B33" s="448"/>
      <c r="C33" s="449"/>
      <c r="D33" s="449"/>
      <c r="E33" s="449"/>
      <c r="F33" s="449"/>
      <c r="G33" s="449"/>
      <c r="H33" s="449"/>
      <c r="I33" s="449"/>
      <c r="J33" s="449"/>
      <c r="K33" s="449"/>
      <c r="L33" s="449"/>
      <c r="M33" s="454"/>
      <c r="N33" s="338"/>
    </row>
    <row r="34" spans="2:14" ht="6.75" customHeight="1" thickBot="1" x14ac:dyDescent="0.4">
      <c r="B34" s="449"/>
      <c r="C34" s="449"/>
      <c r="D34" s="449"/>
      <c r="E34" s="449"/>
      <c r="F34" s="449"/>
      <c r="G34" s="449"/>
      <c r="H34" s="449"/>
      <c r="I34" s="449"/>
      <c r="J34" s="449"/>
      <c r="K34" s="449"/>
      <c r="L34" s="449"/>
      <c r="M34" s="449"/>
      <c r="N34" s="338"/>
    </row>
    <row r="35" spans="2:14" x14ac:dyDescent="0.35">
      <c r="B35" s="456"/>
      <c r="C35" s="457"/>
      <c r="D35" s="457"/>
      <c r="E35" s="457"/>
      <c r="F35" s="457"/>
      <c r="G35" s="457"/>
      <c r="H35" s="457"/>
      <c r="I35" s="457"/>
      <c r="J35" s="457"/>
      <c r="K35" s="457"/>
      <c r="L35" s="457"/>
      <c r="M35" s="458"/>
      <c r="N35" s="338"/>
    </row>
    <row r="36" spans="2:14" x14ac:dyDescent="0.35">
      <c r="B36" s="459"/>
      <c r="C36" s="460"/>
      <c r="D36" s="460"/>
      <c r="E36" s="460"/>
      <c r="F36" s="460"/>
      <c r="G36" s="460"/>
      <c r="H36" s="460"/>
      <c r="I36" s="460"/>
      <c r="J36" s="460"/>
      <c r="K36" s="460"/>
      <c r="L36" s="460"/>
      <c r="M36" s="461"/>
      <c r="N36" s="338"/>
    </row>
    <row r="37" spans="2:14" x14ac:dyDescent="0.35">
      <c r="B37" s="459"/>
      <c r="C37" s="460"/>
      <c r="D37" s="460"/>
      <c r="E37" s="460"/>
      <c r="F37" s="460"/>
      <c r="G37" s="460"/>
      <c r="H37" s="460"/>
      <c r="I37" s="460"/>
      <c r="J37" s="460"/>
      <c r="K37" s="460"/>
      <c r="L37" s="460"/>
      <c r="M37" s="461"/>
      <c r="N37" s="338"/>
    </row>
    <row r="38" spans="2:14" x14ac:dyDescent="0.35">
      <c r="B38" s="459"/>
      <c r="C38" s="460"/>
      <c r="D38" s="460"/>
      <c r="E38" s="460"/>
      <c r="F38" s="460"/>
      <c r="G38" s="460"/>
      <c r="H38" s="460"/>
      <c r="I38" s="460"/>
      <c r="J38" s="460"/>
      <c r="K38" s="460"/>
      <c r="L38" s="460"/>
      <c r="M38" s="461"/>
    </row>
    <row r="39" spans="2:14" x14ac:dyDescent="0.35">
      <c r="B39" s="459"/>
      <c r="C39" s="460"/>
      <c r="D39" s="460"/>
      <c r="E39" s="460"/>
      <c r="F39" s="460"/>
      <c r="G39" s="460"/>
      <c r="H39" s="460"/>
      <c r="I39" s="460"/>
      <c r="J39" s="460"/>
      <c r="K39" s="460"/>
      <c r="L39" s="460"/>
      <c r="M39" s="461"/>
    </row>
    <row r="40" spans="2:14" x14ac:dyDescent="0.35">
      <c r="B40" s="459"/>
      <c r="C40" s="460"/>
      <c r="D40" s="460"/>
      <c r="E40" s="460"/>
      <c r="F40" s="460"/>
      <c r="G40" s="460"/>
      <c r="H40" s="460"/>
      <c r="I40" s="460"/>
      <c r="J40" s="460"/>
      <c r="K40" s="460"/>
      <c r="L40" s="460"/>
      <c r="M40" s="461"/>
    </row>
    <row r="41" spans="2:14" ht="15" thickBot="1" x14ac:dyDescent="0.4">
      <c r="B41" s="462"/>
      <c r="C41" s="463"/>
      <c r="D41" s="463"/>
      <c r="E41" s="463"/>
      <c r="F41" s="463"/>
      <c r="G41" s="463"/>
      <c r="H41" s="463"/>
      <c r="I41" s="463"/>
      <c r="J41" s="463"/>
      <c r="K41" s="463"/>
      <c r="L41" s="463"/>
      <c r="M41" s="464"/>
    </row>
    <row r="49" spans="3:10" x14ac:dyDescent="0.35">
      <c r="C49" s="465" t="s">
        <v>184</v>
      </c>
      <c r="D49" s="466"/>
      <c r="E49" s="466"/>
      <c r="F49" s="466"/>
      <c r="G49" s="466"/>
      <c r="H49" s="466"/>
      <c r="I49" s="466"/>
      <c r="J49" s="466"/>
    </row>
    <row r="50" spans="3:10" x14ac:dyDescent="0.35">
      <c r="C50" s="466" t="s">
        <v>187</v>
      </c>
      <c r="D50" s="466"/>
      <c r="E50" s="466"/>
      <c r="F50" s="466"/>
      <c r="G50" s="529" t="b">
        <v>1</v>
      </c>
      <c r="H50" s="529"/>
      <c r="I50" s="466"/>
      <c r="J50" s="466"/>
    </row>
    <row r="51" spans="3:10" x14ac:dyDescent="0.35">
      <c r="C51" s="466" t="s">
        <v>26</v>
      </c>
      <c r="D51" s="466"/>
      <c r="E51" s="466"/>
      <c r="F51" s="514">
        <f>+G51/100</f>
        <v>3.75</v>
      </c>
      <c r="G51" s="279">
        <v>375</v>
      </c>
      <c r="H51" s="466"/>
      <c r="I51" s="466"/>
      <c r="J51" s="466"/>
    </row>
    <row r="52" spans="3:10" x14ac:dyDescent="0.35">
      <c r="C52" s="466" t="s">
        <v>43</v>
      </c>
      <c r="D52" s="466"/>
      <c r="E52" s="466"/>
      <c r="F52" s="466" t="s">
        <v>1</v>
      </c>
      <c r="G52" s="6">
        <v>3000</v>
      </c>
      <c r="H52" s="466" t="str">
        <f>TEXT(G52,"#.##0")&amp;" "&amp;F52</f>
        <v>3.000 kWh</v>
      </c>
      <c r="I52" s="466"/>
      <c r="J52" s="466"/>
    </row>
    <row r="53" spans="3:10" x14ac:dyDescent="0.35">
      <c r="C53" s="466" t="s">
        <v>45</v>
      </c>
      <c r="D53" s="466"/>
      <c r="E53" s="466"/>
      <c r="F53" s="515">
        <f>+G53/100</f>
        <v>0.8</v>
      </c>
      <c r="G53" s="280">
        <v>80</v>
      </c>
      <c r="H53" s="466" t="str">
        <f>TEXT(F53,"0 %")</f>
        <v>80 %</v>
      </c>
      <c r="I53" s="466"/>
      <c r="J53" s="466"/>
    </row>
    <row r="54" spans="3:10" x14ac:dyDescent="0.35">
      <c r="C54" s="466" t="s">
        <v>44</v>
      </c>
      <c r="D54" s="466"/>
      <c r="E54" s="466"/>
      <c r="F54" s="466" t="s">
        <v>1</v>
      </c>
      <c r="G54" s="516">
        <f>+G52/F53</f>
        <v>3750</v>
      </c>
      <c r="H54" s="466" t="str">
        <f>"Heat "&amp;TEXT(G54,"#.##0")&amp;" "&amp;F54</f>
        <v>Heat 3.750 kWh</v>
      </c>
      <c r="I54" s="466"/>
      <c r="J54" s="466"/>
    </row>
    <row r="55" spans="3:10" x14ac:dyDescent="0.35">
      <c r="C55" s="466" t="s">
        <v>0</v>
      </c>
      <c r="D55" s="466"/>
      <c r="E55" s="466"/>
      <c r="F55" s="466" t="s">
        <v>1</v>
      </c>
      <c r="G55" s="517">
        <f>+ROUND(G54/F51,0)</f>
        <v>1000</v>
      </c>
      <c r="H55" s="466" t="str">
        <f>TEXT(G55,"#.##0")&amp;" "&amp;F55</f>
        <v>1.000 kWh</v>
      </c>
      <c r="I55" s="466"/>
      <c r="J55" s="466"/>
    </row>
    <row r="56" spans="3:10" x14ac:dyDescent="0.35">
      <c r="C56" s="466" t="s">
        <v>27</v>
      </c>
      <c r="D56" s="466"/>
      <c r="E56" s="466"/>
      <c r="F56" s="466" t="s">
        <v>1</v>
      </c>
      <c r="G56" s="517">
        <f>+G54-G55</f>
        <v>2750</v>
      </c>
      <c r="H56" s="466" t="str">
        <f>TEXT(G56,"#.##0")&amp;" "&amp;F56</f>
        <v>2.750 kWh</v>
      </c>
      <c r="I56" s="466"/>
      <c r="J56" s="466"/>
    </row>
    <row r="57" spans="3:10" x14ac:dyDescent="0.35">
      <c r="C57" s="466"/>
      <c r="D57" s="466"/>
      <c r="E57" s="466"/>
      <c r="F57" s="466"/>
      <c r="G57" s="517"/>
      <c r="H57" s="466"/>
      <c r="I57" s="466"/>
      <c r="J57" s="466"/>
    </row>
    <row r="58" spans="3:10" x14ac:dyDescent="0.35">
      <c r="C58" s="466" t="s">
        <v>2</v>
      </c>
      <c r="D58" s="466"/>
      <c r="E58" s="466"/>
      <c r="F58" s="466" t="s">
        <v>1</v>
      </c>
      <c r="G58" s="6">
        <v>1200</v>
      </c>
      <c r="H58" s="466" t="str">
        <f t="shared" ref="H58:H61" si="1">G58&amp;" "&amp;F58</f>
        <v>1200 kWh</v>
      </c>
      <c r="I58" s="466"/>
      <c r="J58" s="466"/>
    </row>
    <row r="59" spans="3:10" x14ac:dyDescent="0.35">
      <c r="C59" s="466" t="s">
        <v>7</v>
      </c>
      <c r="D59" s="466"/>
      <c r="E59" s="466"/>
      <c r="F59" s="466" t="s">
        <v>1</v>
      </c>
      <c r="G59" s="517">
        <f>MAX(G58-G55,0)</f>
        <v>200</v>
      </c>
      <c r="H59" s="466" t="str">
        <f t="shared" si="1"/>
        <v>200 kWh</v>
      </c>
      <c r="I59" s="466"/>
      <c r="J59" s="466"/>
    </row>
    <row r="60" spans="3:10" x14ac:dyDescent="0.35">
      <c r="C60" s="466" t="s">
        <v>4</v>
      </c>
      <c r="D60" s="466"/>
      <c r="E60" s="466"/>
      <c r="F60" s="466" t="s">
        <v>1</v>
      </c>
      <c r="G60" s="517">
        <f>+G58-G59</f>
        <v>1000</v>
      </c>
      <c r="H60" s="466" t="str">
        <f t="shared" si="1"/>
        <v>1000 kWh</v>
      </c>
      <c r="I60" s="466"/>
      <c r="J60" s="466"/>
    </row>
    <row r="61" spans="3:10" x14ac:dyDescent="0.35">
      <c r="C61" s="466" t="s">
        <v>3</v>
      </c>
      <c r="D61" s="466"/>
      <c r="E61" s="466"/>
      <c r="F61" s="466" t="s">
        <v>1</v>
      </c>
      <c r="G61" s="517">
        <f>MAX(G55-G58,0)</f>
        <v>0</v>
      </c>
      <c r="H61" s="466" t="str">
        <f t="shared" si="1"/>
        <v>0 kWh</v>
      </c>
      <c r="I61" s="466"/>
      <c r="J61" s="466"/>
    </row>
    <row r="62" spans="3:10" x14ac:dyDescent="0.35">
      <c r="C62" s="466"/>
      <c r="D62" s="466"/>
      <c r="E62" s="466"/>
      <c r="F62" s="466"/>
      <c r="G62" s="466"/>
      <c r="H62" s="466"/>
      <c r="I62" s="466"/>
      <c r="J62" s="466"/>
    </row>
  </sheetData>
  <sheetProtection sheet="1" objects="1" scenarios="1"/>
  <mergeCells count="1">
    <mergeCell ref="G50:H50"/>
  </mergeCells>
  <conditionalFormatting sqref="C23:K24">
    <cfRule type="expression" dxfId="3" priority="1">
      <formula>$G$50=FALSE</formula>
    </cfRule>
  </conditionalFormatting>
  <pageMargins left="0.70866141732283472" right="0.70866141732283472" top="0.74803149606299213" bottom="0.74803149606299213" header="0.31496062992125984" footer="0.31496062992125984"/>
  <pageSetup paperSize="9" scale="98"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78849" r:id="rId4" name="Spinner 1">
              <controlPr locked="0" defaultSize="0" autoPict="0">
                <anchor moveWithCells="1">
                  <from>
                    <xdr:col>10</xdr:col>
                    <xdr:colOff>203200</xdr:colOff>
                    <xdr:row>1</xdr:row>
                    <xdr:rowOff>107950</xdr:rowOff>
                  </from>
                  <to>
                    <xdr:col>10</xdr:col>
                    <xdr:colOff>438150</xdr:colOff>
                    <xdr:row>3</xdr:row>
                    <xdr:rowOff>12700</xdr:rowOff>
                  </to>
                </anchor>
              </controlPr>
            </control>
          </mc:Choice>
        </mc:AlternateContent>
        <mc:AlternateContent xmlns:mc="http://schemas.openxmlformats.org/markup-compatibility/2006">
          <mc:Choice Requires="x14">
            <control shapeId="78850" r:id="rId5" name="Spinner 2">
              <controlPr locked="0" defaultSize="0" autoPict="0">
                <anchor moveWithCells="1">
                  <from>
                    <xdr:col>2</xdr:col>
                    <xdr:colOff>812800</xdr:colOff>
                    <xdr:row>3</xdr:row>
                    <xdr:rowOff>209550</xdr:rowOff>
                  </from>
                  <to>
                    <xdr:col>2</xdr:col>
                    <xdr:colOff>1047750</xdr:colOff>
                    <xdr:row>5</xdr:row>
                    <xdr:rowOff>19050</xdr:rowOff>
                  </to>
                </anchor>
              </controlPr>
            </control>
          </mc:Choice>
        </mc:AlternateContent>
        <mc:AlternateContent xmlns:mc="http://schemas.openxmlformats.org/markup-compatibility/2006">
          <mc:Choice Requires="x14">
            <control shapeId="78851" r:id="rId6" name="Spinner 3">
              <controlPr locked="0" defaultSize="0" autoPict="0">
                <anchor moveWithCells="1">
                  <from>
                    <xdr:col>9</xdr:col>
                    <xdr:colOff>31750</xdr:colOff>
                    <xdr:row>10</xdr:row>
                    <xdr:rowOff>222250</xdr:rowOff>
                  </from>
                  <to>
                    <xdr:col>9</xdr:col>
                    <xdr:colOff>298450</xdr:colOff>
                    <xdr:row>10</xdr:row>
                    <xdr:rowOff>533400</xdr:rowOff>
                  </to>
                </anchor>
              </controlPr>
            </control>
          </mc:Choice>
        </mc:AlternateContent>
        <mc:AlternateContent xmlns:mc="http://schemas.openxmlformats.org/markup-compatibility/2006">
          <mc:Choice Requires="x14">
            <control shapeId="78852" r:id="rId7" name="Check Box 4">
              <controlPr locked="0" defaultSize="0" autoFill="0" autoLine="0" autoPict="0">
                <anchor moveWithCells="1">
                  <from>
                    <xdr:col>2</xdr:col>
                    <xdr:colOff>946150</xdr:colOff>
                    <xdr:row>19</xdr:row>
                    <xdr:rowOff>38100</xdr:rowOff>
                  </from>
                  <to>
                    <xdr:col>3</xdr:col>
                    <xdr:colOff>69850</xdr:colOff>
                    <xdr:row>20</xdr:row>
                    <xdr:rowOff>190500</xdr:rowOff>
                  </to>
                </anchor>
              </controlPr>
            </control>
          </mc:Choice>
        </mc:AlternateContent>
        <mc:AlternateContent xmlns:mc="http://schemas.openxmlformats.org/markup-compatibility/2006">
          <mc:Choice Requires="x14">
            <control shapeId="78853" r:id="rId8" name="Spinner 5">
              <controlPr locked="0" defaultSize="0" autoPict="0">
                <anchor moveWithCells="1">
                  <from>
                    <xdr:col>10</xdr:col>
                    <xdr:colOff>209550</xdr:colOff>
                    <xdr:row>3</xdr:row>
                    <xdr:rowOff>69850</xdr:rowOff>
                  </from>
                  <to>
                    <xdr:col>10</xdr:col>
                    <xdr:colOff>450850</xdr:colOff>
                    <xdr:row>4</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
    <pageSetUpPr fitToPage="1"/>
  </sheetPr>
  <dimension ref="A1:P62"/>
  <sheetViews>
    <sheetView zoomScaleNormal="100" workbookViewId="0">
      <selection activeCell="B1" sqref="B1"/>
    </sheetView>
  </sheetViews>
  <sheetFormatPr defaultColWidth="9.1796875" defaultRowHeight="14.5" x14ac:dyDescent="0.35"/>
  <cols>
    <col min="1" max="1" width="0.7265625" style="133" customWidth="1"/>
    <col min="2" max="2" width="3.1796875" style="133" customWidth="1"/>
    <col min="3" max="3" width="17.7265625" style="133" customWidth="1"/>
    <col min="4" max="4" width="4.54296875" style="133" customWidth="1"/>
    <col min="5" max="5" width="6.453125" style="133" customWidth="1"/>
    <col min="6" max="7" width="5.26953125" style="133" customWidth="1"/>
    <col min="8" max="8" width="7.26953125" style="133" customWidth="1"/>
    <col min="9" max="9" width="7" style="133" customWidth="1"/>
    <col min="10" max="10" width="7.26953125" style="133" customWidth="1"/>
    <col min="11" max="11" width="7.54296875" style="133" customWidth="1"/>
    <col min="12" max="12" width="6.54296875" style="133" customWidth="1"/>
    <col min="13" max="13" width="10.7265625" style="133" customWidth="1"/>
    <col min="14" max="14" width="61.54296875" style="133" customWidth="1"/>
    <col min="15" max="16384" width="9.1796875" style="133"/>
  </cols>
  <sheetData>
    <row r="1" spans="1:15" ht="6" customHeight="1" thickBot="1" x14ac:dyDescent="0.3">
      <c r="A1" s="175"/>
      <c r="B1" s="138"/>
      <c r="C1" s="138"/>
      <c r="D1" s="138"/>
      <c r="E1" s="138"/>
      <c r="F1" s="138"/>
      <c r="G1" s="138"/>
      <c r="H1" s="138"/>
      <c r="I1" s="138"/>
      <c r="J1" s="138"/>
      <c r="K1" s="138"/>
      <c r="L1" s="138"/>
      <c r="M1" s="138"/>
    </row>
    <row r="2" spans="1:15" ht="13.5" customHeight="1" x14ac:dyDescent="0.25">
      <c r="A2" s="175"/>
      <c r="B2" s="137"/>
      <c r="C2" s="138"/>
      <c r="D2" s="138"/>
      <c r="E2" s="138"/>
      <c r="F2" s="138"/>
      <c r="G2" s="138"/>
      <c r="H2" s="138"/>
      <c r="I2" s="138"/>
      <c r="J2" s="138"/>
      <c r="K2" s="138"/>
      <c r="L2" s="138"/>
      <c r="M2" s="221"/>
      <c r="N2" s="135"/>
    </row>
    <row r="3" spans="1:15" ht="15" x14ac:dyDescent="0.25">
      <c r="A3" s="175"/>
      <c r="B3" s="208"/>
      <c r="C3" s="134"/>
      <c r="D3" s="134"/>
      <c r="E3" s="134"/>
      <c r="F3" s="134"/>
      <c r="G3" s="134"/>
      <c r="H3" s="134"/>
      <c r="I3" s="134"/>
      <c r="J3" s="134"/>
      <c r="K3" s="134"/>
      <c r="L3" s="134"/>
      <c r="M3" s="212"/>
      <c r="N3" s="136" t="s">
        <v>141</v>
      </c>
    </row>
    <row r="4" spans="1:15" ht="23.25" customHeight="1" x14ac:dyDescent="0.25">
      <c r="A4" s="175"/>
      <c r="B4" s="208"/>
      <c r="C4" s="134"/>
      <c r="D4" s="134"/>
      <c r="E4" s="134"/>
      <c r="F4" s="134"/>
      <c r="G4" s="134"/>
      <c r="H4" s="134"/>
      <c r="I4" s="134"/>
      <c r="J4" s="134"/>
      <c r="K4" s="134"/>
      <c r="L4" s="134"/>
      <c r="M4" s="212"/>
      <c r="N4" s="136" t="s">
        <v>142</v>
      </c>
    </row>
    <row r="5" spans="1:15" ht="23.25" customHeight="1" x14ac:dyDescent="0.25">
      <c r="A5" s="175"/>
      <c r="B5" s="208"/>
      <c r="C5" s="134"/>
      <c r="D5" s="134"/>
      <c r="E5" s="134"/>
      <c r="F5" s="134"/>
      <c r="G5" s="134"/>
      <c r="H5" s="134"/>
      <c r="I5" s="134"/>
      <c r="J5" s="134"/>
      <c r="K5" s="134"/>
      <c r="L5" s="134"/>
      <c r="M5" s="212"/>
      <c r="N5" s="136"/>
      <c r="O5" s="133">
        <v>0</v>
      </c>
    </row>
    <row r="6" spans="1:15" ht="23.25" customHeight="1" x14ac:dyDescent="0.25">
      <c r="A6" s="175"/>
      <c r="B6" s="208"/>
      <c r="C6" s="134"/>
      <c r="D6" s="134"/>
      <c r="E6" s="134"/>
      <c r="F6" s="134"/>
      <c r="G6" s="134"/>
      <c r="H6" s="134"/>
      <c r="I6" s="134"/>
      <c r="J6" s="134"/>
      <c r="K6" s="134"/>
      <c r="L6" s="134"/>
      <c r="M6" s="212"/>
      <c r="N6" s="136" t="s">
        <v>143</v>
      </c>
    </row>
    <row r="7" spans="1:15" ht="15" x14ac:dyDescent="0.25">
      <c r="A7" s="175"/>
      <c r="B7" s="208"/>
      <c r="C7" s="134"/>
      <c r="D7" s="134"/>
      <c r="E7" s="134"/>
      <c r="F7" s="134"/>
      <c r="G7" s="134"/>
      <c r="H7" s="134"/>
      <c r="I7" s="134"/>
      <c r="J7" s="134"/>
      <c r="K7" s="134"/>
      <c r="L7" s="134"/>
      <c r="M7" s="212"/>
      <c r="N7" s="135"/>
    </row>
    <row r="8" spans="1:15" ht="15" x14ac:dyDescent="0.25">
      <c r="A8" s="175"/>
      <c r="B8" s="208"/>
      <c r="C8" s="134"/>
      <c r="D8" s="134"/>
      <c r="E8" s="134"/>
      <c r="F8" s="134"/>
      <c r="G8" s="134"/>
      <c r="H8" s="134"/>
      <c r="I8" s="134"/>
      <c r="J8" s="134"/>
      <c r="K8" s="134"/>
      <c r="L8" s="134"/>
      <c r="M8" s="212"/>
      <c r="N8" s="135"/>
    </row>
    <row r="9" spans="1:15" ht="15" x14ac:dyDescent="0.25">
      <c r="A9" s="175"/>
      <c r="B9" s="208"/>
      <c r="C9" s="134"/>
      <c r="D9" s="134"/>
      <c r="E9" s="134"/>
      <c r="F9" s="134"/>
      <c r="G9" s="134"/>
      <c r="H9" s="134"/>
      <c r="I9" s="134"/>
      <c r="J9" s="134"/>
      <c r="K9" s="134"/>
      <c r="L9" s="134"/>
      <c r="M9" s="212"/>
      <c r="N9" s="135"/>
    </row>
    <row r="10" spans="1:15" ht="15" x14ac:dyDescent="0.25">
      <c r="A10" s="175"/>
      <c r="B10" s="208"/>
      <c r="C10" s="134"/>
      <c r="D10" s="134"/>
      <c r="E10" s="134"/>
      <c r="F10" s="134"/>
      <c r="G10" s="134"/>
      <c r="H10" s="134"/>
      <c r="I10" s="134"/>
      <c r="J10" s="134"/>
      <c r="K10" s="134"/>
      <c r="L10" s="134"/>
      <c r="M10" s="212"/>
      <c r="N10" s="135"/>
    </row>
    <row r="11" spans="1:15" ht="15" x14ac:dyDescent="0.25">
      <c r="A11" s="175"/>
      <c r="B11" s="208"/>
      <c r="C11" s="134"/>
      <c r="D11" s="134"/>
      <c r="E11" s="134"/>
      <c r="F11" s="134"/>
      <c r="G11" s="134"/>
      <c r="H11" s="134"/>
      <c r="I11" s="134"/>
      <c r="J11" s="134"/>
      <c r="K11" s="134"/>
      <c r="L11" s="134"/>
      <c r="M11" s="212"/>
      <c r="N11" s="135"/>
    </row>
    <row r="12" spans="1:15" ht="15" x14ac:dyDescent="0.25">
      <c r="A12" s="175"/>
      <c r="B12" s="208"/>
      <c r="C12" s="134"/>
      <c r="D12" s="134"/>
      <c r="E12" s="134"/>
      <c r="F12" s="134"/>
      <c r="G12" s="134"/>
      <c r="H12" s="134"/>
      <c r="I12" s="134"/>
      <c r="J12" s="134"/>
      <c r="K12" s="134"/>
      <c r="L12" s="134"/>
      <c r="M12" s="212"/>
      <c r="N12" s="135" t="s">
        <v>42</v>
      </c>
    </row>
    <row r="13" spans="1:15" ht="57" customHeight="1" x14ac:dyDescent="0.25">
      <c r="A13" s="175"/>
      <c r="B13" s="208"/>
      <c r="C13" s="134"/>
      <c r="D13" s="134"/>
      <c r="E13" s="134"/>
      <c r="F13" s="134"/>
      <c r="G13" s="134"/>
      <c r="H13" s="222" t="s">
        <v>26</v>
      </c>
      <c r="I13" s="223">
        <f>+F50</f>
        <v>3.75</v>
      </c>
      <c r="J13" s="134"/>
      <c r="K13" s="134"/>
      <c r="L13" s="134"/>
      <c r="M13" s="212"/>
      <c r="N13" s="224" t="s">
        <v>144</v>
      </c>
    </row>
    <row r="14" spans="1:15" ht="4.5" customHeight="1" thickBot="1" x14ac:dyDescent="0.3">
      <c r="A14" s="175"/>
      <c r="B14" s="208"/>
      <c r="C14" s="218"/>
      <c r="D14" s="218"/>
      <c r="E14" s="218"/>
      <c r="F14" s="218"/>
      <c r="G14" s="218"/>
      <c r="H14" s="225"/>
      <c r="I14" s="226"/>
      <c r="J14" s="218"/>
      <c r="K14" s="218"/>
      <c r="L14" s="134"/>
      <c r="M14" s="212"/>
      <c r="N14" s="224"/>
    </row>
    <row r="15" spans="1:15" ht="15" x14ac:dyDescent="0.25">
      <c r="A15" s="175"/>
      <c r="B15" s="208"/>
      <c r="C15" s="208"/>
      <c r="D15" s="134"/>
      <c r="E15" s="227" t="s">
        <v>16</v>
      </c>
      <c r="F15" s="210" t="s">
        <v>10</v>
      </c>
      <c r="G15" s="228" t="s">
        <v>11</v>
      </c>
      <c r="H15" s="229" t="s">
        <v>12</v>
      </c>
      <c r="I15" s="211" t="s">
        <v>46</v>
      </c>
      <c r="J15" s="230" t="s">
        <v>22</v>
      </c>
      <c r="K15" s="231" t="s">
        <v>8</v>
      </c>
      <c r="L15" s="232"/>
      <c r="M15" s="212"/>
      <c r="N15" s="135"/>
    </row>
    <row r="16" spans="1:15" ht="15" x14ac:dyDescent="0.25">
      <c r="A16" s="175"/>
      <c r="B16" s="208"/>
      <c r="C16" s="145"/>
      <c r="D16" s="146"/>
      <c r="E16" s="147" t="s">
        <v>1</v>
      </c>
      <c r="F16" s="148"/>
      <c r="G16" s="149"/>
      <c r="H16" s="150" t="s">
        <v>1</v>
      </c>
      <c r="I16" s="151" t="s">
        <v>1</v>
      </c>
      <c r="J16" s="152" t="s">
        <v>1</v>
      </c>
      <c r="K16" s="153"/>
      <c r="L16" s="233"/>
      <c r="M16" s="212"/>
      <c r="N16" s="281"/>
    </row>
    <row r="17" spans="1:16" ht="15" x14ac:dyDescent="0.25">
      <c r="A17" s="175"/>
      <c r="B17" s="208"/>
      <c r="C17" s="154" t="s">
        <v>30</v>
      </c>
      <c r="D17" s="234" t="s">
        <v>5</v>
      </c>
      <c r="E17" s="155">
        <f>+G57</f>
        <v>1200</v>
      </c>
      <c r="F17" s="156">
        <f>+F32</f>
        <v>0</v>
      </c>
      <c r="G17" s="157">
        <f>+G32</f>
        <v>1</v>
      </c>
      <c r="H17" s="158">
        <f>+E17*F17</f>
        <v>0</v>
      </c>
      <c r="I17" s="159">
        <f>+E17*G17</f>
        <v>1200</v>
      </c>
      <c r="J17" s="160">
        <f>SUM(H17:I17)</f>
        <v>1200</v>
      </c>
      <c r="K17" s="153"/>
      <c r="L17" s="233"/>
      <c r="M17" s="212"/>
      <c r="N17" s="135"/>
    </row>
    <row r="18" spans="1:16" ht="15" x14ac:dyDescent="0.25">
      <c r="A18" s="175"/>
      <c r="B18" s="208"/>
      <c r="C18" s="161" t="s">
        <v>31</v>
      </c>
      <c r="D18" s="235" t="s">
        <v>5</v>
      </c>
      <c r="E18" s="155">
        <f>+G61</f>
        <v>900</v>
      </c>
      <c r="F18" s="162">
        <f t="shared" ref="F18:G20" si="0">+F32</f>
        <v>0</v>
      </c>
      <c r="G18" s="163">
        <f t="shared" si="0"/>
        <v>1</v>
      </c>
      <c r="H18" s="158">
        <f>-E18*F18</f>
        <v>0</v>
      </c>
      <c r="I18" s="159">
        <f>-E18*G18</f>
        <v>-900</v>
      </c>
      <c r="J18" s="160">
        <f>SUM(H18:I18)</f>
        <v>-900</v>
      </c>
      <c r="K18" s="153"/>
      <c r="L18" s="233"/>
      <c r="M18" s="212"/>
      <c r="N18" s="135"/>
    </row>
    <row r="19" spans="1:16" ht="15" x14ac:dyDescent="0.25">
      <c r="A19" s="175"/>
      <c r="B19" s="208"/>
      <c r="C19" s="236" t="s">
        <v>32</v>
      </c>
      <c r="D19" s="237" t="s">
        <v>29</v>
      </c>
      <c r="E19" s="155">
        <f>+G55</f>
        <v>2750</v>
      </c>
      <c r="F19" s="162">
        <f t="shared" si="0"/>
        <v>0</v>
      </c>
      <c r="G19" s="163">
        <f t="shared" si="0"/>
        <v>1</v>
      </c>
      <c r="H19" s="158">
        <f>+E19*F19</f>
        <v>0</v>
      </c>
      <c r="I19" s="159">
        <f>+E19*G19</f>
        <v>2750</v>
      </c>
      <c r="J19" s="160">
        <f>SUM(H19:I19)</f>
        <v>2750</v>
      </c>
      <c r="K19" s="153"/>
      <c r="L19" s="233"/>
      <c r="M19" s="238" t="s">
        <v>136</v>
      </c>
      <c r="N19" s="135"/>
      <c r="P19" s="239"/>
    </row>
    <row r="20" spans="1:16" ht="15" x14ac:dyDescent="0.25">
      <c r="A20" s="175"/>
      <c r="B20" s="208"/>
      <c r="C20" s="164" t="s">
        <v>30</v>
      </c>
      <c r="D20" s="240" t="s">
        <v>6</v>
      </c>
      <c r="E20" s="155">
        <f>+G62</f>
        <v>700</v>
      </c>
      <c r="F20" s="156">
        <f t="shared" si="0"/>
        <v>2</v>
      </c>
      <c r="G20" s="157">
        <f t="shared" si="0"/>
        <v>0.5</v>
      </c>
      <c r="H20" s="158">
        <f>+E20*F20</f>
        <v>1400</v>
      </c>
      <c r="I20" s="159">
        <f>+E20*G20</f>
        <v>350</v>
      </c>
      <c r="J20" s="160">
        <f>SUM(H20:I20)</f>
        <v>1750</v>
      </c>
      <c r="K20" s="153"/>
      <c r="L20" s="233"/>
      <c r="M20" s="212"/>
      <c r="N20" s="135"/>
    </row>
    <row r="21" spans="1:16" ht="15" thickBot="1" x14ac:dyDescent="0.4">
      <c r="A21" s="175"/>
      <c r="B21" s="208"/>
      <c r="C21" s="165" t="s">
        <v>9</v>
      </c>
      <c r="D21" s="166"/>
      <c r="E21" s="167"/>
      <c r="F21" s="168"/>
      <c r="G21" s="169"/>
      <c r="H21" s="170">
        <f>SUM(H17:H20)</f>
        <v>1400</v>
      </c>
      <c r="I21" s="171">
        <f>SUM(I17:I20)</f>
        <v>3400</v>
      </c>
      <c r="J21" s="172">
        <f>SUM(H21:I21)</f>
        <v>4800</v>
      </c>
      <c r="K21" s="173">
        <f>IF(J21&lt;&gt;0,I21/J21,"n.a.")</f>
        <v>0.70833333333333337</v>
      </c>
      <c r="L21" s="241"/>
      <c r="M21" s="212"/>
      <c r="N21" s="135"/>
    </row>
    <row r="22" spans="1:16" ht="4.5" customHeight="1" thickBot="1" x14ac:dyDescent="0.4">
      <c r="A22" s="175"/>
      <c r="B22" s="208"/>
      <c r="C22" s="134"/>
      <c r="D22" s="134"/>
      <c r="E22" s="134"/>
      <c r="F22" s="134"/>
      <c r="G22" s="134"/>
      <c r="H22" s="134"/>
      <c r="I22" s="134"/>
      <c r="J22" s="174"/>
      <c r="K22" s="242"/>
      <c r="L22" s="134"/>
      <c r="M22" s="212"/>
      <c r="N22" s="135"/>
    </row>
    <row r="23" spans="1:16" ht="15" thickBot="1" x14ac:dyDescent="0.4">
      <c r="A23" s="175"/>
      <c r="B23" s="208"/>
      <c r="C23" s="243" t="s">
        <v>13</v>
      </c>
      <c r="D23" s="244">
        <f>IF(G49,1,0)</f>
        <v>0</v>
      </c>
      <c r="E23" s="175"/>
      <c r="F23" s="134"/>
      <c r="G23" s="134"/>
      <c r="H23" s="134"/>
      <c r="I23" s="134"/>
      <c r="J23" s="174"/>
      <c r="K23" s="242"/>
      <c r="L23" s="134"/>
      <c r="M23" s="212"/>
      <c r="N23" s="245" t="s">
        <v>47</v>
      </c>
    </row>
    <row r="24" spans="1:16" x14ac:dyDescent="0.35">
      <c r="A24" s="175"/>
      <c r="B24" s="208"/>
      <c r="C24" s="176" t="s">
        <v>9</v>
      </c>
      <c r="D24" s="177"/>
      <c r="E24" s="178"/>
      <c r="F24" s="179"/>
      <c r="G24" s="180"/>
      <c r="H24" s="181">
        <f>+H21</f>
        <v>1400</v>
      </c>
      <c r="I24" s="182">
        <f>+I21</f>
        <v>3400</v>
      </c>
      <c r="J24" s="183">
        <f>SUM(H24:I24)</f>
        <v>4800</v>
      </c>
      <c r="K24" s="246"/>
      <c r="L24" s="247"/>
      <c r="M24" s="212"/>
      <c r="N24" s="135"/>
    </row>
    <row r="25" spans="1:16" x14ac:dyDescent="0.35">
      <c r="A25" s="175"/>
      <c r="B25" s="208"/>
      <c r="C25" s="161" t="s">
        <v>17</v>
      </c>
      <c r="D25" s="235" t="s">
        <v>5</v>
      </c>
      <c r="E25" s="184">
        <f>+E18*D23</f>
        <v>0</v>
      </c>
      <c r="F25" s="162">
        <f>+F32</f>
        <v>0</v>
      </c>
      <c r="G25" s="163">
        <f>+G32</f>
        <v>1</v>
      </c>
      <c r="H25" s="158">
        <f>+E25*F25</f>
        <v>0</v>
      </c>
      <c r="I25" s="159">
        <f>+E25*G25</f>
        <v>0</v>
      </c>
      <c r="J25" s="160">
        <f>SUM(H25:I25)</f>
        <v>0</v>
      </c>
      <c r="K25" s="248"/>
      <c r="L25" s="233"/>
      <c r="M25" s="212"/>
      <c r="N25" s="135"/>
      <c r="P25" s="220"/>
    </row>
    <row r="26" spans="1:16" ht="15" thickBot="1" x14ac:dyDescent="0.4">
      <c r="A26" s="175"/>
      <c r="B26" s="208"/>
      <c r="C26" s="185" t="s">
        <v>18</v>
      </c>
      <c r="D26" s="249" t="s">
        <v>6</v>
      </c>
      <c r="E26" s="186">
        <f>+E25</f>
        <v>0</v>
      </c>
      <c r="F26" s="187">
        <f>+F34</f>
        <v>2</v>
      </c>
      <c r="G26" s="188">
        <f>+G34</f>
        <v>0.5</v>
      </c>
      <c r="H26" s="189">
        <f>-E26*F26</f>
        <v>0</v>
      </c>
      <c r="I26" s="190">
        <f>-E26*G26</f>
        <v>0</v>
      </c>
      <c r="J26" s="191">
        <f>SUM(H26:I26)</f>
        <v>0</v>
      </c>
      <c r="K26" s="250"/>
      <c r="L26" s="233"/>
      <c r="M26" s="238" t="s">
        <v>137</v>
      </c>
      <c r="N26" s="135"/>
    </row>
    <row r="27" spans="1:16" x14ac:dyDescent="0.35">
      <c r="A27" s="175"/>
      <c r="B27" s="208"/>
      <c r="C27" s="251" t="s">
        <v>14</v>
      </c>
      <c r="D27" s="252"/>
      <c r="E27" s="194"/>
      <c r="F27" s="195"/>
      <c r="G27" s="196"/>
      <c r="H27" s="197">
        <f>SUM(H23:H26)</f>
        <v>1400</v>
      </c>
      <c r="I27" s="198">
        <f>SUM(I23:I26)</f>
        <v>3400</v>
      </c>
      <c r="J27" s="199">
        <f>SUM(H27:I27)</f>
        <v>4800</v>
      </c>
      <c r="K27" s="253">
        <f>IF(J27&lt;&gt;0,I27/J27,"n.a.")</f>
        <v>0.70833333333333337</v>
      </c>
      <c r="L27" s="247"/>
      <c r="M27" s="212"/>
      <c r="N27" s="135"/>
      <c r="P27" s="220"/>
    </row>
    <row r="28" spans="1:16" ht="15" thickBot="1" x14ac:dyDescent="0.4">
      <c r="A28" s="175"/>
      <c r="B28" s="208"/>
      <c r="C28" s="200" t="s">
        <v>15</v>
      </c>
      <c r="D28" s="201"/>
      <c r="E28" s="202">
        <f>+E18-E26</f>
        <v>900</v>
      </c>
      <c r="F28" s="203">
        <f>+F18</f>
        <v>0</v>
      </c>
      <c r="G28" s="204">
        <f>+G18</f>
        <v>1</v>
      </c>
      <c r="H28" s="205">
        <f>-E28*F28</f>
        <v>0</v>
      </c>
      <c r="I28" s="206">
        <f>+E28*G28</f>
        <v>900</v>
      </c>
      <c r="J28" s="207">
        <f>SUM(H28:I28)</f>
        <v>900</v>
      </c>
      <c r="K28" s="254">
        <f>IF(J28&lt;&gt;0,I28/J28,"n.a.")</f>
        <v>1</v>
      </c>
      <c r="L28" s="247"/>
      <c r="M28" s="255"/>
      <c r="N28" s="135"/>
    </row>
    <row r="29" spans="1:16" ht="3.75" customHeight="1" x14ac:dyDescent="0.35">
      <c r="A29" s="175"/>
      <c r="B29" s="208"/>
      <c r="C29" s="134"/>
      <c r="D29" s="134"/>
      <c r="E29" s="134"/>
      <c r="F29" s="134"/>
      <c r="G29" s="134"/>
      <c r="H29" s="134"/>
      <c r="I29" s="134"/>
      <c r="J29" s="134"/>
      <c r="K29" s="134"/>
      <c r="L29" s="134"/>
      <c r="M29" s="212"/>
      <c r="N29" s="135"/>
    </row>
    <row r="30" spans="1:16" ht="15" thickBot="1" x14ac:dyDescent="0.4">
      <c r="A30" s="175"/>
      <c r="B30" s="208"/>
      <c r="C30" s="134"/>
      <c r="D30" s="134"/>
      <c r="E30" s="134"/>
      <c r="F30" s="134"/>
      <c r="G30" s="134"/>
      <c r="H30" s="134"/>
      <c r="I30" s="134"/>
      <c r="J30" s="134"/>
      <c r="K30" s="134"/>
      <c r="L30" s="134"/>
      <c r="M30" s="212"/>
      <c r="N30" s="135"/>
    </row>
    <row r="31" spans="1:16" x14ac:dyDescent="0.35">
      <c r="A31" s="175"/>
      <c r="B31" s="208"/>
      <c r="C31" s="256" t="s">
        <v>20</v>
      </c>
      <c r="D31" s="257"/>
      <c r="E31" s="258"/>
      <c r="F31" s="139" t="s">
        <v>10</v>
      </c>
      <c r="G31" s="142" t="s">
        <v>11</v>
      </c>
      <c r="H31" s="259" t="s">
        <v>21</v>
      </c>
      <c r="I31" s="134"/>
      <c r="J31" s="134"/>
      <c r="K31" s="134"/>
      <c r="L31" s="134"/>
      <c r="M31" s="212"/>
      <c r="N31" s="135"/>
    </row>
    <row r="32" spans="1:16" x14ac:dyDescent="0.35">
      <c r="A32" s="175"/>
      <c r="B32" s="208"/>
      <c r="C32" s="213" t="s">
        <v>23</v>
      </c>
      <c r="D32" s="214"/>
      <c r="E32" s="260" t="s">
        <v>5</v>
      </c>
      <c r="F32" s="127">
        <v>0</v>
      </c>
      <c r="G32" s="128">
        <v>1</v>
      </c>
      <c r="H32" s="261">
        <f>+G32+F32</f>
        <v>1</v>
      </c>
      <c r="I32" s="134"/>
      <c r="J32" s="134"/>
      <c r="K32" s="134"/>
      <c r="L32" s="134"/>
      <c r="M32" s="212"/>
      <c r="N32" s="135" t="s">
        <v>138</v>
      </c>
    </row>
    <row r="33" spans="1:14" x14ac:dyDescent="0.35">
      <c r="A33" s="175"/>
      <c r="B33" s="208"/>
      <c r="C33" s="262" t="s">
        <v>28</v>
      </c>
      <c r="D33" s="263"/>
      <c r="E33" s="264" t="s">
        <v>29</v>
      </c>
      <c r="F33" s="129">
        <v>0</v>
      </c>
      <c r="G33" s="130">
        <v>1</v>
      </c>
      <c r="H33" s="261">
        <f>+G33+F33</f>
        <v>1</v>
      </c>
      <c r="I33" s="134"/>
      <c r="J33" s="134"/>
      <c r="K33" s="134"/>
      <c r="L33" s="134"/>
      <c r="M33" s="212"/>
      <c r="N33" s="135" t="s">
        <v>138</v>
      </c>
    </row>
    <row r="34" spans="1:14" ht="15" thickBot="1" x14ac:dyDescent="0.4">
      <c r="A34" s="175"/>
      <c r="B34" s="208"/>
      <c r="C34" s="265" t="s">
        <v>24</v>
      </c>
      <c r="D34" s="266"/>
      <c r="E34" s="267" t="s">
        <v>6</v>
      </c>
      <c r="F34" s="131">
        <v>2</v>
      </c>
      <c r="G34" s="132">
        <v>0.5</v>
      </c>
      <c r="H34" s="268">
        <f>+G34+F34</f>
        <v>2.5</v>
      </c>
      <c r="I34" s="134"/>
      <c r="J34" s="134"/>
      <c r="K34" s="134"/>
      <c r="L34" s="134"/>
      <c r="M34" s="212"/>
      <c r="N34" s="135" t="s">
        <v>138</v>
      </c>
    </row>
    <row r="35" spans="1:14" ht="15" thickBot="1" x14ac:dyDescent="0.4">
      <c r="A35" s="175"/>
      <c r="B35" s="217"/>
      <c r="C35" s="218"/>
      <c r="D35" s="218"/>
      <c r="E35" s="218"/>
      <c r="F35" s="218"/>
      <c r="G35" s="218"/>
      <c r="H35" s="218"/>
      <c r="I35" s="218"/>
      <c r="J35" s="218"/>
      <c r="K35" s="218"/>
      <c r="L35" s="218"/>
      <c r="M35" s="219"/>
      <c r="N35" s="135"/>
    </row>
    <row r="36" spans="1:14" ht="6.75" customHeight="1" thickBot="1" x14ac:dyDescent="0.4">
      <c r="A36" s="175"/>
      <c r="B36" s="218"/>
      <c r="C36" s="218"/>
      <c r="D36" s="218"/>
      <c r="E36" s="218"/>
      <c r="F36" s="218"/>
      <c r="G36" s="218"/>
      <c r="H36" s="218"/>
      <c r="I36" s="218"/>
      <c r="J36" s="218"/>
      <c r="K36" s="218"/>
      <c r="L36" s="218"/>
      <c r="M36" s="218"/>
      <c r="N36" s="135"/>
    </row>
    <row r="37" spans="1:14" x14ac:dyDescent="0.35">
      <c r="B37" s="269"/>
      <c r="C37" s="270"/>
      <c r="D37" s="270"/>
      <c r="E37" s="270"/>
      <c r="F37" s="270"/>
      <c r="G37" s="270"/>
      <c r="H37" s="270"/>
      <c r="I37" s="270"/>
      <c r="J37" s="270"/>
      <c r="K37" s="270"/>
      <c r="L37" s="270"/>
      <c r="M37" s="271"/>
      <c r="N37" s="135"/>
    </row>
    <row r="38" spans="1:14" x14ac:dyDescent="0.35">
      <c r="B38" s="272"/>
      <c r="C38" s="273"/>
      <c r="D38" s="273"/>
      <c r="E38" s="273"/>
      <c r="F38" s="273"/>
      <c r="G38" s="273"/>
      <c r="H38" s="273"/>
      <c r="I38" s="273"/>
      <c r="J38" s="273"/>
      <c r="K38" s="273"/>
      <c r="L38" s="273"/>
      <c r="M38" s="274"/>
      <c r="N38" s="135"/>
    </row>
    <row r="39" spans="1:14" x14ac:dyDescent="0.35">
      <c r="B39" s="272"/>
      <c r="C39" s="273"/>
      <c r="D39" s="273"/>
      <c r="E39" s="273"/>
      <c r="F39" s="273"/>
      <c r="G39" s="273"/>
      <c r="H39" s="273"/>
      <c r="I39" s="273"/>
      <c r="J39" s="273"/>
      <c r="K39" s="273"/>
      <c r="L39" s="273"/>
      <c r="M39" s="274"/>
      <c r="N39" s="135"/>
    </row>
    <row r="40" spans="1:14" x14ac:dyDescent="0.35">
      <c r="B40" s="272"/>
      <c r="C40" s="273"/>
      <c r="D40" s="273"/>
      <c r="E40" s="273"/>
      <c r="F40" s="273"/>
      <c r="G40" s="273"/>
      <c r="H40" s="273"/>
      <c r="I40" s="273"/>
      <c r="J40" s="273"/>
      <c r="K40" s="273"/>
      <c r="L40" s="273"/>
      <c r="M40" s="274"/>
      <c r="N40" s="135"/>
    </row>
    <row r="41" spans="1:14" x14ac:dyDescent="0.35">
      <c r="B41" s="272"/>
      <c r="C41" s="273"/>
      <c r="D41" s="273"/>
      <c r="E41" s="273"/>
      <c r="F41" s="273"/>
      <c r="G41" s="273"/>
      <c r="H41" s="273"/>
      <c r="I41" s="273"/>
      <c r="J41" s="273"/>
      <c r="K41" s="273"/>
      <c r="L41" s="273"/>
      <c r="M41" s="274"/>
      <c r="N41" s="135"/>
    </row>
    <row r="42" spans="1:14" x14ac:dyDescent="0.35">
      <c r="B42" s="272"/>
      <c r="C42" s="273"/>
      <c r="D42" s="273"/>
      <c r="E42" s="273"/>
      <c r="F42" s="273"/>
      <c r="G42" s="273"/>
      <c r="H42" s="273"/>
      <c r="I42" s="273"/>
      <c r="J42" s="273"/>
      <c r="K42" s="273"/>
      <c r="L42" s="273"/>
      <c r="M42" s="274"/>
      <c r="N42" s="135"/>
    </row>
    <row r="43" spans="1:14" x14ac:dyDescent="0.35">
      <c r="B43" s="272"/>
      <c r="C43" s="273"/>
      <c r="D43" s="273"/>
      <c r="E43" s="273"/>
      <c r="F43" s="273"/>
      <c r="G43" s="273"/>
      <c r="H43" s="273"/>
      <c r="I43" s="273"/>
      <c r="J43" s="273"/>
      <c r="K43" s="273"/>
      <c r="L43" s="273"/>
      <c r="M43" s="274"/>
      <c r="N43" s="135"/>
    </row>
    <row r="44" spans="1:14" x14ac:dyDescent="0.35">
      <c r="B44" s="272"/>
      <c r="C44" s="273"/>
      <c r="D44" s="273"/>
      <c r="E44" s="273"/>
      <c r="F44" s="273"/>
      <c r="G44" s="273"/>
      <c r="H44" s="273"/>
      <c r="I44" s="273"/>
      <c r="J44" s="273"/>
      <c r="K44" s="273"/>
      <c r="L44" s="273"/>
      <c r="M44" s="274"/>
      <c r="N44" s="135"/>
    </row>
    <row r="45" spans="1:14" ht="15" thickBot="1" x14ac:dyDescent="0.4">
      <c r="B45" s="275"/>
      <c r="C45" s="276"/>
      <c r="D45" s="276"/>
      <c r="E45" s="276"/>
      <c r="F45" s="276"/>
      <c r="G45" s="276"/>
      <c r="H45" s="276"/>
      <c r="I45" s="276"/>
      <c r="J45" s="276"/>
      <c r="K45" s="276"/>
      <c r="L45" s="276"/>
      <c r="M45" s="277"/>
      <c r="N45" s="135"/>
    </row>
    <row r="48" spans="1:14" ht="15" thickBot="1" x14ac:dyDescent="0.4">
      <c r="C48" s="465" t="s">
        <v>184</v>
      </c>
      <c r="D48" s="466"/>
      <c r="E48" s="466"/>
      <c r="F48" s="466"/>
      <c r="G48" s="466"/>
      <c r="H48" s="466"/>
      <c r="I48" s="466"/>
      <c r="J48" s="466"/>
    </row>
    <row r="49" spans="3:10" ht="15" thickBot="1" x14ac:dyDescent="0.4">
      <c r="C49" s="519" t="s">
        <v>188</v>
      </c>
      <c r="D49" s="519"/>
      <c r="E49" s="519"/>
      <c r="F49" s="519"/>
      <c r="G49" s="518" t="b">
        <v>0</v>
      </c>
      <c r="H49" s="523">
        <f>IF(G49,1,0)</f>
        <v>0</v>
      </c>
      <c r="I49" s="519"/>
      <c r="J49" s="519"/>
    </row>
    <row r="50" spans="3:10" x14ac:dyDescent="0.35">
      <c r="C50" s="519" t="s">
        <v>26</v>
      </c>
      <c r="D50" s="519"/>
      <c r="E50" s="519"/>
      <c r="F50" s="520">
        <f>+G50/100</f>
        <v>3.75</v>
      </c>
      <c r="G50" s="279">
        <v>375</v>
      </c>
      <c r="H50" s="519"/>
      <c r="I50" s="519"/>
      <c r="J50" s="519"/>
    </row>
    <row r="51" spans="3:10" x14ac:dyDescent="0.35">
      <c r="C51" s="519" t="s">
        <v>43</v>
      </c>
      <c r="D51" s="519"/>
      <c r="E51" s="519"/>
      <c r="F51" s="519" t="s">
        <v>1</v>
      </c>
      <c r="G51" s="6">
        <v>3000</v>
      </c>
      <c r="H51" s="524" t="str">
        <f>TEXT(G51,"#.##0")&amp;" "&amp;F51</f>
        <v>3.000 kWh</v>
      </c>
      <c r="I51" s="519"/>
      <c r="J51" s="519"/>
    </row>
    <row r="52" spans="3:10" x14ac:dyDescent="0.35">
      <c r="C52" s="519" t="s">
        <v>45</v>
      </c>
      <c r="D52" s="519"/>
      <c r="E52" s="521">
        <f>+G52/100</f>
        <v>0.8</v>
      </c>
      <c r="F52" s="522" t="s">
        <v>140</v>
      </c>
      <c r="G52" s="280">
        <v>80</v>
      </c>
      <c r="H52" s="519" t="str">
        <f>TEXT(E52,"0 %")</f>
        <v>80 %</v>
      </c>
      <c r="I52" s="519"/>
      <c r="J52" s="519"/>
    </row>
    <row r="53" spans="3:10" x14ac:dyDescent="0.35">
      <c r="C53" s="519" t="s">
        <v>44</v>
      </c>
      <c r="D53" s="519"/>
      <c r="E53" s="519"/>
      <c r="F53" s="519" t="s">
        <v>1</v>
      </c>
      <c r="G53" s="6">
        <f>+G51/E52</f>
        <v>3750</v>
      </c>
      <c r="H53" s="524" t="str">
        <f>"Heat "&amp;TEXT(G53,"#.##0")&amp;" "&amp;F53</f>
        <v>Heat 3.750 kWh</v>
      </c>
      <c r="I53" s="519"/>
      <c r="J53" s="519"/>
    </row>
    <row r="54" spans="3:10" x14ac:dyDescent="0.35">
      <c r="C54" s="519" t="s">
        <v>0</v>
      </c>
      <c r="D54" s="519"/>
      <c r="E54" s="519"/>
      <c r="F54" s="519" t="s">
        <v>1</v>
      </c>
      <c r="G54" s="525">
        <f>+ROUND(G53/F50,0)</f>
        <v>1000</v>
      </c>
      <c r="H54" s="519" t="str">
        <f>TEXT(G54,"#.##0")&amp;" "&amp;F54</f>
        <v>1.000 kWh</v>
      </c>
      <c r="I54" s="519"/>
      <c r="J54" s="519"/>
    </row>
    <row r="55" spans="3:10" x14ac:dyDescent="0.35">
      <c r="C55" s="519" t="s">
        <v>27</v>
      </c>
      <c r="D55" s="519"/>
      <c r="E55" s="519"/>
      <c r="F55" s="519" t="s">
        <v>1</v>
      </c>
      <c r="G55" s="525">
        <f>+G53-G54</f>
        <v>2750</v>
      </c>
      <c r="H55" s="519" t="str">
        <f>TEXT(G55,"#.##0")&amp;" "&amp;F55</f>
        <v>2.750 kWh</v>
      </c>
      <c r="I55" s="519"/>
      <c r="J55" s="519"/>
    </row>
    <row r="56" spans="3:10" x14ac:dyDescent="0.35">
      <c r="C56" s="519"/>
      <c r="D56" s="519"/>
      <c r="E56" s="519"/>
      <c r="F56" s="519"/>
      <c r="G56" s="525"/>
      <c r="H56" s="519"/>
      <c r="I56" s="519"/>
      <c r="J56" s="519"/>
    </row>
    <row r="57" spans="3:10" x14ac:dyDescent="0.35">
      <c r="C57" s="519" t="s">
        <v>2</v>
      </c>
      <c r="D57" s="519"/>
      <c r="E57" s="519"/>
      <c r="F57" s="519" t="s">
        <v>1</v>
      </c>
      <c r="G57" s="6">
        <v>1200</v>
      </c>
      <c r="H57" s="519" t="str">
        <f t="shared" ref="H57:H62" si="1">G57&amp;" "&amp;F57</f>
        <v>1200 kWh</v>
      </c>
      <c r="I57" s="519"/>
      <c r="J57" s="519"/>
    </row>
    <row r="58" spans="3:10" x14ac:dyDescent="0.35">
      <c r="C58" s="519" t="s">
        <v>48</v>
      </c>
      <c r="D58" s="519"/>
      <c r="E58" s="519"/>
      <c r="F58" s="519" t="s">
        <v>1</v>
      </c>
      <c r="G58" s="516">
        <f>MIN(G57,G54)</f>
        <v>1000</v>
      </c>
      <c r="H58" s="519"/>
      <c r="I58" s="519"/>
      <c r="J58" s="519"/>
    </row>
    <row r="59" spans="3:10" x14ac:dyDescent="0.35">
      <c r="C59" s="519" t="s">
        <v>139</v>
      </c>
      <c r="D59" s="519"/>
      <c r="E59" s="519"/>
      <c r="F59" s="519" t="s">
        <v>140</v>
      </c>
      <c r="G59" s="6">
        <v>30</v>
      </c>
      <c r="H59" s="519" t="str">
        <f>TEXT(G59/100,"0 %")</f>
        <v>30 %</v>
      </c>
      <c r="I59" s="519"/>
      <c r="J59" s="519"/>
    </row>
    <row r="60" spans="3:10" x14ac:dyDescent="0.35">
      <c r="C60" s="519" t="s">
        <v>4</v>
      </c>
      <c r="D60" s="519"/>
      <c r="E60" s="519"/>
      <c r="F60" s="519" t="s">
        <v>1</v>
      </c>
      <c r="G60" s="525">
        <f>+G58*G59/100</f>
        <v>300</v>
      </c>
      <c r="H60" s="519" t="str">
        <f t="shared" si="1"/>
        <v>300 kWh</v>
      </c>
      <c r="I60" s="519"/>
      <c r="J60" s="519"/>
    </row>
    <row r="61" spans="3:10" x14ac:dyDescent="0.35">
      <c r="C61" s="519" t="s">
        <v>7</v>
      </c>
      <c r="D61" s="519"/>
      <c r="E61" s="519"/>
      <c r="F61" s="519" t="s">
        <v>1</v>
      </c>
      <c r="G61" s="525">
        <f>+G57-G60</f>
        <v>900</v>
      </c>
      <c r="H61" s="519" t="str">
        <f>G61&amp;" "&amp;F61</f>
        <v>900 kWh</v>
      </c>
      <c r="I61" s="519"/>
      <c r="J61" s="519"/>
    </row>
    <row r="62" spans="3:10" x14ac:dyDescent="0.35">
      <c r="C62" s="519" t="s">
        <v>3</v>
      </c>
      <c r="D62" s="519"/>
      <c r="E62" s="519"/>
      <c r="F62" s="519" t="s">
        <v>1</v>
      </c>
      <c r="G62" s="525">
        <f>+G54-G60</f>
        <v>700</v>
      </c>
      <c r="H62" s="519" t="str">
        <f t="shared" si="1"/>
        <v>700 kWh</v>
      </c>
      <c r="I62" s="519"/>
      <c r="J62" s="519"/>
    </row>
  </sheetData>
  <sheetProtection sheet="1" objects="1" scenarios="1"/>
  <conditionalFormatting sqref="C25:K26">
    <cfRule type="expression" dxfId="2" priority="1">
      <formula>$G$49=FALSE</formula>
    </cfRule>
  </conditionalFormatting>
  <pageMargins left="0.70866141732283472" right="0.70866141732283472" top="0.74803149606299213" bottom="0.74803149606299213" header="0.31496062992125984" footer="0.31496062992125984"/>
  <pageSetup paperSize="9" scale="98"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73729" r:id="rId4" name="Spinner 1">
              <controlPr locked="0" defaultSize="0" autoPict="0">
                <anchor moveWithCells="1">
                  <from>
                    <xdr:col>10</xdr:col>
                    <xdr:colOff>203200</xdr:colOff>
                    <xdr:row>1</xdr:row>
                    <xdr:rowOff>107950</xdr:rowOff>
                  </from>
                  <to>
                    <xdr:col>10</xdr:col>
                    <xdr:colOff>438150</xdr:colOff>
                    <xdr:row>3</xdr:row>
                    <xdr:rowOff>12700</xdr:rowOff>
                  </to>
                </anchor>
              </controlPr>
            </control>
          </mc:Choice>
        </mc:AlternateContent>
        <mc:AlternateContent xmlns:mc="http://schemas.openxmlformats.org/markup-compatibility/2006">
          <mc:Choice Requires="x14">
            <control shapeId="73730" r:id="rId5" name="Spinner 2">
              <controlPr locked="0" defaultSize="0" autoPict="0">
                <anchor moveWithCells="1">
                  <from>
                    <xdr:col>2</xdr:col>
                    <xdr:colOff>850900</xdr:colOff>
                    <xdr:row>5</xdr:row>
                    <xdr:rowOff>95250</xdr:rowOff>
                  </from>
                  <to>
                    <xdr:col>2</xdr:col>
                    <xdr:colOff>1085850</xdr:colOff>
                    <xdr:row>6</xdr:row>
                    <xdr:rowOff>95250</xdr:rowOff>
                  </to>
                </anchor>
              </controlPr>
            </control>
          </mc:Choice>
        </mc:AlternateContent>
        <mc:AlternateContent xmlns:mc="http://schemas.openxmlformats.org/markup-compatibility/2006">
          <mc:Choice Requires="x14">
            <control shapeId="73731" r:id="rId6" name="Spinner 3">
              <controlPr locked="0" defaultSize="0" autoPict="0">
                <anchor moveWithCells="1">
                  <from>
                    <xdr:col>9</xdr:col>
                    <xdr:colOff>31750</xdr:colOff>
                    <xdr:row>12</xdr:row>
                    <xdr:rowOff>222250</xdr:rowOff>
                  </from>
                  <to>
                    <xdr:col>9</xdr:col>
                    <xdr:colOff>298450</xdr:colOff>
                    <xdr:row>12</xdr:row>
                    <xdr:rowOff>533400</xdr:rowOff>
                  </to>
                </anchor>
              </controlPr>
            </control>
          </mc:Choice>
        </mc:AlternateContent>
        <mc:AlternateContent xmlns:mc="http://schemas.openxmlformats.org/markup-compatibility/2006">
          <mc:Choice Requires="x14">
            <control shapeId="73732" r:id="rId7" name="Check Box 4">
              <controlPr locked="0" defaultSize="0" autoFill="0" autoLine="0" autoPict="0">
                <anchor moveWithCells="1">
                  <from>
                    <xdr:col>2</xdr:col>
                    <xdr:colOff>946150</xdr:colOff>
                    <xdr:row>21</xdr:row>
                    <xdr:rowOff>38100</xdr:rowOff>
                  </from>
                  <to>
                    <xdr:col>3</xdr:col>
                    <xdr:colOff>69850</xdr:colOff>
                    <xdr:row>22</xdr:row>
                    <xdr:rowOff>190500</xdr:rowOff>
                  </to>
                </anchor>
              </controlPr>
            </control>
          </mc:Choice>
        </mc:AlternateContent>
        <mc:AlternateContent xmlns:mc="http://schemas.openxmlformats.org/markup-compatibility/2006">
          <mc:Choice Requires="x14">
            <control shapeId="73733" r:id="rId8" name="Spinner 5">
              <controlPr locked="0" defaultSize="0" autoPict="0">
                <anchor moveWithCells="1">
                  <from>
                    <xdr:col>10</xdr:col>
                    <xdr:colOff>209550</xdr:colOff>
                    <xdr:row>3</xdr:row>
                    <xdr:rowOff>69850</xdr:rowOff>
                  </from>
                  <to>
                    <xdr:col>10</xdr:col>
                    <xdr:colOff>450850</xdr:colOff>
                    <xdr:row>4</xdr:row>
                    <xdr:rowOff>38100</xdr:rowOff>
                  </to>
                </anchor>
              </controlPr>
            </control>
          </mc:Choice>
        </mc:AlternateContent>
        <mc:AlternateContent xmlns:mc="http://schemas.openxmlformats.org/markup-compatibility/2006">
          <mc:Choice Requires="x14">
            <control shapeId="73734" r:id="rId9" name="Spinner 6">
              <controlPr locked="0" defaultSize="0" autoPict="0">
                <anchor moveWithCells="1">
                  <from>
                    <xdr:col>5</xdr:col>
                    <xdr:colOff>323850</xdr:colOff>
                    <xdr:row>4</xdr:row>
                    <xdr:rowOff>152400</xdr:rowOff>
                  </from>
                  <to>
                    <xdr:col>6</xdr:col>
                    <xdr:colOff>152400</xdr:colOff>
                    <xdr:row>5</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O91"/>
  <sheetViews>
    <sheetView zoomScale="115" zoomScaleNormal="115" workbookViewId="0"/>
  </sheetViews>
  <sheetFormatPr defaultColWidth="9.1796875" defaultRowHeight="14.5" x14ac:dyDescent="0.35"/>
  <cols>
    <col min="1" max="1" width="2.1796875" style="133" customWidth="1"/>
    <col min="2" max="2" width="17.7265625" style="133" customWidth="1"/>
    <col min="3" max="11" width="6.453125" style="133" customWidth="1"/>
    <col min="12" max="12" width="7" style="133" customWidth="1"/>
    <col min="13" max="13" width="61.54296875" style="133" customWidth="1"/>
    <col min="14" max="16384" width="9.1796875" style="133"/>
  </cols>
  <sheetData>
    <row r="1" spans="1:13" ht="6" customHeight="1" x14ac:dyDescent="0.25">
      <c r="A1" s="137"/>
      <c r="B1" s="138"/>
      <c r="C1" s="138"/>
      <c r="D1" s="138"/>
      <c r="E1" s="138"/>
      <c r="F1" s="138"/>
      <c r="G1" s="138"/>
      <c r="H1" s="138"/>
      <c r="I1" s="138"/>
      <c r="J1" s="138"/>
      <c r="K1" s="138"/>
      <c r="L1" s="138"/>
    </row>
    <row r="2" spans="1:13" ht="14.25" customHeight="1" x14ac:dyDescent="0.25">
      <c r="A2" s="322"/>
      <c r="B2" s="263"/>
      <c r="C2" s="263"/>
      <c r="D2" s="263"/>
      <c r="E2" s="263"/>
      <c r="F2" s="263"/>
      <c r="G2" s="263"/>
      <c r="H2" s="263"/>
      <c r="I2" s="263"/>
      <c r="J2" s="263"/>
      <c r="K2" s="263"/>
      <c r="L2" s="323"/>
      <c r="M2" s="135"/>
    </row>
    <row r="3" spans="1:13" ht="15" x14ac:dyDescent="0.25">
      <c r="A3" s="324"/>
      <c r="B3" s="134"/>
      <c r="C3" s="134"/>
      <c r="D3" s="134"/>
      <c r="E3" s="134"/>
      <c r="F3" s="134"/>
      <c r="G3" s="134"/>
      <c r="H3" s="134"/>
      <c r="I3" s="134"/>
      <c r="J3" s="134"/>
      <c r="K3" s="134"/>
      <c r="L3" s="325"/>
      <c r="M3" s="135"/>
    </row>
    <row r="4" spans="1:13" ht="15" x14ac:dyDescent="0.25">
      <c r="A4" s="324"/>
      <c r="B4" s="134"/>
      <c r="C4" s="134"/>
      <c r="D4" s="134"/>
      <c r="E4" s="134"/>
      <c r="F4" s="134"/>
      <c r="G4" s="134"/>
      <c r="H4" s="134"/>
      <c r="I4" s="134"/>
      <c r="J4" s="134"/>
      <c r="K4" s="134"/>
      <c r="L4" s="325"/>
      <c r="M4" s="135"/>
    </row>
    <row r="5" spans="1:13" ht="15" x14ac:dyDescent="0.25">
      <c r="A5" s="324"/>
      <c r="B5" s="134"/>
      <c r="C5" s="134"/>
      <c r="D5" s="134"/>
      <c r="E5" s="134"/>
      <c r="F5" s="134"/>
      <c r="G5" s="134"/>
      <c r="H5" s="134"/>
      <c r="I5" s="134"/>
      <c r="J5" s="134"/>
      <c r="K5" s="134"/>
      <c r="L5" s="325"/>
      <c r="M5" s="136" t="s">
        <v>19</v>
      </c>
    </row>
    <row r="6" spans="1:13" ht="15" x14ac:dyDescent="0.25">
      <c r="A6" s="324"/>
      <c r="B6" s="134"/>
      <c r="C6" s="134"/>
      <c r="D6" s="134"/>
      <c r="E6" s="134"/>
      <c r="F6" s="134"/>
      <c r="G6" s="134"/>
      <c r="H6" s="134"/>
      <c r="I6" s="134"/>
      <c r="J6" s="134"/>
      <c r="K6" s="134"/>
      <c r="L6" s="325"/>
      <c r="M6" s="136" t="s">
        <v>156</v>
      </c>
    </row>
    <row r="7" spans="1:13" ht="15" x14ac:dyDescent="0.25">
      <c r="A7" s="324"/>
      <c r="B7" s="134"/>
      <c r="C7" s="134"/>
      <c r="D7" s="134"/>
      <c r="E7" s="134"/>
      <c r="F7" s="134"/>
      <c r="G7" s="134"/>
      <c r="H7" s="134"/>
      <c r="I7" s="134"/>
      <c r="J7" s="134"/>
      <c r="K7" s="134"/>
      <c r="L7" s="325"/>
      <c r="M7" s="135"/>
    </row>
    <row r="8" spans="1:13" ht="15" x14ac:dyDescent="0.25">
      <c r="A8" s="324"/>
      <c r="B8" s="134"/>
      <c r="C8" s="134"/>
      <c r="D8" s="134"/>
      <c r="E8" s="134"/>
      <c r="F8" s="134"/>
      <c r="G8" s="134"/>
      <c r="H8" s="134"/>
      <c r="I8" s="134"/>
      <c r="J8" s="134"/>
      <c r="K8" s="134"/>
      <c r="L8" s="325"/>
      <c r="M8" s="135"/>
    </row>
    <row r="9" spans="1:13" ht="15" x14ac:dyDescent="0.25">
      <c r="A9" s="324"/>
      <c r="B9" s="134"/>
      <c r="C9" s="134"/>
      <c r="D9" s="134"/>
      <c r="E9" s="134"/>
      <c r="F9" s="134"/>
      <c r="G9" s="134"/>
      <c r="H9" s="134"/>
      <c r="I9" s="134"/>
      <c r="J9" s="134"/>
      <c r="K9" s="134"/>
      <c r="L9" s="325"/>
      <c r="M9" s="135"/>
    </row>
    <row r="10" spans="1:13" ht="15" x14ac:dyDescent="0.25">
      <c r="A10" s="324"/>
      <c r="B10" s="134"/>
      <c r="C10" s="134"/>
      <c r="D10" s="134"/>
      <c r="E10" s="134"/>
      <c r="F10" s="134"/>
      <c r="G10" s="134"/>
      <c r="H10" s="134"/>
      <c r="I10" s="134"/>
      <c r="J10" s="134"/>
      <c r="K10" s="134"/>
      <c r="L10" s="325"/>
      <c r="M10" s="135"/>
    </row>
    <row r="11" spans="1:13" ht="51.75" customHeight="1" x14ac:dyDescent="0.25">
      <c r="A11" s="324"/>
      <c r="B11" s="134"/>
      <c r="C11" s="134"/>
      <c r="D11" s="134"/>
      <c r="E11" s="72"/>
      <c r="F11" s="134"/>
      <c r="G11" s="222"/>
      <c r="H11" s="282"/>
      <c r="I11" s="134"/>
      <c r="J11" s="134"/>
      <c r="K11" s="134"/>
      <c r="L11" s="325"/>
      <c r="M11" s="224" t="s">
        <v>157</v>
      </c>
    </row>
    <row r="12" spans="1:13" ht="4.5" customHeight="1" x14ac:dyDescent="0.25">
      <c r="A12" s="324"/>
      <c r="B12" s="134"/>
      <c r="C12" s="134"/>
      <c r="D12" s="134"/>
      <c r="E12" s="134"/>
      <c r="F12" s="134"/>
      <c r="G12" s="222"/>
      <c r="H12" s="282"/>
      <c r="I12" s="134"/>
      <c r="J12" s="134"/>
      <c r="K12" s="134"/>
      <c r="L12" s="325"/>
      <c r="M12" s="224"/>
    </row>
    <row r="13" spans="1:13" ht="18.75" x14ac:dyDescent="0.25">
      <c r="A13" s="324"/>
      <c r="B13" s="134"/>
      <c r="C13" s="134"/>
      <c r="D13" s="134"/>
      <c r="E13" s="134"/>
      <c r="F13" s="134"/>
      <c r="G13" s="222"/>
      <c r="H13" s="282"/>
      <c r="I13" s="134"/>
      <c r="J13" s="134"/>
      <c r="K13" s="134"/>
      <c r="L13" s="325"/>
      <c r="M13" s="224"/>
    </row>
    <row r="14" spans="1:13" ht="18.75" x14ac:dyDescent="0.25">
      <c r="A14" s="324"/>
      <c r="B14" s="134"/>
      <c r="C14" s="134"/>
      <c r="D14" s="134"/>
      <c r="E14" s="134"/>
      <c r="F14" s="134"/>
      <c r="G14" s="222"/>
      <c r="H14" s="282"/>
      <c r="I14" s="134"/>
      <c r="J14" s="134"/>
      <c r="K14" s="134"/>
      <c r="L14" s="325"/>
      <c r="M14" s="224"/>
    </row>
    <row r="15" spans="1:13" ht="18.75" x14ac:dyDescent="0.25">
      <c r="A15" s="324"/>
      <c r="B15" s="134"/>
      <c r="C15" s="134"/>
      <c r="D15" s="134"/>
      <c r="E15" s="134"/>
      <c r="F15" s="134"/>
      <c r="G15" s="222"/>
      <c r="H15" s="282"/>
      <c r="I15" s="134"/>
      <c r="J15" s="134"/>
      <c r="K15" s="134"/>
      <c r="L15" s="325"/>
      <c r="M15" s="224" t="s">
        <v>166</v>
      </c>
    </row>
    <row r="16" spans="1:13" ht="18.75" x14ac:dyDescent="0.25">
      <c r="A16" s="324"/>
      <c r="B16" s="134"/>
      <c r="C16" s="134"/>
      <c r="D16" s="134"/>
      <c r="E16" s="134"/>
      <c r="F16" s="134"/>
      <c r="G16" s="222"/>
      <c r="H16" s="282"/>
      <c r="I16" s="134"/>
      <c r="J16" s="134"/>
      <c r="K16" s="134"/>
      <c r="L16" s="325"/>
      <c r="M16" s="224" t="s">
        <v>189</v>
      </c>
    </row>
    <row r="17" spans="1:15" ht="18.75" x14ac:dyDescent="0.25">
      <c r="A17" s="324"/>
      <c r="B17" s="134"/>
      <c r="C17" s="134"/>
      <c r="D17" s="134"/>
      <c r="E17" s="134"/>
      <c r="F17" s="134"/>
      <c r="G17" s="222"/>
      <c r="H17" s="282"/>
      <c r="I17" s="134"/>
      <c r="J17" s="134"/>
      <c r="K17" s="134"/>
      <c r="L17" s="325"/>
      <c r="M17" s="224" t="s">
        <v>158</v>
      </c>
    </row>
    <row r="18" spans="1:15" ht="18.75" x14ac:dyDescent="0.25">
      <c r="A18" s="324"/>
      <c r="B18" s="134"/>
      <c r="C18" s="134"/>
      <c r="D18" s="134"/>
      <c r="E18" s="134"/>
      <c r="F18" s="134"/>
      <c r="G18" s="222"/>
      <c r="H18" s="282"/>
      <c r="I18" s="134"/>
      <c r="J18" s="134"/>
      <c r="K18" s="134"/>
      <c r="L18" s="325"/>
      <c r="M18" s="224"/>
    </row>
    <row r="19" spans="1:15" ht="19" thickBot="1" x14ac:dyDescent="0.4">
      <c r="A19" s="324"/>
      <c r="B19" s="134"/>
      <c r="C19" s="134"/>
      <c r="D19" s="134"/>
      <c r="E19" s="134"/>
      <c r="F19" s="134"/>
      <c r="G19" s="222"/>
      <c r="H19" s="282"/>
      <c r="I19" s="134"/>
      <c r="J19" s="134"/>
      <c r="K19" s="134"/>
      <c r="L19" s="325"/>
      <c r="M19" s="224"/>
    </row>
    <row r="20" spans="1:15" x14ac:dyDescent="0.35">
      <c r="A20" s="324"/>
      <c r="B20" s="137"/>
      <c r="C20" s="138"/>
      <c r="D20" s="283" t="s">
        <v>16</v>
      </c>
      <c r="E20" s="139" t="s">
        <v>10</v>
      </c>
      <c r="F20" s="140" t="s">
        <v>11</v>
      </c>
      <c r="G20" s="141" t="s">
        <v>12</v>
      </c>
      <c r="H20" s="142" t="s">
        <v>46</v>
      </c>
      <c r="I20" s="143" t="s">
        <v>22</v>
      </c>
      <c r="J20" s="144" t="s">
        <v>8</v>
      </c>
      <c r="K20" s="232"/>
      <c r="L20" s="325"/>
      <c r="M20" s="224"/>
    </row>
    <row r="21" spans="1:15" x14ac:dyDescent="0.35">
      <c r="A21" s="324"/>
      <c r="B21" s="145"/>
      <c r="C21" s="146"/>
      <c r="D21" s="147" t="s">
        <v>1</v>
      </c>
      <c r="E21" s="148"/>
      <c r="F21" s="149"/>
      <c r="G21" s="150" t="s">
        <v>1</v>
      </c>
      <c r="H21" s="151" t="s">
        <v>1</v>
      </c>
      <c r="I21" s="152" t="s">
        <v>1</v>
      </c>
      <c r="J21" s="153"/>
      <c r="K21" s="233"/>
      <c r="L21" s="325"/>
      <c r="M21" s="331"/>
    </row>
    <row r="22" spans="1:15" x14ac:dyDescent="0.35">
      <c r="A22" s="324"/>
      <c r="B22" s="154" t="s">
        <v>30</v>
      </c>
      <c r="C22" s="234" t="s">
        <v>5</v>
      </c>
      <c r="D22" s="155">
        <f>+F87</f>
        <v>8</v>
      </c>
      <c r="E22" s="156">
        <f>+E36</f>
        <v>0</v>
      </c>
      <c r="F22" s="157">
        <f>+F36</f>
        <v>1</v>
      </c>
      <c r="G22" s="158">
        <f>+D22*E22</f>
        <v>0</v>
      </c>
      <c r="H22" s="159">
        <f>+D22*F22</f>
        <v>8</v>
      </c>
      <c r="I22" s="160">
        <f>SUM(G22:H22)</f>
        <v>8</v>
      </c>
      <c r="J22" s="153"/>
      <c r="K22" s="233"/>
      <c r="L22" s="325"/>
      <c r="M22" s="224"/>
    </row>
    <row r="23" spans="1:15" x14ac:dyDescent="0.35">
      <c r="A23" s="324"/>
      <c r="B23" s="161" t="s">
        <v>31</v>
      </c>
      <c r="C23" s="235" t="s">
        <v>5</v>
      </c>
      <c r="D23" s="155">
        <f>+F90</f>
        <v>7.7</v>
      </c>
      <c r="E23" s="162">
        <f>+E36</f>
        <v>0</v>
      </c>
      <c r="F23" s="163">
        <f>+F36</f>
        <v>1</v>
      </c>
      <c r="G23" s="158">
        <f>-D23*E23</f>
        <v>0</v>
      </c>
      <c r="H23" s="159">
        <f>-D23*F23</f>
        <v>-7.7</v>
      </c>
      <c r="I23" s="160">
        <f>SUM(G23:H23)</f>
        <v>-7.7</v>
      </c>
      <c r="J23" s="153"/>
      <c r="K23" s="233"/>
      <c r="L23" s="332" t="s">
        <v>136</v>
      </c>
      <c r="M23" s="224"/>
    </row>
    <row r="24" spans="1:15" x14ac:dyDescent="0.35">
      <c r="A24" s="324"/>
      <c r="B24" s="164" t="s">
        <v>30</v>
      </c>
      <c r="C24" s="240" t="s">
        <v>6</v>
      </c>
      <c r="D24" s="155">
        <f>+F89</f>
        <v>0.7</v>
      </c>
      <c r="E24" s="156">
        <f t="shared" ref="E24:F24" si="0">+E37</f>
        <v>2</v>
      </c>
      <c r="F24" s="157">
        <f t="shared" si="0"/>
        <v>0.5</v>
      </c>
      <c r="G24" s="158">
        <f>+D24*E24</f>
        <v>1.4</v>
      </c>
      <c r="H24" s="159">
        <f>+D24*F24</f>
        <v>0.35</v>
      </c>
      <c r="I24" s="160">
        <f>SUM(G24:H24)</f>
        <v>1.75</v>
      </c>
      <c r="J24" s="153"/>
      <c r="K24" s="233"/>
      <c r="L24" s="325"/>
      <c r="M24" s="135"/>
    </row>
    <row r="25" spans="1:15" ht="15" thickBot="1" x14ac:dyDescent="0.4">
      <c r="A25" s="324"/>
      <c r="B25" s="165" t="s">
        <v>9</v>
      </c>
      <c r="C25" s="166"/>
      <c r="D25" s="284"/>
      <c r="E25" s="168"/>
      <c r="F25" s="169"/>
      <c r="G25" s="170">
        <f>SUM(G22:G24)</f>
        <v>1.4</v>
      </c>
      <c r="H25" s="171">
        <f>SUM(H22:H24)</f>
        <v>0.6499999999999998</v>
      </c>
      <c r="I25" s="172">
        <f>SUM(G25:H25)</f>
        <v>2.0499999999999998</v>
      </c>
      <c r="J25" s="173">
        <f>IF(I25&lt;&gt;0,H25/I25,"n.a.")</f>
        <v>0.31707317073170727</v>
      </c>
      <c r="K25" s="241"/>
      <c r="L25" s="325"/>
      <c r="M25" s="135"/>
    </row>
    <row r="26" spans="1:15" ht="4.5" customHeight="1" thickBot="1" x14ac:dyDescent="0.4">
      <c r="A26" s="324"/>
      <c r="B26" s="134"/>
      <c r="C26" s="134"/>
      <c r="D26" s="134"/>
      <c r="E26" s="134"/>
      <c r="F26" s="134"/>
      <c r="G26" s="134"/>
      <c r="H26" s="134"/>
      <c r="I26" s="174"/>
      <c r="J26" s="242"/>
      <c r="K26" s="134"/>
      <c r="L26" s="325"/>
      <c r="M26" s="135"/>
    </row>
    <row r="27" spans="1:15" ht="15" thickBot="1" x14ac:dyDescent="0.4">
      <c r="A27" s="324"/>
      <c r="B27" s="243" t="s">
        <v>13</v>
      </c>
      <c r="C27" s="244">
        <f>IF(D84,1,0)</f>
        <v>1</v>
      </c>
      <c r="D27" s="175"/>
      <c r="E27" s="134"/>
      <c r="F27" s="134"/>
      <c r="G27" s="134"/>
      <c r="H27" s="134"/>
      <c r="I27" s="174"/>
      <c r="J27" s="242"/>
      <c r="K27" s="134"/>
      <c r="L27" s="325"/>
      <c r="M27" s="136" t="s">
        <v>47</v>
      </c>
    </row>
    <row r="28" spans="1:15" x14ac:dyDescent="0.35">
      <c r="A28" s="324"/>
      <c r="B28" s="176" t="s">
        <v>9</v>
      </c>
      <c r="C28" s="177"/>
      <c r="D28" s="178"/>
      <c r="E28" s="179"/>
      <c r="F28" s="180"/>
      <c r="G28" s="181">
        <f>+G25</f>
        <v>1.4</v>
      </c>
      <c r="H28" s="182">
        <f>+H25</f>
        <v>0.6499999999999998</v>
      </c>
      <c r="I28" s="183">
        <f>SUM(G28:H28)</f>
        <v>2.0499999999999998</v>
      </c>
      <c r="J28" s="246"/>
      <c r="K28" s="247"/>
      <c r="L28" s="325"/>
      <c r="M28" s="136" t="s">
        <v>167</v>
      </c>
    </row>
    <row r="29" spans="1:15" x14ac:dyDescent="0.35">
      <c r="A29" s="324"/>
      <c r="B29" s="161" t="s">
        <v>17</v>
      </c>
      <c r="C29" s="235" t="s">
        <v>5</v>
      </c>
      <c r="D29" s="184">
        <f>+D23*C27</f>
        <v>7.7</v>
      </c>
      <c r="E29" s="162">
        <f>+E36</f>
        <v>0</v>
      </c>
      <c r="F29" s="163">
        <f>+F36</f>
        <v>1</v>
      </c>
      <c r="G29" s="158">
        <f>+D29*E29</f>
        <v>0</v>
      </c>
      <c r="H29" s="159">
        <f>+D29*F29</f>
        <v>7.7</v>
      </c>
      <c r="I29" s="160">
        <f>SUM(G29:H29)</f>
        <v>7.7</v>
      </c>
      <c r="J29" s="248"/>
      <c r="K29" s="233"/>
      <c r="L29" s="325"/>
      <c r="M29" s="135"/>
      <c r="O29" s="220"/>
    </row>
    <row r="30" spans="1:15" ht="15" thickBot="1" x14ac:dyDescent="0.4">
      <c r="A30" s="324"/>
      <c r="B30" s="185" t="s">
        <v>18</v>
      </c>
      <c r="C30" s="249" t="s">
        <v>6</v>
      </c>
      <c r="D30" s="186">
        <f>+D29</f>
        <v>7.7</v>
      </c>
      <c r="E30" s="187">
        <f>+E37</f>
        <v>2</v>
      </c>
      <c r="F30" s="188">
        <f>+F37</f>
        <v>0.5</v>
      </c>
      <c r="G30" s="189">
        <f>-D30*E30</f>
        <v>-15.4</v>
      </c>
      <c r="H30" s="190">
        <f>-D30*F30</f>
        <v>-3.85</v>
      </c>
      <c r="I30" s="191">
        <f>SUM(G30:H30)</f>
        <v>-19.25</v>
      </c>
      <c r="J30" s="250"/>
      <c r="K30" s="233"/>
      <c r="L30" s="332" t="s">
        <v>137</v>
      </c>
      <c r="M30" s="135"/>
    </row>
    <row r="31" spans="1:15" x14ac:dyDescent="0.35">
      <c r="A31" s="324"/>
      <c r="B31" s="192" t="s">
        <v>14</v>
      </c>
      <c r="C31" s="193"/>
      <c r="D31" s="194"/>
      <c r="E31" s="195"/>
      <c r="F31" s="196"/>
      <c r="G31" s="197">
        <f>SUM(G27:G30)</f>
        <v>-14</v>
      </c>
      <c r="H31" s="198">
        <f>SUM(H27:H30)</f>
        <v>4.5</v>
      </c>
      <c r="I31" s="199">
        <f>SUM(G31:H31)</f>
        <v>-9.5</v>
      </c>
      <c r="J31" s="253">
        <f>IF(I31&lt;&gt;0,H31/I31,"n.a.")</f>
        <v>-0.47368421052631576</v>
      </c>
      <c r="K31" s="247"/>
      <c r="L31" s="325"/>
      <c r="M31" s="135"/>
      <c r="O31" s="220"/>
    </row>
    <row r="32" spans="1:15" ht="15" thickBot="1" x14ac:dyDescent="0.4">
      <c r="A32" s="324"/>
      <c r="B32" s="200" t="s">
        <v>15</v>
      </c>
      <c r="C32" s="201"/>
      <c r="D32" s="202">
        <f>+D23-D30</f>
        <v>0</v>
      </c>
      <c r="E32" s="203">
        <f>+E23</f>
        <v>0</v>
      </c>
      <c r="F32" s="204">
        <f>+F23</f>
        <v>1</v>
      </c>
      <c r="G32" s="205">
        <f>+D32*E32</f>
        <v>0</v>
      </c>
      <c r="H32" s="206">
        <f>+D32*F32</f>
        <v>0</v>
      </c>
      <c r="I32" s="207">
        <f>SUM(G32:H32)</f>
        <v>0</v>
      </c>
      <c r="J32" s="254" t="str">
        <f>IF(I32&lt;&gt;0,H32/I32,"n.a.")</f>
        <v>n.a.</v>
      </c>
      <c r="K32" s="247"/>
      <c r="L32" s="325"/>
      <c r="M32" s="135"/>
    </row>
    <row r="33" spans="1:13" x14ac:dyDescent="0.35">
      <c r="A33" s="324"/>
      <c r="B33" s="134"/>
      <c r="C33" s="134"/>
      <c r="D33" s="134"/>
      <c r="E33" s="134"/>
      <c r="F33" s="134"/>
      <c r="G33" s="134"/>
      <c r="H33" s="134"/>
      <c r="I33" s="134"/>
      <c r="J33" s="134"/>
      <c r="K33" s="134"/>
      <c r="L33" s="325"/>
      <c r="M33" s="135"/>
    </row>
    <row r="34" spans="1:13" ht="15" thickBot="1" x14ac:dyDescent="0.4">
      <c r="A34" s="324"/>
      <c r="B34" s="134"/>
      <c r="C34" s="134"/>
      <c r="D34" s="134"/>
      <c r="E34" s="134"/>
      <c r="F34" s="134"/>
      <c r="G34" s="134"/>
      <c r="H34" s="134"/>
      <c r="I34" s="134"/>
      <c r="J34" s="134"/>
      <c r="K34" s="134"/>
      <c r="L34" s="325"/>
      <c r="M34" s="135"/>
    </row>
    <row r="35" spans="1:13" x14ac:dyDescent="0.35">
      <c r="A35" s="324"/>
      <c r="B35" s="256" t="s">
        <v>20</v>
      </c>
      <c r="C35" s="257"/>
      <c r="D35" s="258"/>
      <c r="E35" s="139" t="s">
        <v>10</v>
      </c>
      <c r="F35" s="142" t="s">
        <v>11</v>
      </c>
      <c r="G35" s="259" t="s">
        <v>21</v>
      </c>
      <c r="H35" s="134"/>
      <c r="I35" s="134"/>
      <c r="J35" s="134"/>
      <c r="K35" s="134"/>
      <c r="L35" s="325"/>
      <c r="M35" s="135"/>
    </row>
    <row r="36" spans="1:13" x14ac:dyDescent="0.35">
      <c r="A36" s="324"/>
      <c r="B36" s="213" t="s">
        <v>23</v>
      </c>
      <c r="C36" s="214"/>
      <c r="D36" s="215"/>
      <c r="E36" s="3">
        <v>0</v>
      </c>
      <c r="F36" s="2">
        <v>1</v>
      </c>
      <c r="G36" s="216">
        <f>+F36+E36</f>
        <v>1</v>
      </c>
      <c r="H36" s="134"/>
      <c r="I36" s="134"/>
      <c r="J36" s="134"/>
      <c r="K36" s="134"/>
      <c r="L36" s="325"/>
      <c r="M36" s="136" t="s">
        <v>33</v>
      </c>
    </row>
    <row r="37" spans="1:13" ht="15" thickBot="1" x14ac:dyDescent="0.4">
      <c r="A37" s="324"/>
      <c r="B37" s="265" t="s">
        <v>24</v>
      </c>
      <c r="C37" s="266"/>
      <c r="D37" s="285"/>
      <c r="E37" s="4">
        <v>2</v>
      </c>
      <c r="F37" s="5">
        <v>0.5</v>
      </c>
      <c r="G37" s="286">
        <f>+F37+E37</f>
        <v>2.5</v>
      </c>
      <c r="H37" s="134"/>
      <c r="I37" s="134"/>
      <c r="J37" s="134"/>
      <c r="K37" s="134"/>
      <c r="L37" s="325"/>
      <c r="M37" s="136" t="s">
        <v>33</v>
      </c>
    </row>
    <row r="38" spans="1:13" x14ac:dyDescent="0.35">
      <c r="A38" s="324"/>
      <c r="B38" s="134"/>
      <c r="C38" s="134"/>
      <c r="D38" s="134"/>
      <c r="E38" s="134"/>
      <c r="F38" s="134"/>
      <c r="G38" s="134"/>
      <c r="H38" s="134"/>
      <c r="I38" s="134"/>
      <c r="J38" s="134"/>
      <c r="K38" s="134"/>
      <c r="L38" s="325"/>
      <c r="M38" s="135"/>
    </row>
    <row r="39" spans="1:13" x14ac:dyDescent="0.35">
      <c r="A39" s="326"/>
      <c r="B39" s="146"/>
      <c r="C39" s="146"/>
      <c r="D39" s="146"/>
      <c r="E39" s="146"/>
      <c r="F39" s="146"/>
      <c r="G39" s="146"/>
      <c r="H39" s="146"/>
      <c r="I39" s="146"/>
      <c r="J39" s="146"/>
      <c r="K39" s="146"/>
      <c r="L39" s="209"/>
      <c r="M39" s="135"/>
    </row>
    <row r="40" spans="1:13" x14ac:dyDescent="0.35">
      <c r="A40" s="322"/>
      <c r="B40" s="327" t="s">
        <v>145</v>
      </c>
      <c r="C40" s="263"/>
      <c r="D40" s="263"/>
      <c r="E40" s="263"/>
      <c r="F40" s="263"/>
      <c r="G40" s="263"/>
      <c r="H40" s="263"/>
      <c r="I40" s="263"/>
      <c r="J40" s="263"/>
      <c r="K40" s="263"/>
      <c r="L40" s="323"/>
      <c r="M40" s="135"/>
    </row>
    <row r="41" spans="1:13" x14ac:dyDescent="0.35">
      <c r="A41" s="324"/>
      <c r="B41" s="287" t="s">
        <v>159</v>
      </c>
      <c r="C41" s="288"/>
      <c r="D41" s="289" t="s">
        <v>146</v>
      </c>
      <c r="E41" s="290"/>
      <c r="F41" s="288"/>
      <c r="G41" s="289" t="s">
        <v>147</v>
      </c>
      <c r="H41" s="290"/>
      <c r="I41" s="288"/>
      <c r="J41" s="289" t="s">
        <v>148</v>
      </c>
      <c r="K41" s="134"/>
      <c r="L41" s="325"/>
      <c r="M41" s="135"/>
    </row>
    <row r="42" spans="1:13" x14ac:dyDescent="0.35">
      <c r="A42" s="324"/>
      <c r="B42" s="134"/>
      <c r="C42" s="291" t="s">
        <v>140</v>
      </c>
      <c r="D42" s="292" t="s">
        <v>1</v>
      </c>
      <c r="E42" s="293"/>
      <c r="F42" s="291" t="s">
        <v>140</v>
      </c>
      <c r="G42" s="292" t="s">
        <v>1</v>
      </c>
      <c r="H42" s="293"/>
      <c r="I42" s="294"/>
      <c r="J42" s="292" t="s">
        <v>1</v>
      </c>
      <c r="K42" s="292"/>
      <c r="L42" s="325"/>
      <c r="M42" s="135"/>
    </row>
    <row r="43" spans="1:13" x14ac:dyDescent="0.35">
      <c r="A43" s="324"/>
      <c r="B43" s="295">
        <v>1</v>
      </c>
      <c r="C43" s="329">
        <v>0</v>
      </c>
      <c r="D43" s="296">
        <f>+D$67*C43/$C$67</f>
        <v>0</v>
      </c>
      <c r="E43" s="297"/>
      <c r="F43" s="329">
        <v>0</v>
      </c>
      <c r="G43" s="296">
        <f>+G$67*F43/$F$67</f>
        <v>0</v>
      </c>
      <c r="H43" s="298"/>
      <c r="I43" s="299"/>
      <c r="J43" s="300">
        <f>MIN(G43,D43)</f>
        <v>0</v>
      </c>
      <c r="K43" s="301"/>
      <c r="L43" s="325"/>
      <c r="M43" s="136" t="s">
        <v>160</v>
      </c>
    </row>
    <row r="44" spans="1:13" x14ac:dyDescent="0.35">
      <c r="A44" s="324"/>
      <c r="B44" s="295">
        <v>2</v>
      </c>
      <c r="C44" s="329">
        <v>0</v>
      </c>
      <c r="D44" s="296">
        <f t="shared" ref="D44:D66" si="1">+D$67*C44/$C$67</f>
        <v>0</v>
      </c>
      <c r="E44" s="297"/>
      <c r="F44" s="329">
        <v>0</v>
      </c>
      <c r="G44" s="296">
        <f t="shared" ref="G44:G66" si="2">+G$67*F44/$F$67</f>
        <v>0</v>
      </c>
      <c r="H44" s="298"/>
      <c r="I44" s="299"/>
      <c r="J44" s="300">
        <f t="shared" ref="J44:J66" si="3">MIN(G44,D44)</f>
        <v>0</v>
      </c>
      <c r="K44" s="301"/>
      <c r="L44" s="325"/>
      <c r="M44" s="136" t="s">
        <v>161</v>
      </c>
    </row>
    <row r="45" spans="1:13" x14ac:dyDescent="0.35">
      <c r="A45" s="324"/>
      <c r="B45" s="295">
        <v>3</v>
      </c>
      <c r="C45" s="329">
        <v>0</v>
      </c>
      <c r="D45" s="296">
        <f t="shared" si="1"/>
        <v>0</v>
      </c>
      <c r="E45" s="297"/>
      <c r="F45" s="329">
        <v>0</v>
      </c>
      <c r="G45" s="296">
        <f t="shared" si="2"/>
        <v>0</v>
      </c>
      <c r="H45" s="298"/>
      <c r="I45" s="299"/>
      <c r="J45" s="300">
        <f t="shared" si="3"/>
        <v>0</v>
      </c>
      <c r="K45" s="301"/>
      <c r="L45" s="325"/>
      <c r="M45" s="136" t="s">
        <v>162</v>
      </c>
    </row>
    <row r="46" spans="1:13" x14ac:dyDescent="0.35">
      <c r="A46" s="324"/>
      <c r="B46" s="295">
        <v>4</v>
      </c>
      <c r="C46" s="329">
        <v>0</v>
      </c>
      <c r="D46" s="296">
        <f t="shared" si="1"/>
        <v>0</v>
      </c>
      <c r="E46" s="297"/>
      <c r="F46" s="329">
        <v>0</v>
      </c>
      <c r="G46" s="296">
        <f t="shared" si="2"/>
        <v>0</v>
      </c>
      <c r="H46" s="298"/>
      <c r="I46" s="299"/>
      <c r="J46" s="300">
        <f t="shared" si="3"/>
        <v>0</v>
      </c>
      <c r="K46" s="301"/>
      <c r="L46" s="325"/>
      <c r="M46" s="135"/>
    </row>
    <row r="47" spans="1:13" x14ac:dyDescent="0.35">
      <c r="A47" s="324"/>
      <c r="B47" s="295">
        <v>5</v>
      </c>
      <c r="C47" s="329">
        <v>0</v>
      </c>
      <c r="D47" s="296">
        <f t="shared" si="1"/>
        <v>0</v>
      </c>
      <c r="E47" s="297"/>
      <c r="F47" s="329">
        <v>0</v>
      </c>
      <c r="G47" s="296">
        <f t="shared" si="2"/>
        <v>0</v>
      </c>
      <c r="H47" s="298"/>
      <c r="I47" s="299"/>
      <c r="J47" s="300">
        <f t="shared" si="3"/>
        <v>0</v>
      </c>
      <c r="K47" s="301"/>
      <c r="L47" s="325"/>
      <c r="M47" s="135"/>
    </row>
    <row r="48" spans="1:13" x14ac:dyDescent="0.35">
      <c r="A48" s="324"/>
      <c r="B48" s="295">
        <v>6</v>
      </c>
      <c r="C48" s="329">
        <v>0</v>
      </c>
      <c r="D48" s="296">
        <f t="shared" si="1"/>
        <v>0</v>
      </c>
      <c r="E48" s="297"/>
      <c r="F48" s="329">
        <v>5</v>
      </c>
      <c r="G48" s="296">
        <f t="shared" si="2"/>
        <v>0.05</v>
      </c>
      <c r="H48" s="298"/>
      <c r="I48" s="299"/>
      <c r="J48" s="300">
        <f t="shared" si="3"/>
        <v>0</v>
      </c>
      <c r="K48" s="301"/>
      <c r="L48" s="325"/>
      <c r="M48" s="135"/>
    </row>
    <row r="49" spans="1:13" x14ac:dyDescent="0.35">
      <c r="A49" s="324"/>
      <c r="B49" s="295">
        <v>7</v>
      </c>
      <c r="C49" s="329">
        <v>0</v>
      </c>
      <c r="D49" s="296">
        <f t="shared" si="1"/>
        <v>0</v>
      </c>
      <c r="E49" s="297"/>
      <c r="F49" s="329">
        <v>10</v>
      </c>
      <c r="G49" s="296">
        <f t="shared" si="2"/>
        <v>0.1</v>
      </c>
      <c r="H49" s="298"/>
      <c r="I49" s="299"/>
      <c r="J49" s="300">
        <f t="shared" si="3"/>
        <v>0</v>
      </c>
      <c r="K49" s="301"/>
      <c r="L49" s="325"/>
      <c r="M49" s="135"/>
    </row>
    <row r="50" spans="1:13" x14ac:dyDescent="0.35">
      <c r="A50" s="324"/>
      <c r="B50" s="295">
        <v>8</v>
      </c>
      <c r="C50" s="329">
        <v>2.5</v>
      </c>
      <c r="D50" s="296">
        <f t="shared" si="1"/>
        <v>0.2</v>
      </c>
      <c r="E50" s="297"/>
      <c r="F50" s="329">
        <v>10</v>
      </c>
      <c r="G50" s="296">
        <f t="shared" si="2"/>
        <v>0.1</v>
      </c>
      <c r="H50" s="298"/>
      <c r="I50" s="299"/>
      <c r="J50" s="300">
        <f t="shared" si="3"/>
        <v>0.1</v>
      </c>
      <c r="K50" s="301"/>
      <c r="L50" s="325"/>
      <c r="M50" s="135"/>
    </row>
    <row r="51" spans="1:13" x14ac:dyDescent="0.35">
      <c r="A51" s="324"/>
      <c r="B51" s="295">
        <v>9</v>
      </c>
      <c r="C51" s="329">
        <v>5</v>
      </c>
      <c r="D51" s="296">
        <f t="shared" si="1"/>
        <v>0.4</v>
      </c>
      <c r="E51" s="297"/>
      <c r="F51" s="329">
        <v>5</v>
      </c>
      <c r="G51" s="296">
        <f t="shared" si="2"/>
        <v>0.05</v>
      </c>
      <c r="H51" s="298"/>
      <c r="I51" s="299"/>
      <c r="J51" s="300">
        <f t="shared" si="3"/>
        <v>0.05</v>
      </c>
      <c r="K51" s="301"/>
      <c r="L51" s="325"/>
      <c r="M51" s="135"/>
    </row>
    <row r="52" spans="1:13" x14ac:dyDescent="0.35">
      <c r="A52" s="324"/>
      <c r="B52" s="295">
        <v>10</v>
      </c>
      <c r="C52" s="329">
        <v>10</v>
      </c>
      <c r="D52" s="296">
        <f t="shared" si="1"/>
        <v>0.8</v>
      </c>
      <c r="E52" s="297"/>
      <c r="F52" s="329">
        <v>0</v>
      </c>
      <c r="G52" s="296">
        <f t="shared" si="2"/>
        <v>0</v>
      </c>
      <c r="H52" s="298"/>
      <c r="I52" s="299"/>
      <c r="J52" s="300">
        <f t="shared" si="3"/>
        <v>0</v>
      </c>
      <c r="K52" s="301"/>
      <c r="L52" s="325"/>
      <c r="M52" s="135"/>
    </row>
    <row r="53" spans="1:13" x14ac:dyDescent="0.35">
      <c r="A53" s="324"/>
      <c r="B53" s="295">
        <v>11</v>
      </c>
      <c r="C53" s="329">
        <v>12.5</v>
      </c>
      <c r="D53" s="296">
        <f t="shared" si="1"/>
        <v>1</v>
      </c>
      <c r="E53" s="297"/>
      <c r="F53" s="329">
        <v>0</v>
      </c>
      <c r="G53" s="296">
        <f t="shared" si="2"/>
        <v>0</v>
      </c>
      <c r="H53" s="298"/>
      <c r="I53" s="299"/>
      <c r="J53" s="300">
        <f t="shared" si="3"/>
        <v>0</v>
      </c>
      <c r="K53" s="301"/>
      <c r="L53" s="325"/>
      <c r="M53" s="135"/>
    </row>
    <row r="54" spans="1:13" x14ac:dyDescent="0.35">
      <c r="A54" s="324"/>
      <c r="B54" s="295">
        <v>12</v>
      </c>
      <c r="C54" s="329">
        <v>15</v>
      </c>
      <c r="D54" s="296">
        <f t="shared" si="1"/>
        <v>1.2</v>
      </c>
      <c r="E54" s="297"/>
      <c r="F54" s="329">
        <v>5</v>
      </c>
      <c r="G54" s="296">
        <f t="shared" si="2"/>
        <v>0.05</v>
      </c>
      <c r="H54" s="298"/>
      <c r="I54" s="299"/>
      <c r="J54" s="300">
        <f t="shared" si="3"/>
        <v>0.05</v>
      </c>
      <c r="K54" s="301"/>
      <c r="L54" s="325"/>
      <c r="M54" s="135"/>
    </row>
    <row r="55" spans="1:13" x14ac:dyDescent="0.35">
      <c r="A55" s="324"/>
      <c r="B55" s="295">
        <v>13</v>
      </c>
      <c r="C55" s="329">
        <v>15</v>
      </c>
      <c r="D55" s="296">
        <f t="shared" si="1"/>
        <v>1.2</v>
      </c>
      <c r="E55" s="297"/>
      <c r="F55" s="329">
        <v>5</v>
      </c>
      <c r="G55" s="296">
        <f t="shared" si="2"/>
        <v>0.05</v>
      </c>
      <c r="H55" s="298"/>
      <c r="I55" s="299"/>
      <c r="J55" s="300">
        <f t="shared" si="3"/>
        <v>0.05</v>
      </c>
      <c r="K55" s="301"/>
      <c r="L55" s="325"/>
      <c r="M55" s="135"/>
    </row>
    <row r="56" spans="1:13" x14ac:dyDescent="0.35">
      <c r="A56" s="324"/>
      <c r="B56" s="295">
        <v>14</v>
      </c>
      <c r="C56" s="329">
        <v>13.5</v>
      </c>
      <c r="D56" s="296">
        <f t="shared" si="1"/>
        <v>1.08</v>
      </c>
      <c r="E56" s="297"/>
      <c r="F56" s="329">
        <v>0</v>
      </c>
      <c r="G56" s="296">
        <f t="shared" si="2"/>
        <v>0</v>
      </c>
      <c r="H56" s="298"/>
      <c r="I56" s="299"/>
      <c r="J56" s="300">
        <f t="shared" si="3"/>
        <v>0</v>
      </c>
      <c r="K56" s="301"/>
      <c r="L56" s="325"/>
      <c r="M56" s="135"/>
    </row>
    <row r="57" spans="1:13" x14ac:dyDescent="0.35">
      <c r="A57" s="324"/>
      <c r="B57" s="295">
        <v>15</v>
      </c>
      <c r="C57" s="329">
        <v>11.5</v>
      </c>
      <c r="D57" s="296">
        <f t="shared" si="1"/>
        <v>0.92</v>
      </c>
      <c r="E57" s="297"/>
      <c r="F57" s="329">
        <v>0</v>
      </c>
      <c r="G57" s="296">
        <f t="shared" si="2"/>
        <v>0</v>
      </c>
      <c r="H57" s="298"/>
      <c r="I57" s="299"/>
      <c r="J57" s="300">
        <f t="shared" si="3"/>
        <v>0</v>
      </c>
      <c r="K57" s="301"/>
      <c r="L57" s="325"/>
      <c r="M57" s="135"/>
    </row>
    <row r="58" spans="1:13" x14ac:dyDescent="0.35">
      <c r="A58" s="324"/>
      <c r="B58" s="295">
        <v>16</v>
      </c>
      <c r="C58" s="329">
        <v>7.5</v>
      </c>
      <c r="D58" s="296">
        <f t="shared" si="1"/>
        <v>0.6</v>
      </c>
      <c r="E58" s="297"/>
      <c r="F58" s="329">
        <v>0</v>
      </c>
      <c r="G58" s="296">
        <f t="shared" si="2"/>
        <v>0</v>
      </c>
      <c r="H58" s="298"/>
      <c r="I58" s="299"/>
      <c r="J58" s="300">
        <f t="shared" si="3"/>
        <v>0</v>
      </c>
      <c r="K58" s="301"/>
      <c r="L58" s="325"/>
      <c r="M58" s="135"/>
    </row>
    <row r="59" spans="1:13" x14ac:dyDescent="0.35">
      <c r="A59" s="324"/>
      <c r="B59" s="295">
        <v>17</v>
      </c>
      <c r="C59" s="329">
        <v>5</v>
      </c>
      <c r="D59" s="296">
        <f t="shared" si="1"/>
        <v>0.4</v>
      </c>
      <c r="E59" s="297"/>
      <c r="F59" s="329">
        <v>0</v>
      </c>
      <c r="G59" s="296">
        <f t="shared" si="2"/>
        <v>0</v>
      </c>
      <c r="H59" s="298"/>
      <c r="I59" s="299"/>
      <c r="J59" s="300">
        <f t="shared" si="3"/>
        <v>0</v>
      </c>
      <c r="K59" s="301"/>
      <c r="L59" s="325"/>
      <c r="M59" s="135"/>
    </row>
    <row r="60" spans="1:13" x14ac:dyDescent="0.35">
      <c r="A60" s="324"/>
      <c r="B60" s="295">
        <v>18</v>
      </c>
      <c r="C60" s="329">
        <v>2.5</v>
      </c>
      <c r="D60" s="296">
        <f t="shared" si="1"/>
        <v>0.2</v>
      </c>
      <c r="E60" s="297"/>
      <c r="F60" s="329">
        <v>5</v>
      </c>
      <c r="G60" s="296">
        <f t="shared" si="2"/>
        <v>0.05</v>
      </c>
      <c r="H60" s="298"/>
      <c r="I60" s="299"/>
      <c r="J60" s="300">
        <f t="shared" si="3"/>
        <v>0.05</v>
      </c>
      <c r="K60" s="301"/>
      <c r="L60" s="325"/>
      <c r="M60" s="135"/>
    </row>
    <row r="61" spans="1:13" x14ac:dyDescent="0.35">
      <c r="A61" s="324"/>
      <c r="B61" s="295">
        <v>19</v>
      </c>
      <c r="C61" s="329">
        <v>0</v>
      </c>
      <c r="D61" s="296">
        <f t="shared" si="1"/>
        <v>0</v>
      </c>
      <c r="E61" s="297"/>
      <c r="F61" s="329">
        <v>10</v>
      </c>
      <c r="G61" s="296">
        <f t="shared" si="2"/>
        <v>0.1</v>
      </c>
      <c r="H61" s="298"/>
      <c r="I61" s="299"/>
      <c r="J61" s="300">
        <f t="shared" si="3"/>
        <v>0</v>
      </c>
      <c r="K61" s="301"/>
      <c r="L61" s="325"/>
      <c r="M61" s="135"/>
    </row>
    <row r="62" spans="1:13" x14ac:dyDescent="0.35">
      <c r="A62" s="324"/>
      <c r="B62" s="295">
        <v>20</v>
      </c>
      <c r="C62" s="329">
        <v>0</v>
      </c>
      <c r="D62" s="296">
        <f t="shared" si="1"/>
        <v>0</v>
      </c>
      <c r="E62" s="297"/>
      <c r="F62" s="329">
        <v>15</v>
      </c>
      <c r="G62" s="296">
        <f t="shared" si="2"/>
        <v>0.15</v>
      </c>
      <c r="H62" s="298"/>
      <c r="I62" s="299"/>
      <c r="J62" s="300">
        <f t="shared" si="3"/>
        <v>0</v>
      </c>
      <c r="K62" s="301"/>
      <c r="L62" s="325"/>
      <c r="M62" s="135"/>
    </row>
    <row r="63" spans="1:13" x14ac:dyDescent="0.35">
      <c r="A63" s="324"/>
      <c r="B63" s="295">
        <v>21</v>
      </c>
      <c r="C63" s="329">
        <v>0</v>
      </c>
      <c r="D63" s="296">
        <f t="shared" si="1"/>
        <v>0</v>
      </c>
      <c r="E63" s="297"/>
      <c r="F63" s="329">
        <v>15</v>
      </c>
      <c r="G63" s="296">
        <f t="shared" si="2"/>
        <v>0.15</v>
      </c>
      <c r="H63" s="298"/>
      <c r="I63" s="299"/>
      <c r="J63" s="300">
        <f t="shared" si="3"/>
        <v>0</v>
      </c>
      <c r="K63" s="301"/>
      <c r="L63" s="325"/>
      <c r="M63" s="135"/>
    </row>
    <row r="64" spans="1:13" x14ac:dyDescent="0.35">
      <c r="A64" s="324"/>
      <c r="B64" s="295">
        <v>22</v>
      </c>
      <c r="C64" s="329">
        <v>0</v>
      </c>
      <c r="D64" s="296">
        <f t="shared" si="1"/>
        <v>0</v>
      </c>
      <c r="E64" s="297"/>
      <c r="F64" s="329">
        <v>10</v>
      </c>
      <c r="G64" s="296">
        <f t="shared" si="2"/>
        <v>0.1</v>
      </c>
      <c r="H64" s="298"/>
      <c r="I64" s="299"/>
      <c r="J64" s="300">
        <f t="shared" si="3"/>
        <v>0</v>
      </c>
      <c r="K64" s="301"/>
      <c r="L64" s="325"/>
      <c r="M64" s="135"/>
    </row>
    <row r="65" spans="1:13" x14ac:dyDescent="0.35">
      <c r="A65" s="324"/>
      <c r="B65" s="295">
        <v>23</v>
      </c>
      <c r="C65" s="329">
        <v>0</v>
      </c>
      <c r="D65" s="296">
        <f t="shared" si="1"/>
        <v>0</v>
      </c>
      <c r="E65" s="297"/>
      <c r="F65" s="329">
        <v>5</v>
      </c>
      <c r="G65" s="296">
        <f t="shared" si="2"/>
        <v>0.05</v>
      </c>
      <c r="H65" s="298"/>
      <c r="I65" s="299"/>
      <c r="J65" s="300">
        <f t="shared" si="3"/>
        <v>0</v>
      </c>
      <c r="K65" s="301"/>
      <c r="L65" s="325"/>
      <c r="M65" s="135"/>
    </row>
    <row r="66" spans="1:13" x14ac:dyDescent="0.35">
      <c r="A66" s="324"/>
      <c r="B66" s="302">
        <v>24</v>
      </c>
      <c r="C66" s="330">
        <v>0</v>
      </c>
      <c r="D66" s="303">
        <f t="shared" si="1"/>
        <v>0</v>
      </c>
      <c r="E66" s="304"/>
      <c r="F66" s="330">
        <v>0</v>
      </c>
      <c r="G66" s="303">
        <f t="shared" si="2"/>
        <v>0</v>
      </c>
      <c r="H66" s="305"/>
      <c r="I66" s="306"/>
      <c r="J66" s="307">
        <f t="shared" si="3"/>
        <v>0</v>
      </c>
      <c r="K66" s="308"/>
      <c r="L66" s="325"/>
      <c r="M66" s="135"/>
    </row>
    <row r="67" spans="1:13" x14ac:dyDescent="0.35">
      <c r="A67" s="324"/>
      <c r="B67" s="309" t="s">
        <v>149</v>
      </c>
      <c r="C67" s="310">
        <f>SUM(C43:C66)</f>
        <v>100</v>
      </c>
      <c r="D67" s="311">
        <f>F87</f>
        <v>8</v>
      </c>
      <c r="E67" s="312"/>
      <c r="F67" s="310">
        <f>SUM(F43:F66)</f>
        <v>100</v>
      </c>
      <c r="G67" s="311">
        <f>+F85</f>
        <v>1</v>
      </c>
      <c r="H67" s="312"/>
      <c r="I67" s="313"/>
      <c r="J67" s="311">
        <f>SUM(J43:J66)</f>
        <v>0.3</v>
      </c>
      <c r="K67" s="214"/>
      <c r="L67" s="325"/>
      <c r="M67" s="136" t="s">
        <v>163</v>
      </c>
    </row>
    <row r="68" spans="1:13" x14ac:dyDescent="0.35">
      <c r="A68" s="324"/>
      <c r="B68" s="263"/>
      <c r="C68" s="263"/>
      <c r="D68" s="263"/>
      <c r="E68" s="263"/>
      <c r="F68" s="263"/>
      <c r="G68" s="263"/>
      <c r="H68" s="263"/>
      <c r="I68" s="263"/>
      <c r="J68" s="263"/>
      <c r="K68" s="263"/>
      <c r="L68" s="325"/>
      <c r="M68" s="135"/>
    </row>
    <row r="69" spans="1:13" x14ac:dyDescent="0.35">
      <c r="A69" s="324"/>
      <c r="B69" s="134" t="s">
        <v>150</v>
      </c>
      <c r="C69" s="134"/>
      <c r="D69" s="134"/>
      <c r="E69" s="134"/>
      <c r="F69" s="134" t="s">
        <v>153</v>
      </c>
      <c r="G69" s="314">
        <f>MIN(G67,D67)</f>
        <v>1</v>
      </c>
      <c r="H69" s="134"/>
      <c r="I69" s="134"/>
      <c r="J69" s="134"/>
      <c r="K69" s="134"/>
      <c r="L69" s="325"/>
      <c r="M69" s="136" t="s">
        <v>164</v>
      </c>
    </row>
    <row r="70" spans="1:13" x14ac:dyDescent="0.35">
      <c r="A70" s="324"/>
      <c r="B70" s="134" t="s">
        <v>151</v>
      </c>
      <c r="C70" s="134"/>
      <c r="D70" s="134"/>
      <c r="E70" s="134"/>
      <c r="F70" s="134" t="s">
        <v>154</v>
      </c>
      <c r="G70" s="314">
        <f>J67</f>
        <v>0.3</v>
      </c>
      <c r="H70" s="134"/>
      <c r="I70" s="134"/>
      <c r="J70" s="134"/>
      <c r="K70" s="134"/>
      <c r="L70" s="325"/>
      <c r="M70" s="136" t="s">
        <v>165</v>
      </c>
    </row>
    <row r="71" spans="1:13" x14ac:dyDescent="0.35">
      <c r="A71" s="324"/>
      <c r="B71" s="134" t="s">
        <v>152</v>
      </c>
      <c r="C71" s="134"/>
      <c r="D71" s="134"/>
      <c r="E71" s="134"/>
      <c r="F71" s="134" t="s">
        <v>155</v>
      </c>
      <c r="G71" s="314">
        <f>+G70/G69</f>
        <v>0.3</v>
      </c>
      <c r="H71" s="134"/>
      <c r="I71" s="134"/>
      <c r="J71" s="134"/>
      <c r="K71" s="134"/>
      <c r="L71" s="325"/>
      <c r="M71" s="136"/>
    </row>
    <row r="72" spans="1:13" x14ac:dyDescent="0.35">
      <c r="A72" s="324"/>
      <c r="B72" s="134"/>
      <c r="C72" s="134"/>
      <c r="D72" s="134"/>
      <c r="E72" s="134"/>
      <c r="F72" s="134"/>
      <c r="G72" s="314"/>
      <c r="H72" s="134"/>
      <c r="I72" s="134"/>
      <c r="J72" s="134"/>
      <c r="K72" s="134"/>
      <c r="L72" s="325"/>
      <c r="M72" s="136"/>
    </row>
    <row r="73" spans="1:13" x14ac:dyDescent="0.35">
      <c r="A73" s="324"/>
      <c r="B73" s="134"/>
      <c r="C73" s="134"/>
      <c r="D73" s="134"/>
      <c r="E73" s="134"/>
      <c r="F73" s="134"/>
      <c r="G73" s="314"/>
      <c r="H73" s="134"/>
      <c r="I73" s="134"/>
      <c r="J73" s="134"/>
      <c r="K73" s="134"/>
      <c r="L73" s="325"/>
      <c r="M73" s="136"/>
    </row>
    <row r="74" spans="1:13" x14ac:dyDescent="0.35">
      <c r="A74" s="324"/>
      <c r="B74" s="134"/>
      <c r="C74" s="134"/>
      <c r="D74" s="134"/>
      <c r="E74" s="134"/>
      <c r="F74" s="134"/>
      <c r="G74" s="314"/>
      <c r="H74" s="134"/>
      <c r="I74" s="134"/>
      <c r="J74" s="134"/>
      <c r="K74" s="134"/>
      <c r="L74" s="325"/>
      <c r="M74" s="136"/>
    </row>
    <row r="75" spans="1:13" x14ac:dyDescent="0.35">
      <c r="A75" s="324"/>
      <c r="B75" s="134"/>
      <c r="C75" s="134"/>
      <c r="D75" s="134"/>
      <c r="E75" s="134"/>
      <c r="F75" s="134"/>
      <c r="G75" s="314"/>
      <c r="H75" s="134"/>
      <c r="I75" s="134"/>
      <c r="J75" s="134"/>
      <c r="K75" s="134"/>
      <c r="L75" s="325"/>
      <c r="M75" s="136"/>
    </row>
    <row r="76" spans="1:13" x14ac:dyDescent="0.35">
      <c r="A76" s="324"/>
      <c r="B76" s="134"/>
      <c r="C76" s="134"/>
      <c r="D76" s="134"/>
      <c r="E76" s="134"/>
      <c r="F76" s="134"/>
      <c r="G76" s="314"/>
      <c r="H76" s="134"/>
      <c r="I76" s="134"/>
      <c r="J76" s="134"/>
      <c r="K76" s="134"/>
      <c r="L76" s="325"/>
      <c r="M76" s="136"/>
    </row>
    <row r="77" spans="1:13" x14ac:dyDescent="0.35">
      <c r="A77" s="324"/>
      <c r="B77" s="134"/>
      <c r="C77" s="134"/>
      <c r="D77" s="134"/>
      <c r="E77" s="134"/>
      <c r="F77" s="134"/>
      <c r="G77" s="314"/>
      <c r="H77" s="134"/>
      <c r="I77" s="134"/>
      <c r="J77" s="134"/>
      <c r="K77" s="134"/>
      <c r="L77" s="325"/>
      <c r="M77" s="136"/>
    </row>
    <row r="78" spans="1:13" x14ac:dyDescent="0.35">
      <c r="A78" s="324"/>
      <c r="B78" s="134"/>
      <c r="C78" s="134"/>
      <c r="D78" s="134"/>
      <c r="E78" s="134"/>
      <c r="F78" s="134"/>
      <c r="G78" s="314"/>
      <c r="H78" s="134"/>
      <c r="I78" s="134"/>
      <c r="J78" s="134"/>
      <c r="K78" s="134"/>
      <c r="L78" s="325"/>
      <c r="M78" s="136"/>
    </row>
    <row r="79" spans="1:13" x14ac:dyDescent="0.35">
      <c r="A79" s="324"/>
      <c r="B79" s="134"/>
      <c r="C79" s="134"/>
      <c r="D79" s="134"/>
      <c r="E79" s="134"/>
      <c r="F79" s="134"/>
      <c r="G79" s="314"/>
      <c r="H79" s="134"/>
      <c r="I79" s="134"/>
      <c r="J79" s="134"/>
      <c r="K79" s="134"/>
      <c r="L79" s="325"/>
      <c r="M79" s="136"/>
    </row>
    <row r="80" spans="1:13" x14ac:dyDescent="0.35">
      <c r="A80" s="326"/>
      <c r="B80" s="146"/>
      <c r="C80" s="146"/>
      <c r="D80" s="146"/>
      <c r="E80" s="146"/>
      <c r="F80" s="146"/>
      <c r="G80" s="328"/>
      <c r="H80" s="146"/>
      <c r="I80" s="146"/>
      <c r="J80" s="146"/>
      <c r="K80" s="146"/>
      <c r="L80" s="209"/>
      <c r="M80" s="136"/>
    </row>
    <row r="81" spans="1:14" x14ac:dyDescent="0.35">
      <c r="A81" s="319"/>
      <c r="B81" s="320"/>
      <c r="C81" s="320"/>
      <c r="D81" s="320"/>
      <c r="E81" s="320"/>
      <c r="F81" s="320"/>
      <c r="G81" s="320"/>
      <c r="H81" s="320"/>
      <c r="I81" s="320"/>
      <c r="J81" s="320"/>
      <c r="K81" s="320"/>
      <c r="L81" s="320"/>
      <c r="M81" s="321"/>
      <c r="N81" s="321"/>
    </row>
    <row r="82" spans="1:14" x14ac:dyDescent="0.35">
      <c r="A82" s="320"/>
      <c r="B82" s="320"/>
      <c r="C82" s="320"/>
      <c r="D82" s="320"/>
      <c r="E82" s="320"/>
      <c r="F82" s="320"/>
      <c r="G82" s="320"/>
      <c r="H82" s="320"/>
      <c r="I82" s="320"/>
      <c r="J82" s="320"/>
      <c r="K82" s="321"/>
      <c r="L82" s="321"/>
      <c r="M82" s="321"/>
      <c r="N82" s="321"/>
    </row>
    <row r="83" spans="1:14" x14ac:dyDescent="0.35">
      <c r="A83" s="321"/>
      <c r="B83" s="321"/>
      <c r="C83" s="321"/>
      <c r="D83" s="321"/>
      <c r="E83" s="321"/>
      <c r="F83" s="321"/>
      <c r="G83" s="321"/>
      <c r="H83" s="321"/>
      <c r="I83" s="321"/>
      <c r="J83" s="321"/>
      <c r="K83" s="321"/>
      <c r="L83" s="321"/>
      <c r="M83" s="321"/>
      <c r="N83" s="321"/>
    </row>
    <row r="84" spans="1:14" x14ac:dyDescent="0.35">
      <c r="B84" s="133" t="s">
        <v>13</v>
      </c>
      <c r="D84" s="280" t="b">
        <v>1</v>
      </c>
      <c r="F84" s="318">
        <f>IF(D84,1,0)</f>
        <v>1</v>
      </c>
    </row>
    <row r="85" spans="1:14" x14ac:dyDescent="0.35">
      <c r="B85" s="133" t="s">
        <v>0</v>
      </c>
      <c r="D85" s="1">
        <v>10</v>
      </c>
      <c r="E85" s="133" t="s">
        <v>1</v>
      </c>
      <c r="F85" s="220">
        <f>+D85/10</f>
        <v>1</v>
      </c>
      <c r="G85" s="133" t="str">
        <f>TEXT(F85,"0,0")&amp;" "&amp;E85</f>
        <v>1,0 kWh</v>
      </c>
    </row>
    <row r="86" spans="1:14" x14ac:dyDescent="0.35">
      <c r="F86" s="315"/>
    </row>
    <row r="87" spans="1:14" x14ac:dyDescent="0.35">
      <c r="B87" s="133" t="s">
        <v>2</v>
      </c>
      <c r="E87" s="133" t="s">
        <v>1</v>
      </c>
      <c r="F87" s="1">
        <v>8</v>
      </c>
      <c r="G87" s="133" t="str">
        <f>TEXT(F87,"0,0")&amp;" "&amp;E87</f>
        <v>8,0 kWh</v>
      </c>
    </row>
    <row r="88" spans="1:14" x14ac:dyDescent="0.35">
      <c r="B88" s="133" t="s">
        <v>4</v>
      </c>
      <c r="E88" s="133" t="s">
        <v>1</v>
      </c>
      <c r="F88" s="316">
        <f>+J67</f>
        <v>0.3</v>
      </c>
      <c r="G88" s="133" t="str">
        <f>TEXT(F88,"0,00")&amp;" "&amp;E88</f>
        <v>0,30 kWh</v>
      </c>
    </row>
    <row r="89" spans="1:14" x14ac:dyDescent="0.35">
      <c r="B89" s="133" t="s">
        <v>3</v>
      </c>
      <c r="E89" s="133" t="s">
        <v>1</v>
      </c>
      <c r="F89" s="316">
        <f>+F85-F88</f>
        <v>0.7</v>
      </c>
      <c r="G89" s="133" t="str">
        <f>TEXT(F89,"0,00")&amp;" "&amp;E89</f>
        <v>0,70 kWh</v>
      </c>
    </row>
    <row r="90" spans="1:14" x14ac:dyDescent="0.35">
      <c r="B90" s="133" t="s">
        <v>7</v>
      </c>
      <c r="E90" s="133" t="s">
        <v>1</v>
      </c>
      <c r="F90" s="317">
        <f>+F87-F88</f>
        <v>7.7</v>
      </c>
      <c r="G90" s="133" t="str">
        <f>TEXT(F90,"0,00")&amp;" "&amp;E90</f>
        <v>7,70 kWh</v>
      </c>
    </row>
    <row r="91" spans="1:14" x14ac:dyDescent="0.35">
      <c r="B91" s="133" t="s">
        <v>139</v>
      </c>
      <c r="E91" s="133" t="s">
        <v>140</v>
      </c>
      <c r="F91" s="278">
        <f>+G71</f>
        <v>0.3</v>
      </c>
      <c r="G91" s="133" t="str">
        <f>TEXT(F91,"0 %")</f>
        <v>30 %</v>
      </c>
    </row>
  </sheetData>
  <sheetProtection sheet="1" objects="1" scenarios="1"/>
  <conditionalFormatting sqref="B29:J30">
    <cfRule type="expression" dxfId="1" priority="1">
      <formula>$D$84=FALSE</formula>
    </cfRule>
  </conditionalFormatting>
  <pageMargins left="0.7" right="0.7" top="0.75" bottom="0.75" header="0.3" footer="0.3"/>
  <pageSetup paperSize="9" fitToHeight="0" orientation="portrait" horizontalDpi="300" verticalDpi="300" r:id="rId1"/>
  <headerFooter>
    <oddFooter>&amp;C&amp;P/&amp;N</oddFooter>
  </headerFooter>
  <rowBreaks count="1" manualBreakCount="1">
    <brk id="39" max="11" man="1"/>
  </rowBreaks>
  <drawing r:id="rId2"/>
  <legacyDrawing r:id="rId3"/>
  <mc:AlternateContent xmlns:mc="http://schemas.openxmlformats.org/markup-compatibility/2006">
    <mc:Choice Requires="x14">
      <controls>
        <mc:AlternateContent xmlns:mc="http://schemas.openxmlformats.org/markup-compatibility/2006">
          <mc:Choice Requires="x14">
            <control shapeId="55298" r:id="rId4" name="Spinner 2">
              <controlPr locked="0" defaultSize="0" autoPict="0">
                <anchor moveWithCells="1">
                  <from>
                    <xdr:col>1</xdr:col>
                    <xdr:colOff>723900</xdr:colOff>
                    <xdr:row>3</xdr:row>
                    <xdr:rowOff>76200</xdr:rowOff>
                  </from>
                  <to>
                    <xdr:col>1</xdr:col>
                    <xdr:colOff>965200</xdr:colOff>
                    <xdr:row>4</xdr:row>
                    <xdr:rowOff>184150</xdr:rowOff>
                  </to>
                </anchor>
              </controlPr>
            </control>
          </mc:Choice>
        </mc:AlternateContent>
        <mc:AlternateContent xmlns:mc="http://schemas.openxmlformats.org/markup-compatibility/2006">
          <mc:Choice Requires="x14">
            <control shapeId="55299" r:id="rId5" name="Check Box 3">
              <controlPr locked="0" defaultSize="0" autoFill="0" autoLine="0" autoPict="0">
                <anchor moveWithCells="1">
                  <from>
                    <xdr:col>1</xdr:col>
                    <xdr:colOff>927100</xdr:colOff>
                    <xdr:row>25</xdr:row>
                    <xdr:rowOff>50800</xdr:rowOff>
                  </from>
                  <to>
                    <xdr:col>2</xdr:col>
                    <xdr:colOff>38100</xdr:colOff>
                    <xdr:row>27</xdr:row>
                    <xdr:rowOff>0</xdr:rowOff>
                  </to>
                </anchor>
              </controlPr>
            </control>
          </mc:Choice>
        </mc:AlternateContent>
        <mc:AlternateContent xmlns:mc="http://schemas.openxmlformats.org/markup-compatibility/2006">
          <mc:Choice Requires="x14">
            <control shapeId="55301" r:id="rId6" name="Spinner 5">
              <controlPr locked="0" defaultSize="0" autoPict="0">
                <anchor moveWithCells="1">
                  <from>
                    <xdr:col>4</xdr:col>
                    <xdr:colOff>209550</xdr:colOff>
                    <xdr:row>4</xdr:row>
                    <xdr:rowOff>165100</xdr:rowOff>
                  </from>
                  <to>
                    <xdr:col>5</xdr:col>
                    <xdr:colOff>19050</xdr:colOff>
                    <xdr:row>6</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61"/>
  <sheetViews>
    <sheetView zoomScaleNormal="100" workbookViewId="0">
      <selection activeCell="N22" sqref="N22"/>
    </sheetView>
  </sheetViews>
  <sheetFormatPr defaultRowHeight="14.5" x14ac:dyDescent="0.35"/>
  <cols>
    <col min="1" max="1" width="0.7265625" customWidth="1"/>
    <col min="2" max="2" width="5.1796875" customWidth="1"/>
    <col min="3" max="3" width="17.7265625" customWidth="1"/>
    <col min="4" max="4" width="5.26953125" customWidth="1"/>
    <col min="5" max="11" width="8.1796875" customWidth="1"/>
    <col min="12" max="12" width="16.1796875" customWidth="1"/>
    <col min="13" max="13" width="4.453125" customWidth="1"/>
    <col min="14" max="14" width="72.26953125" customWidth="1"/>
  </cols>
  <sheetData>
    <row r="1" spans="2:14" ht="5.25" customHeight="1" thickBot="1" x14ac:dyDescent="0.3"/>
    <row r="2" spans="2:14" ht="14.25" customHeight="1" x14ac:dyDescent="0.25">
      <c r="B2" s="335"/>
      <c r="C2" s="336"/>
      <c r="D2" s="336"/>
      <c r="E2" s="336"/>
      <c r="F2" s="336"/>
      <c r="G2" s="336"/>
      <c r="H2" s="336"/>
      <c r="I2" s="336"/>
      <c r="J2" s="336"/>
      <c r="K2" s="336"/>
      <c r="L2" s="336"/>
      <c r="M2" s="337"/>
      <c r="N2" s="338"/>
    </row>
    <row r="3" spans="2:14" ht="14.25" customHeight="1" x14ac:dyDescent="0.25">
      <c r="B3" s="339"/>
      <c r="C3" s="340"/>
      <c r="D3" s="340"/>
      <c r="E3" s="340"/>
      <c r="F3" s="340"/>
      <c r="G3" s="340"/>
      <c r="H3" s="340"/>
      <c r="I3" s="340"/>
      <c r="J3" s="340"/>
      <c r="K3" s="340"/>
      <c r="L3" s="340"/>
      <c r="M3" s="341"/>
      <c r="N3" s="342" t="s">
        <v>19</v>
      </c>
    </row>
    <row r="4" spans="2:14" ht="14.25" customHeight="1" x14ac:dyDescent="0.25">
      <c r="B4" s="339"/>
      <c r="C4" s="340"/>
      <c r="D4" s="340"/>
      <c r="E4" s="340"/>
      <c r="F4" s="340"/>
      <c r="G4" s="340"/>
      <c r="H4" s="340"/>
      <c r="I4" s="340"/>
      <c r="J4" s="340"/>
      <c r="K4" s="340"/>
      <c r="L4" s="340"/>
      <c r="M4" s="341"/>
      <c r="N4" s="342"/>
    </row>
    <row r="5" spans="2:14" ht="14.25" customHeight="1" x14ac:dyDescent="0.25">
      <c r="B5" s="339"/>
      <c r="C5" s="340"/>
      <c r="D5" s="340"/>
      <c r="E5" s="340"/>
      <c r="F5" s="340"/>
      <c r="G5" s="340"/>
      <c r="H5" s="340"/>
      <c r="I5" s="340"/>
      <c r="J5" s="340"/>
      <c r="K5" s="340"/>
      <c r="L5" s="340"/>
      <c r="M5" s="341"/>
      <c r="N5" s="342" t="s">
        <v>19</v>
      </c>
    </row>
    <row r="6" spans="2:14" ht="15" x14ac:dyDescent="0.25">
      <c r="B6" s="339"/>
      <c r="C6" s="340"/>
      <c r="D6" s="340"/>
      <c r="E6" s="340"/>
      <c r="F6" s="340"/>
      <c r="G6" s="340"/>
      <c r="H6" s="340"/>
      <c r="I6" s="340"/>
      <c r="J6" s="340"/>
      <c r="K6" s="340"/>
      <c r="L6" s="340"/>
      <c r="M6" s="341"/>
      <c r="N6" s="343" t="s">
        <v>175</v>
      </c>
    </row>
    <row r="7" spans="2:14" ht="15" x14ac:dyDescent="0.25">
      <c r="B7" s="339"/>
      <c r="C7" s="340"/>
      <c r="D7" s="340"/>
      <c r="E7" s="340"/>
      <c r="F7" s="340"/>
      <c r="G7" s="340"/>
      <c r="H7" s="340"/>
      <c r="I7" s="340"/>
      <c r="J7" s="340"/>
      <c r="K7" s="340"/>
      <c r="L7" s="340"/>
      <c r="M7" s="341"/>
      <c r="N7" s="344" t="s">
        <v>176</v>
      </c>
    </row>
    <row r="8" spans="2:14" ht="15" x14ac:dyDescent="0.25">
      <c r="B8" s="339"/>
      <c r="C8" s="340"/>
      <c r="D8" s="340"/>
      <c r="E8" s="340"/>
      <c r="F8" s="340"/>
      <c r="G8" s="340"/>
      <c r="H8" s="340"/>
      <c r="I8" s="340"/>
      <c r="J8" s="340"/>
      <c r="K8" s="340"/>
      <c r="L8" s="340"/>
      <c r="M8" s="341"/>
      <c r="N8" s="342" t="s">
        <v>19</v>
      </c>
    </row>
    <row r="9" spans="2:14" ht="15" x14ac:dyDescent="0.25">
      <c r="B9" s="339"/>
      <c r="C9" s="340"/>
      <c r="D9" s="340"/>
      <c r="E9" s="340"/>
      <c r="F9" s="340"/>
      <c r="G9" s="340"/>
      <c r="H9" s="340"/>
      <c r="I9" s="340"/>
      <c r="J9" s="340"/>
      <c r="K9" s="340"/>
      <c r="L9" s="340"/>
      <c r="M9" s="341"/>
      <c r="N9" s="338"/>
    </row>
    <row r="10" spans="2:14" ht="15" x14ac:dyDescent="0.25">
      <c r="B10" s="339"/>
      <c r="C10" s="340"/>
      <c r="D10" s="340"/>
      <c r="E10" s="340"/>
      <c r="F10" s="340"/>
      <c r="G10" s="340"/>
      <c r="H10" s="340"/>
      <c r="I10" s="340"/>
      <c r="J10" s="340"/>
      <c r="K10" s="340"/>
      <c r="L10" s="340"/>
      <c r="M10" s="341"/>
      <c r="N10" s="338"/>
    </row>
    <row r="11" spans="2:14" ht="15" x14ac:dyDescent="0.25">
      <c r="B11" s="339"/>
      <c r="C11" s="340"/>
      <c r="D11" s="340"/>
      <c r="E11" s="340"/>
      <c r="F11" s="340"/>
      <c r="G11" s="340"/>
      <c r="H11" s="340"/>
      <c r="I11" s="340"/>
      <c r="J11" s="340"/>
      <c r="K11" s="340"/>
      <c r="L11" s="340"/>
      <c r="M11" s="341"/>
      <c r="N11" s="338"/>
    </row>
    <row r="12" spans="2:14" ht="15" x14ac:dyDescent="0.25">
      <c r="B12" s="339"/>
      <c r="C12" s="340"/>
      <c r="D12" s="340"/>
      <c r="E12" s="340"/>
      <c r="F12" s="340"/>
      <c r="G12" s="340"/>
      <c r="H12" s="340"/>
      <c r="I12" s="340"/>
      <c r="J12" s="340"/>
      <c r="K12" s="340"/>
      <c r="L12" s="340"/>
      <c r="M12" s="341"/>
      <c r="N12" s="338"/>
    </row>
    <row r="13" spans="2:14" ht="15" x14ac:dyDescent="0.25">
      <c r="B13" s="339"/>
      <c r="C13" s="340"/>
      <c r="D13" s="340"/>
      <c r="E13" s="340"/>
      <c r="F13" s="340"/>
      <c r="G13" s="340"/>
      <c r="H13" s="340"/>
      <c r="I13" s="340"/>
      <c r="J13" s="340"/>
      <c r="K13" s="340"/>
      <c r="L13" s="340"/>
      <c r="M13" s="341"/>
      <c r="N13" s="338"/>
    </row>
    <row r="14" spans="2:14" ht="15" x14ac:dyDescent="0.25">
      <c r="B14" s="339"/>
      <c r="C14" s="340"/>
      <c r="D14" s="340"/>
      <c r="E14" s="340"/>
      <c r="F14" s="340"/>
      <c r="G14" s="340"/>
      <c r="H14" s="340"/>
      <c r="I14" s="340"/>
      <c r="J14" s="340"/>
      <c r="K14" s="340"/>
      <c r="L14" s="340"/>
      <c r="M14" s="341"/>
      <c r="N14" s="338"/>
    </row>
    <row r="15" spans="2:14" ht="15" x14ac:dyDescent="0.25">
      <c r="B15" s="339"/>
      <c r="C15" s="340"/>
      <c r="D15" s="340"/>
      <c r="E15" s="340"/>
      <c r="F15" s="340"/>
      <c r="G15" s="340"/>
      <c r="H15" s="340"/>
      <c r="I15" s="340"/>
      <c r="J15" s="340"/>
      <c r="K15" s="340"/>
      <c r="L15" s="340"/>
      <c r="M15" s="341"/>
      <c r="N15" s="342"/>
    </row>
    <row r="16" spans="2:14" ht="15" x14ac:dyDescent="0.25">
      <c r="B16" s="339"/>
      <c r="C16" s="340"/>
      <c r="D16" s="340"/>
      <c r="E16" s="340"/>
      <c r="F16" s="340"/>
      <c r="G16" s="340"/>
      <c r="H16" s="340"/>
      <c r="I16" s="340"/>
      <c r="J16" s="340"/>
      <c r="K16" s="340"/>
      <c r="L16" s="340"/>
      <c r="M16" s="341"/>
      <c r="N16" s="338"/>
    </row>
    <row r="17" spans="2:14" ht="4.5" customHeight="1" thickBot="1" x14ac:dyDescent="0.3">
      <c r="B17" s="339"/>
      <c r="C17" s="340"/>
      <c r="D17" s="340"/>
      <c r="E17" s="340"/>
      <c r="F17" s="340"/>
      <c r="G17" s="340"/>
      <c r="H17" s="340"/>
      <c r="I17" s="340"/>
      <c r="J17" s="340"/>
      <c r="K17" s="340"/>
      <c r="L17" s="340"/>
      <c r="M17" s="341"/>
      <c r="N17" s="338"/>
    </row>
    <row r="18" spans="2:14" ht="15.75" thickTop="1" x14ac:dyDescent="0.25">
      <c r="B18" s="339"/>
      <c r="C18" s="335"/>
      <c r="D18" s="336"/>
      <c r="E18" s="345" t="s">
        <v>16</v>
      </c>
      <c r="F18" s="346" t="s">
        <v>37</v>
      </c>
      <c r="G18" s="347" t="s">
        <v>38</v>
      </c>
      <c r="H18" s="348" t="s">
        <v>39</v>
      </c>
      <c r="I18" s="349" t="s">
        <v>40</v>
      </c>
      <c r="J18" s="350" t="s">
        <v>22</v>
      </c>
      <c r="K18" s="351" t="s">
        <v>8</v>
      </c>
      <c r="L18" s="340"/>
      <c r="M18" s="341"/>
      <c r="N18" s="338"/>
    </row>
    <row r="19" spans="2:14" ht="15" x14ac:dyDescent="0.25">
      <c r="B19" s="339"/>
      <c r="C19" s="352"/>
      <c r="D19" s="353"/>
      <c r="E19" s="354" t="s">
        <v>1</v>
      </c>
      <c r="F19" s="355"/>
      <c r="G19" s="356"/>
      <c r="H19" s="357" t="s">
        <v>1</v>
      </c>
      <c r="I19" s="358" t="s">
        <v>1</v>
      </c>
      <c r="J19" s="359" t="s">
        <v>1</v>
      </c>
      <c r="K19" s="360"/>
      <c r="L19" s="340"/>
      <c r="M19" s="341"/>
      <c r="N19" s="338"/>
    </row>
    <row r="20" spans="2:14" ht="15" x14ac:dyDescent="0.25">
      <c r="B20" s="339"/>
      <c r="C20" s="361" t="s">
        <v>30</v>
      </c>
      <c r="D20" s="362" t="s">
        <v>5</v>
      </c>
      <c r="E20" s="363">
        <f>+G57</f>
        <v>1000</v>
      </c>
      <c r="F20" s="364">
        <f>+F34</f>
        <v>0</v>
      </c>
      <c r="G20" s="365">
        <f>+G34</f>
        <v>1</v>
      </c>
      <c r="H20" s="366">
        <f>+E20*F20</f>
        <v>0</v>
      </c>
      <c r="I20" s="367">
        <f>+E20*G20</f>
        <v>1000</v>
      </c>
      <c r="J20" s="368">
        <f>+I20+H20</f>
        <v>1000</v>
      </c>
      <c r="K20" s="369">
        <f>IF(J20&lt;&gt;0,I20/J20,"n.a.")</f>
        <v>1</v>
      </c>
      <c r="L20" s="370"/>
      <c r="M20" s="341"/>
      <c r="N20" s="338"/>
    </row>
    <row r="21" spans="2:14" ht="15" x14ac:dyDescent="0.25">
      <c r="B21" s="339"/>
      <c r="C21" s="371" t="s">
        <v>31</v>
      </c>
      <c r="D21" s="372" t="s">
        <v>5</v>
      </c>
      <c r="E21" s="363">
        <f>+G58</f>
        <v>750</v>
      </c>
      <c r="F21" s="373">
        <f t="shared" ref="F21:G23" si="0">+F34</f>
        <v>0</v>
      </c>
      <c r="G21" s="374">
        <f t="shared" si="0"/>
        <v>1</v>
      </c>
      <c r="H21" s="366">
        <f>-E21*F21</f>
        <v>0</v>
      </c>
      <c r="I21" s="367">
        <f>-E21*G21</f>
        <v>-750</v>
      </c>
      <c r="J21" s="368">
        <f>+I21+H21</f>
        <v>-750</v>
      </c>
      <c r="K21" s="369">
        <f>IF(J21&lt;&gt;0,I21/J21,"n.a.")</f>
        <v>1</v>
      </c>
      <c r="L21" s="370"/>
      <c r="M21" s="341"/>
      <c r="N21" s="338"/>
    </row>
    <row r="22" spans="2:14" ht="15" x14ac:dyDescent="0.25">
      <c r="B22" s="339"/>
      <c r="C22" s="375" t="s">
        <v>30</v>
      </c>
      <c r="D22" s="376" t="s">
        <v>6</v>
      </c>
      <c r="E22" s="363">
        <f>+G59</f>
        <v>0</v>
      </c>
      <c r="F22" s="364">
        <f t="shared" si="0"/>
        <v>2</v>
      </c>
      <c r="G22" s="365">
        <f t="shared" si="0"/>
        <v>0.5</v>
      </c>
      <c r="H22" s="366">
        <f>+E22*F22</f>
        <v>0</v>
      </c>
      <c r="I22" s="367">
        <f>+E22*G22</f>
        <v>0</v>
      </c>
      <c r="J22" s="368">
        <f>+I22+H22</f>
        <v>0</v>
      </c>
      <c r="K22" s="369" t="str">
        <f>IF(J22&lt;&gt;0,I22/J22,"n.a.")</f>
        <v>n.a.</v>
      </c>
      <c r="L22" s="377" t="s">
        <v>177</v>
      </c>
      <c r="M22" s="341"/>
      <c r="N22" s="338"/>
    </row>
    <row r="23" spans="2:14" ht="15" x14ac:dyDescent="0.25">
      <c r="B23" s="339"/>
      <c r="C23" s="378" t="s">
        <v>30</v>
      </c>
      <c r="D23" s="379" t="s">
        <v>41</v>
      </c>
      <c r="E23" s="380">
        <f>+G55</f>
        <v>3750</v>
      </c>
      <c r="F23" s="381">
        <f t="shared" si="0"/>
        <v>1.1000000000000001</v>
      </c>
      <c r="G23" s="382">
        <f t="shared" si="0"/>
        <v>0</v>
      </c>
      <c r="H23" s="366">
        <f>+E23*F23</f>
        <v>4125</v>
      </c>
      <c r="I23" s="367">
        <f>+E23*G23</f>
        <v>0</v>
      </c>
      <c r="J23" s="368">
        <f>+I23+H23</f>
        <v>4125</v>
      </c>
      <c r="K23" s="369">
        <f>IF(J23&lt;&gt;0,I23/J23,"n.a.")</f>
        <v>0</v>
      </c>
      <c r="L23" s="370"/>
      <c r="M23" s="383"/>
      <c r="N23" s="338"/>
    </row>
    <row r="24" spans="2:14" ht="15.75" thickBot="1" x14ac:dyDescent="0.3">
      <c r="B24" s="339"/>
      <c r="C24" s="384" t="s">
        <v>9</v>
      </c>
      <c r="D24" s="385"/>
      <c r="E24" s="386"/>
      <c r="F24" s="387"/>
      <c r="G24" s="388"/>
      <c r="H24" s="389">
        <f>SUM(H20:H23)</f>
        <v>4125</v>
      </c>
      <c r="I24" s="390">
        <f>SUM(I20:I23)</f>
        <v>250</v>
      </c>
      <c r="J24" s="391">
        <f>+I24+H24</f>
        <v>4375</v>
      </c>
      <c r="K24" s="392">
        <f>IF(J24&lt;&gt;0,I24/J24,"n.a.")</f>
        <v>5.7142857142857141E-2</v>
      </c>
      <c r="L24" s="370"/>
      <c r="M24" s="341"/>
      <c r="N24" s="338"/>
    </row>
    <row r="25" spans="2:14" ht="4.5" customHeight="1" thickBot="1" x14ac:dyDescent="0.3">
      <c r="B25" s="339"/>
      <c r="C25" s="340"/>
      <c r="D25" s="340"/>
      <c r="E25" s="340"/>
      <c r="F25" s="340"/>
      <c r="G25" s="340"/>
      <c r="H25" s="340"/>
      <c r="I25" s="340"/>
      <c r="J25" s="393"/>
      <c r="K25" s="336"/>
      <c r="L25" s="394"/>
      <c r="M25" s="341"/>
      <c r="N25" s="338"/>
    </row>
    <row r="26" spans="2:14" ht="15.75" customHeight="1" thickBot="1" x14ac:dyDescent="0.4">
      <c r="B26" s="339"/>
      <c r="C26" s="395" t="s">
        <v>13</v>
      </c>
      <c r="D26" s="396">
        <f>IF(F61,1,0)</f>
        <v>1</v>
      </c>
      <c r="F26" s="340"/>
      <c r="G26" s="340"/>
      <c r="H26" s="340"/>
      <c r="I26" s="340"/>
      <c r="J26" s="393"/>
      <c r="K26" s="340"/>
      <c r="L26" s="340"/>
      <c r="M26" s="341"/>
      <c r="N26" s="342" t="s">
        <v>47</v>
      </c>
    </row>
    <row r="27" spans="2:14" x14ac:dyDescent="0.35">
      <c r="B27" s="339"/>
      <c r="C27" s="397" t="s">
        <v>9</v>
      </c>
      <c r="D27" s="398"/>
      <c r="E27" s="399"/>
      <c r="F27" s="400"/>
      <c r="G27" s="401"/>
      <c r="H27" s="402">
        <f>+H24</f>
        <v>4125</v>
      </c>
      <c r="I27" s="403">
        <f>+I24</f>
        <v>250</v>
      </c>
      <c r="J27" s="404">
        <f>+I27+H27</f>
        <v>4375</v>
      </c>
      <c r="K27" s="405"/>
      <c r="L27" s="340"/>
      <c r="M27" s="341"/>
      <c r="N27" s="338"/>
    </row>
    <row r="28" spans="2:14" x14ac:dyDescent="0.35">
      <c r="B28" s="339"/>
      <c r="C28" s="371" t="s">
        <v>17</v>
      </c>
      <c r="D28" s="372" t="s">
        <v>5</v>
      </c>
      <c r="E28" s="406">
        <f>+E21*D26</f>
        <v>750</v>
      </c>
      <c r="F28" s="373">
        <f>+F20</f>
        <v>0</v>
      </c>
      <c r="G28" s="374">
        <f>+G20</f>
        <v>1</v>
      </c>
      <c r="H28" s="366">
        <f>+E28*F28</f>
        <v>0</v>
      </c>
      <c r="I28" s="367">
        <f>+E28*G28</f>
        <v>750</v>
      </c>
      <c r="J28" s="368">
        <f>+I28+H28</f>
        <v>750</v>
      </c>
      <c r="K28" s="360"/>
      <c r="L28" s="407"/>
      <c r="M28" s="341"/>
      <c r="N28" s="338"/>
    </row>
    <row r="29" spans="2:14" ht="15" thickBot="1" x14ac:dyDescent="0.4">
      <c r="B29" s="339"/>
      <c r="C29" s="408" t="s">
        <v>18</v>
      </c>
      <c r="D29" s="409" t="s">
        <v>6</v>
      </c>
      <c r="E29" s="410">
        <f>+E28</f>
        <v>750</v>
      </c>
      <c r="F29" s="411">
        <f>+F22</f>
        <v>2</v>
      </c>
      <c r="G29" s="412">
        <f>+G22</f>
        <v>0.5</v>
      </c>
      <c r="H29" s="413">
        <f>-E29*F29</f>
        <v>-1500</v>
      </c>
      <c r="I29" s="414">
        <f>-E29*G29</f>
        <v>-375</v>
      </c>
      <c r="J29" s="415">
        <f>+I29+H29</f>
        <v>-1875</v>
      </c>
      <c r="K29" s="416"/>
      <c r="L29" s="377" t="s">
        <v>178</v>
      </c>
      <c r="M29" s="341"/>
      <c r="N29" s="338"/>
    </row>
    <row r="30" spans="2:14" x14ac:dyDescent="0.35">
      <c r="B30" s="339"/>
      <c r="C30" s="417" t="s">
        <v>14</v>
      </c>
      <c r="D30" s="418"/>
      <c r="E30" s="419"/>
      <c r="F30" s="420"/>
      <c r="G30" s="421"/>
      <c r="H30" s="422">
        <f>SUM(H26:H29)</f>
        <v>2625</v>
      </c>
      <c r="I30" s="423">
        <f>SUM(I26:I29)</f>
        <v>625</v>
      </c>
      <c r="J30" s="424">
        <f>+I30+H30</f>
        <v>3250</v>
      </c>
      <c r="K30" s="425">
        <f>IF(J30&lt;&gt;0,I30/J30,"n.a.")</f>
        <v>0.19230769230769232</v>
      </c>
      <c r="L30" s="370"/>
      <c r="M30" s="383"/>
      <c r="N30" s="338"/>
    </row>
    <row r="31" spans="2:14" ht="15" thickBot="1" x14ac:dyDescent="0.4">
      <c r="B31" s="339"/>
      <c r="C31" s="426" t="s">
        <v>15</v>
      </c>
      <c r="D31" s="427"/>
      <c r="E31" s="428">
        <f>+E21-E29</f>
        <v>0</v>
      </c>
      <c r="F31" s="429">
        <f>+F21</f>
        <v>0</v>
      </c>
      <c r="G31" s="430">
        <f>+G21</f>
        <v>1</v>
      </c>
      <c r="H31" s="431">
        <f>E31*F31</f>
        <v>0</v>
      </c>
      <c r="I31" s="432">
        <f>E31*G31</f>
        <v>0</v>
      </c>
      <c r="J31" s="433">
        <f>+I31+H31</f>
        <v>0</v>
      </c>
      <c r="K31" s="434"/>
      <c r="L31" s="435">
        <v>4</v>
      </c>
      <c r="M31" s="341"/>
      <c r="N31" s="338"/>
    </row>
    <row r="32" spans="2:14" ht="9.75" customHeight="1" thickBot="1" x14ac:dyDescent="0.4">
      <c r="B32" s="339"/>
      <c r="C32" s="340"/>
      <c r="D32" s="340"/>
      <c r="E32" s="340"/>
      <c r="F32" s="340"/>
      <c r="G32" s="340"/>
      <c r="H32" s="340"/>
      <c r="I32" s="340"/>
      <c r="J32" s="340"/>
      <c r="K32" s="336"/>
      <c r="L32" s="436"/>
      <c r="M32" s="437"/>
      <c r="N32" s="338"/>
    </row>
    <row r="33" spans="2:14" x14ac:dyDescent="0.35">
      <c r="B33" s="339"/>
      <c r="C33" s="438" t="s">
        <v>20</v>
      </c>
      <c r="D33" s="439"/>
      <c r="E33" s="440"/>
      <c r="F33" s="346" t="s">
        <v>10</v>
      </c>
      <c r="G33" s="349" t="s">
        <v>11</v>
      </c>
      <c r="H33" s="441" t="s">
        <v>21</v>
      </c>
      <c r="I33" s="340"/>
      <c r="J33" s="340"/>
      <c r="K33" s="340"/>
      <c r="L33" s="340"/>
      <c r="M33" s="341"/>
      <c r="N33" s="338"/>
    </row>
    <row r="34" spans="2:14" x14ac:dyDescent="0.35">
      <c r="B34" s="339"/>
      <c r="C34" s="442" t="s">
        <v>23</v>
      </c>
      <c r="D34" s="443"/>
      <c r="E34" s="444"/>
      <c r="F34" s="445">
        <v>0</v>
      </c>
      <c r="G34" s="446">
        <v>1</v>
      </c>
      <c r="H34" s="447">
        <f>+G34+F34</f>
        <v>1</v>
      </c>
      <c r="I34" s="340"/>
      <c r="J34" s="340"/>
      <c r="K34" s="340"/>
      <c r="L34" s="340"/>
      <c r="M34" s="341"/>
      <c r="N34" s="342" t="s">
        <v>179</v>
      </c>
    </row>
    <row r="35" spans="2:14" x14ac:dyDescent="0.35">
      <c r="B35" s="339"/>
      <c r="C35" s="442" t="s">
        <v>24</v>
      </c>
      <c r="D35" s="443"/>
      <c r="E35" s="444"/>
      <c r="F35" s="445">
        <v>2</v>
      </c>
      <c r="G35" s="446">
        <v>0.5</v>
      </c>
      <c r="H35" s="447">
        <f>+G35+F35</f>
        <v>2.5</v>
      </c>
      <c r="I35" s="340"/>
      <c r="J35" s="340"/>
      <c r="K35" s="340"/>
      <c r="L35" s="340"/>
      <c r="M35" s="341"/>
      <c r="N35" s="342" t="s">
        <v>180</v>
      </c>
    </row>
    <row r="36" spans="2:14" ht="15" thickBot="1" x14ac:dyDescent="0.4">
      <c r="B36" s="339"/>
      <c r="C36" s="448" t="s">
        <v>181</v>
      </c>
      <c r="D36" s="449"/>
      <c r="E36" s="450"/>
      <c r="F36" s="451">
        <v>1.1000000000000001</v>
      </c>
      <c r="G36" s="452">
        <v>0</v>
      </c>
      <c r="H36" s="453">
        <f>+G36+F36</f>
        <v>1.1000000000000001</v>
      </c>
      <c r="I36" s="340"/>
      <c r="J36" s="340"/>
      <c r="K36" s="340"/>
      <c r="L36" s="340"/>
      <c r="M36" s="341"/>
      <c r="N36" s="342" t="s">
        <v>182</v>
      </c>
    </row>
    <row r="37" spans="2:14" ht="15" thickBot="1" x14ac:dyDescent="0.4">
      <c r="B37" s="448"/>
      <c r="C37" s="449"/>
      <c r="D37" s="449"/>
      <c r="E37" s="449"/>
      <c r="F37" s="449"/>
      <c r="G37" s="449"/>
      <c r="H37" s="449"/>
      <c r="I37" s="449"/>
      <c r="J37" s="449"/>
      <c r="K37" s="449"/>
      <c r="L37" s="449"/>
      <c r="M37" s="454"/>
      <c r="N37" s="455" t="s">
        <v>183</v>
      </c>
    </row>
    <row r="38" spans="2:14" x14ac:dyDescent="0.35">
      <c r="B38" s="340"/>
      <c r="C38" s="340"/>
      <c r="D38" s="340"/>
      <c r="E38" s="340"/>
      <c r="F38" s="340"/>
      <c r="G38" s="340"/>
      <c r="H38" s="340"/>
      <c r="I38" s="340"/>
      <c r="J38" s="340"/>
      <c r="K38" s="340"/>
      <c r="L38" s="340"/>
      <c r="M38" s="340"/>
      <c r="N38" s="338"/>
    </row>
    <row r="39" spans="2:14" ht="15" thickBot="1" x14ac:dyDescent="0.4">
      <c r="B39" s="340"/>
      <c r="C39" s="340"/>
      <c r="D39" s="340"/>
      <c r="E39" s="340"/>
      <c r="F39" s="340"/>
      <c r="G39" s="340"/>
      <c r="H39" s="340"/>
      <c r="I39" s="340"/>
      <c r="J39" s="340"/>
      <c r="K39" s="340"/>
      <c r="L39" s="340"/>
      <c r="M39" s="340"/>
      <c r="N39" s="338"/>
    </row>
    <row r="40" spans="2:14" x14ac:dyDescent="0.35">
      <c r="B40" s="456"/>
      <c r="C40" s="457"/>
      <c r="D40" s="457"/>
      <c r="E40" s="457"/>
      <c r="F40" s="457"/>
      <c r="G40" s="457"/>
      <c r="H40" s="457"/>
      <c r="I40" s="457"/>
      <c r="J40" s="457"/>
      <c r="K40" s="457"/>
      <c r="L40" s="457"/>
      <c r="M40" s="458"/>
      <c r="N40" s="338"/>
    </row>
    <row r="41" spans="2:14" x14ac:dyDescent="0.35">
      <c r="B41" s="459"/>
      <c r="C41" s="460"/>
      <c r="D41" s="460"/>
      <c r="E41" s="460"/>
      <c r="F41" s="460"/>
      <c r="G41" s="460"/>
      <c r="H41" s="460"/>
      <c r="I41" s="460"/>
      <c r="J41" s="460"/>
      <c r="K41" s="460"/>
      <c r="L41" s="460"/>
      <c r="M41" s="461"/>
      <c r="N41" s="338"/>
    </row>
    <row r="42" spans="2:14" x14ac:dyDescent="0.35">
      <c r="B42" s="459"/>
      <c r="C42" s="460"/>
      <c r="D42" s="460"/>
      <c r="E42" s="460"/>
      <c r="F42" s="460"/>
      <c r="G42" s="460"/>
      <c r="H42" s="460"/>
      <c r="I42" s="460"/>
      <c r="J42" s="460"/>
      <c r="K42" s="460"/>
      <c r="L42" s="460"/>
      <c r="M42" s="461"/>
      <c r="N42" s="338"/>
    </row>
    <row r="43" spans="2:14" x14ac:dyDescent="0.35">
      <c r="B43" s="459"/>
      <c r="C43" s="460"/>
      <c r="D43" s="460"/>
      <c r="E43" s="460"/>
      <c r="F43" s="460"/>
      <c r="G43" s="460">
        <v>100</v>
      </c>
      <c r="H43" s="460"/>
      <c r="I43" s="460"/>
      <c r="J43" s="460"/>
      <c r="K43" s="460"/>
      <c r="L43" s="460"/>
      <c r="M43" s="461"/>
      <c r="N43" s="338"/>
    </row>
    <row r="44" spans="2:14" ht="15" thickBot="1" x14ac:dyDescent="0.4">
      <c r="B44" s="462"/>
      <c r="C44" s="463"/>
      <c r="D44" s="463"/>
      <c r="E44" s="463"/>
      <c r="F44" s="463"/>
      <c r="G44" s="463"/>
      <c r="H44" s="463"/>
      <c r="I44" s="463"/>
      <c r="J44" s="463"/>
      <c r="K44" s="463"/>
      <c r="L44" s="463"/>
      <c r="M44" s="464"/>
      <c r="N44" s="338"/>
    </row>
    <row r="45" spans="2:14" x14ac:dyDescent="0.35">
      <c r="B45" s="340"/>
      <c r="C45" s="340"/>
      <c r="D45" s="340"/>
      <c r="E45" s="340"/>
      <c r="F45" s="340"/>
      <c r="G45" s="340"/>
      <c r="H45" s="340"/>
      <c r="I45" s="340"/>
      <c r="J45" s="340"/>
      <c r="K45" s="340"/>
      <c r="L45" s="340"/>
      <c r="M45" s="340"/>
      <c r="N45" s="338"/>
    </row>
    <row r="46" spans="2:14" x14ac:dyDescent="0.35">
      <c r="B46" s="340"/>
      <c r="C46" s="340"/>
      <c r="D46" s="340"/>
      <c r="E46" s="340"/>
      <c r="F46" s="340"/>
      <c r="G46" s="340"/>
      <c r="H46" s="340"/>
      <c r="I46" s="340"/>
      <c r="J46" s="340"/>
      <c r="K46" s="340"/>
      <c r="L46" s="340"/>
      <c r="M46" s="340"/>
      <c r="N46" s="338"/>
    </row>
    <row r="47" spans="2:14" x14ac:dyDescent="0.35">
      <c r="B47" s="340"/>
      <c r="C47" s="340"/>
      <c r="D47" s="340"/>
      <c r="E47" s="340"/>
      <c r="F47" s="340"/>
      <c r="G47" s="340"/>
      <c r="H47" s="340"/>
      <c r="I47" s="340"/>
      <c r="J47" s="340"/>
      <c r="K47" s="340"/>
      <c r="L47" s="340"/>
      <c r="M47" s="340"/>
      <c r="N47" s="338"/>
    </row>
    <row r="48" spans="2:14" x14ac:dyDescent="0.35">
      <c r="B48" s="340"/>
      <c r="C48" s="340"/>
      <c r="D48" s="340"/>
      <c r="E48" s="340"/>
      <c r="F48" s="340"/>
      <c r="G48" s="340"/>
      <c r="H48" s="340"/>
      <c r="I48" s="340"/>
      <c r="J48" s="340"/>
      <c r="K48" s="340"/>
      <c r="L48" s="340"/>
      <c r="M48" s="340"/>
      <c r="N48" s="338"/>
    </row>
    <row r="49" spans="2:14" x14ac:dyDescent="0.35">
      <c r="B49" s="340"/>
      <c r="C49" s="340"/>
      <c r="D49" s="340"/>
      <c r="E49" s="340"/>
      <c r="F49" s="340"/>
      <c r="G49" s="340"/>
      <c r="H49" s="340"/>
      <c r="I49" s="340"/>
      <c r="J49" s="340"/>
      <c r="K49" s="340"/>
      <c r="L49" s="340"/>
      <c r="M49" s="340"/>
      <c r="N49" s="338"/>
    </row>
    <row r="50" spans="2:14" x14ac:dyDescent="0.35">
      <c r="B50" s="340"/>
      <c r="C50" s="340"/>
      <c r="D50" s="340"/>
      <c r="E50" s="340"/>
      <c r="F50" s="340"/>
      <c r="G50" s="340"/>
      <c r="H50" s="340"/>
      <c r="I50" s="340"/>
      <c r="J50" s="340"/>
      <c r="K50" s="340"/>
      <c r="L50" s="340"/>
      <c r="M50" s="340"/>
      <c r="N50" s="338"/>
    </row>
    <row r="52" spans="2:14" x14ac:dyDescent="0.35">
      <c r="C52" s="465" t="s">
        <v>184</v>
      </c>
      <c r="D52" s="466"/>
      <c r="E52" s="466"/>
      <c r="F52" s="466"/>
      <c r="G52" s="466"/>
      <c r="H52" s="466"/>
      <c r="I52" s="466"/>
      <c r="J52" s="466"/>
    </row>
    <row r="53" spans="2:14" x14ac:dyDescent="0.35">
      <c r="C53" s="466" t="s">
        <v>185</v>
      </c>
      <c r="D53" s="466"/>
      <c r="E53" s="466"/>
      <c r="F53" s="466" t="s">
        <v>1</v>
      </c>
      <c r="G53" s="333">
        <v>3000</v>
      </c>
      <c r="H53" s="466" t="str">
        <f>TEXT(G53,"#.##0")&amp;" "&amp;F53</f>
        <v>3.000 kWh</v>
      </c>
      <c r="I53" s="466"/>
      <c r="J53" s="466"/>
    </row>
    <row r="54" spans="2:14" x14ac:dyDescent="0.35">
      <c r="C54" s="466" t="s">
        <v>45</v>
      </c>
      <c r="D54" s="466"/>
      <c r="E54" s="466"/>
      <c r="F54" s="467">
        <f>+G54/100</f>
        <v>0.8</v>
      </c>
      <c r="G54" s="333">
        <v>80</v>
      </c>
      <c r="H54" s="466" t="str">
        <f>TEXT(G54,"0")&amp;" %"</f>
        <v>80 %</v>
      </c>
      <c r="I54" s="466"/>
      <c r="J54" s="466"/>
    </row>
    <row r="55" spans="2:14" x14ac:dyDescent="0.35">
      <c r="C55" s="466" t="s">
        <v>25</v>
      </c>
      <c r="D55" s="466"/>
      <c r="E55" s="466"/>
      <c r="F55" s="466" t="s">
        <v>1</v>
      </c>
      <c r="G55" s="468">
        <f>+G53/F54</f>
        <v>3750</v>
      </c>
      <c r="H55" s="466" t="str">
        <f>TEXT(G55,"#.##0")&amp;" "&amp;F55</f>
        <v>3.750 kWh</v>
      </c>
      <c r="I55" s="466"/>
      <c r="J55" s="466"/>
    </row>
    <row r="56" spans="2:14" x14ac:dyDescent="0.35">
      <c r="C56" s="466" t="s">
        <v>0</v>
      </c>
      <c r="D56" s="466"/>
      <c r="E56" s="466"/>
      <c r="F56" s="466" t="s">
        <v>1</v>
      </c>
      <c r="G56" s="333">
        <v>250</v>
      </c>
      <c r="H56" s="466" t="str">
        <f>TEXT(G56,"#.##0")&amp;" "&amp;F56</f>
        <v>250 kWh</v>
      </c>
      <c r="I56" s="466"/>
      <c r="J56" s="466"/>
    </row>
    <row r="57" spans="2:14" x14ac:dyDescent="0.35">
      <c r="C57" s="466" t="s">
        <v>2</v>
      </c>
      <c r="D57" s="466"/>
      <c r="E57" s="466"/>
      <c r="F57" s="466" t="s">
        <v>1</v>
      </c>
      <c r="G57" s="333">
        <v>1000</v>
      </c>
      <c r="H57" s="466" t="str">
        <f>TEXT(G57,"#.##0")&amp;" "&amp;F57</f>
        <v>1.000 kWh</v>
      </c>
      <c r="I57" s="466"/>
      <c r="J57" s="466"/>
    </row>
    <row r="58" spans="2:14" x14ac:dyDescent="0.35">
      <c r="C58" s="466" t="s">
        <v>7</v>
      </c>
      <c r="D58" s="466"/>
      <c r="E58" s="466"/>
      <c r="F58" s="466" t="s">
        <v>1</v>
      </c>
      <c r="G58" s="469">
        <f>MAX(G57-G56,0)</f>
        <v>750</v>
      </c>
      <c r="H58" s="466" t="str">
        <f>G58&amp;" kWh"</f>
        <v>750 kWh</v>
      </c>
      <c r="I58" s="466"/>
      <c r="J58" s="466"/>
    </row>
    <row r="59" spans="2:14" x14ac:dyDescent="0.35">
      <c r="C59" s="466" t="s">
        <v>3</v>
      </c>
      <c r="D59" s="466"/>
      <c r="E59" s="466"/>
      <c r="F59" s="466" t="s">
        <v>1</v>
      </c>
      <c r="G59" s="469">
        <f>MAX(G56-G57,0)</f>
        <v>0</v>
      </c>
      <c r="H59" s="466" t="str">
        <f>G59&amp;" kWh"</f>
        <v>0 kWh</v>
      </c>
      <c r="I59" s="466"/>
      <c r="J59" s="466"/>
    </row>
    <row r="60" spans="2:14" x14ac:dyDescent="0.35">
      <c r="C60" s="466" t="s">
        <v>4</v>
      </c>
      <c r="D60" s="466"/>
      <c r="E60" s="466"/>
      <c r="F60" s="466" t="s">
        <v>1</v>
      </c>
      <c r="G60" s="469">
        <f>+G57-G58</f>
        <v>250</v>
      </c>
      <c r="H60" s="466" t="str">
        <f>G60&amp;" kWh"</f>
        <v>250 kWh</v>
      </c>
      <c r="I60" s="466"/>
      <c r="J60" s="466"/>
    </row>
    <row r="61" spans="2:14" x14ac:dyDescent="0.35">
      <c r="C61" s="466" t="s">
        <v>186</v>
      </c>
      <c r="D61" s="466"/>
      <c r="E61" s="466"/>
      <c r="F61" s="530" t="b">
        <v>1</v>
      </c>
      <c r="G61" s="530"/>
      <c r="H61" s="466"/>
      <c r="I61" s="466"/>
      <c r="J61" s="466"/>
    </row>
  </sheetData>
  <sheetProtection sheet="1" objects="1" scenarios="1"/>
  <mergeCells count="1">
    <mergeCell ref="F61:G61"/>
  </mergeCells>
  <conditionalFormatting sqref="C28:K29">
    <cfRule type="expression" dxfId="0" priority="1">
      <formula>NOT($F$61)</formula>
    </cfRule>
  </conditionalFormatting>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77825" r:id="rId4" name="Spinner 1">
              <controlPr defaultSize="0" autoPict="0">
                <anchor>
                  <from>
                    <xdr:col>5</xdr:col>
                    <xdr:colOff>495300</xdr:colOff>
                    <xdr:row>6</xdr:row>
                    <xdr:rowOff>127000</xdr:rowOff>
                  </from>
                  <to>
                    <xdr:col>6</xdr:col>
                    <xdr:colOff>203200</xdr:colOff>
                    <xdr:row>8</xdr:row>
                    <xdr:rowOff>95250</xdr:rowOff>
                  </to>
                </anchor>
              </controlPr>
            </control>
          </mc:Choice>
        </mc:AlternateContent>
        <mc:AlternateContent xmlns:mc="http://schemas.openxmlformats.org/markup-compatibility/2006">
          <mc:Choice Requires="x14">
            <control shapeId="77826" r:id="rId5" name="Spinner 2">
              <controlPr defaultSize="0" autoPict="0">
                <anchor>
                  <from>
                    <xdr:col>2</xdr:col>
                    <xdr:colOff>508000</xdr:colOff>
                    <xdr:row>4</xdr:row>
                    <xdr:rowOff>165100</xdr:rowOff>
                  </from>
                  <to>
                    <xdr:col>2</xdr:col>
                    <xdr:colOff>742950</xdr:colOff>
                    <xdr:row>6</xdr:row>
                    <xdr:rowOff>88900</xdr:rowOff>
                  </to>
                </anchor>
              </controlPr>
            </control>
          </mc:Choice>
        </mc:AlternateContent>
        <mc:AlternateContent xmlns:mc="http://schemas.openxmlformats.org/markup-compatibility/2006">
          <mc:Choice Requires="x14">
            <control shapeId="77827" r:id="rId6" name="Check Box 3">
              <controlPr locked="0" defaultSize="0" autoFill="0" autoLine="0" autoPict="0">
                <anchor moveWithCells="1">
                  <from>
                    <xdr:col>2</xdr:col>
                    <xdr:colOff>914400</xdr:colOff>
                    <xdr:row>24</xdr:row>
                    <xdr:rowOff>57150</xdr:rowOff>
                  </from>
                  <to>
                    <xdr:col>3</xdr:col>
                    <xdr:colOff>38100</xdr:colOff>
                    <xdr:row>26</xdr:row>
                    <xdr:rowOff>12700</xdr:rowOff>
                  </to>
                </anchor>
              </controlPr>
            </control>
          </mc:Choice>
        </mc:AlternateContent>
        <mc:AlternateContent xmlns:mc="http://schemas.openxmlformats.org/markup-compatibility/2006">
          <mc:Choice Requires="x14">
            <control shapeId="77828" r:id="rId7" name="Spinner 4">
              <controlPr locked="0" defaultSize="0" autoPict="0">
                <anchor moveWithCells="1">
                  <from>
                    <xdr:col>10</xdr:col>
                    <xdr:colOff>476250</xdr:colOff>
                    <xdr:row>2</xdr:row>
                    <xdr:rowOff>31750</xdr:rowOff>
                  </from>
                  <to>
                    <xdr:col>11</xdr:col>
                    <xdr:colOff>171450</xdr:colOff>
                    <xdr:row>3</xdr:row>
                    <xdr:rowOff>114300</xdr:rowOff>
                  </to>
                </anchor>
              </controlPr>
            </control>
          </mc:Choice>
        </mc:AlternateContent>
        <mc:AlternateContent xmlns:mc="http://schemas.openxmlformats.org/markup-compatibility/2006">
          <mc:Choice Requires="x14">
            <control shapeId="77829" r:id="rId8" name="Spinner 5">
              <controlPr locked="0" defaultSize="0" autoPict="0">
                <anchor moveWithCells="1">
                  <from>
                    <xdr:col>10</xdr:col>
                    <xdr:colOff>488950</xdr:colOff>
                    <xdr:row>3</xdr:row>
                    <xdr:rowOff>171450</xdr:rowOff>
                  </from>
                  <to>
                    <xdr:col>11</xdr:col>
                    <xdr:colOff>184150</xdr:colOff>
                    <xdr:row>5</xdr:row>
                    <xdr:rowOff>76200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INFO</vt:lpstr>
      <vt:lpstr>Explanation</vt:lpstr>
      <vt:lpstr>HP-PV</vt:lpstr>
      <vt:lpstr>HP-PV-match</vt:lpstr>
      <vt:lpstr>Light-PV-match</vt:lpstr>
      <vt:lpstr>Gas-PV</vt:lpstr>
      <vt:lpstr>Explanation!Print_Area</vt:lpstr>
      <vt:lpstr>'Gas-PV'!Print_Area</vt:lpstr>
      <vt:lpstr>'HP-PV'!Print_Area</vt:lpstr>
      <vt:lpstr>'HP-PV-match'!Print_Area</vt:lpstr>
      <vt:lpstr>'Light-PV-match'!Print_Area</vt:lpstr>
    </vt:vector>
  </TitlesOfParts>
  <Company>Socal Laurent Roberto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dc:creator>
  <cp:lastModifiedBy>EPB-research</cp:lastModifiedBy>
  <cp:lastPrinted>2020-03-25T11:27:21Z</cp:lastPrinted>
  <dcterms:created xsi:type="dcterms:W3CDTF">2014-05-06T14:05:04Z</dcterms:created>
  <dcterms:modified xsi:type="dcterms:W3CDTF">2020-04-28T14:04:34Z</dcterms:modified>
</cp:coreProperties>
</file>