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ranciscoteran/Documents/VidsTutosYoutube/ControlDeInventario/"/>
    </mc:Choice>
  </mc:AlternateContent>
  <xr:revisionPtr revIDLastSave="0" documentId="8_{CA4E44A5-2422-438A-8188-E6A912C67FB7}" xr6:coauthVersionLast="47" xr6:coauthVersionMax="47" xr10:uidLastSave="{00000000-0000-0000-0000-000000000000}"/>
  <bookViews>
    <workbookView xWindow="0" yWindow="0" windowWidth="33600" windowHeight="21000" xr2:uid="{EF290640-4878-1244-9392-D04D24D453BA}"/>
  </bookViews>
  <sheets>
    <sheet name="Stock" sheetId="1" r:id="rId1"/>
    <sheet name="Entradas" sheetId="2" r:id="rId2"/>
    <sheet name="Salida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E10" i="3"/>
  <c r="D9" i="3"/>
  <c r="E9" i="3"/>
  <c r="D10" i="2"/>
  <c r="E10" i="2"/>
  <c r="D8" i="3"/>
  <c r="E8" i="3"/>
  <c r="D9" i="2"/>
  <c r="E9" i="2"/>
  <c r="D7" i="3"/>
  <c r="E7" i="3"/>
  <c r="D6" i="3"/>
  <c r="E6" i="3"/>
  <c r="D8" i="2"/>
  <c r="E8" i="2"/>
  <c r="E4" i="3"/>
  <c r="E5" i="3"/>
  <c r="D4" i="3"/>
  <c r="D5" i="3"/>
  <c r="D7" i="2"/>
  <c r="E7" i="2"/>
  <c r="D6" i="2"/>
  <c r="E6" i="2"/>
  <c r="E4" i="2"/>
  <c r="E5" i="2"/>
  <c r="D4" i="2"/>
  <c r="D5" i="2"/>
  <c r="E5" i="1" l="1"/>
  <c r="D16" i="1"/>
  <c r="E6" i="1"/>
  <c r="D14" i="1"/>
  <c r="D5" i="1"/>
  <c r="F5" i="1" s="1"/>
  <c r="E16" i="1"/>
  <c r="F16" i="1" s="1"/>
  <c r="H16" i="1" s="1"/>
  <c r="D15" i="1"/>
  <c r="E13" i="1"/>
  <c r="E15" i="1"/>
  <c r="E12" i="1"/>
  <c r="D13" i="1"/>
  <c r="E11" i="1"/>
  <c r="E10" i="1"/>
  <c r="E9" i="1"/>
  <c r="E8" i="1"/>
  <c r="E7" i="1"/>
  <c r="E14" i="1"/>
  <c r="F14" i="1" s="1"/>
  <c r="H14" i="1" s="1"/>
  <c r="D12" i="1"/>
  <c r="D11" i="1"/>
  <c r="D10" i="1"/>
  <c r="D9" i="1"/>
  <c r="D8" i="1"/>
  <c r="D7" i="1"/>
  <c r="D6" i="1"/>
  <c r="F6" i="1" s="1"/>
  <c r="H6" i="1" s="1"/>
  <c r="F13" i="1" l="1"/>
  <c r="H13" i="1" s="1"/>
  <c r="F15" i="1"/>
  <c r="H15" i="1" s="1"/>
  <c r="H5" i="1"/>
  <c r="F7" i="1"/>
  <c r="H7" i="1" s="1"/>
  <c r="F11" i="1"/>
  <c r="H11" i="1" s="1"/>
  <c r="F12" i="1"/>
  <c r="H12" i="1" s="1"/>
  <c r="F8" i="1"/>
  <c r="H8" i="1" s="1"/>
  <c r="F10" i="1"/>
  <c r="H10" i="1" s="1"/>
  <c r="F9" i="1"/>
  <c r="H9" i="1" s="1"/>
</calcChain>
</file>

<file path=xl/sharedStrings.xml><?xml version="1.0" encoding="utf-8"?>
<sst xmlns="http://schemas.openxmlformats.org/spreadsheetml/2006/main" count="73" uniqueCount="46">
  <si>
    <t>INVENTARIO DE PRODUCTO</t>
  </si>
  <si>
    <t>Codigo Producto</t>
  </si>
  <si>
    <t>Descripción</t>
  </si>
  <si>
    <t>Lote</t>
  </si>
  <si>
    <t>Entradas</t>
  </si>
  <si>
    <t>Salidas</t>
  </si>
  <si>
    <t>Stock Actual</t>
  </si>
  <si>
    <t>Costo Unitario</t>
  </si>
  <si>
    <t>Importe Inventario</t>
  </si>
  <si>
    <t>TN001</t>
  </si>
  <si>
    <t>Tornillo cabeza estrella de 1/2"</t>
  </si>
  <si>
    <t>LT001</t>
  </si>
  <si>
    <t>TN002</t>
  </si>
  <si>
    <t>Tornillo cabeza plana de 1/2"</t>
  </si>
  <si>
    <t>LT002</t>
  </si>
  <si>
    <t>DS001</t>
  </si>
  <si>
    <t>Destornillador estrella 5"</t>
  </si>
  <si>
    <t>LT004</t>
  </si>
  <si>
    <t>DS002</t>
  </si>
  <si>
    <t>Destornillador estrella 7"</t>
  </si>
  <si>
    <t>DS003</t>
  </si>
  <si>
    <t>Destornillador estrella 9"</t>
  </si>
  <si>
    <t>MT001</t>
  </si>
  <si>
    <t>Martillo acero 0.75Kg</t>
  </si>
  <si>
    <t>LT521</t>
  </si>
  <si>
    <t>MT002</t>
  </si>
  <si>
    <t>Martillo acero 1.5kg</t>
  </si>
  <si>
    <t>PL001</t>
  </si>
  <si>
    <t>Playo de presión acero 8"</t>
  </si>
  <si>
    <t>LT214</t>
  </si>
  <si>
    <t>PL002</t>
  </si>
  <si>
    <t>Playo cortafrio acero 9"</t>
  </si>
  <si>
    <t>AL450</t>
  </si>
  <si>
    <t>Alicate con manubrio caucho 12"</t>
  </si>
  <si>
    <t>LT215</t>
  </si>
  <si>
    <t>MM451</t>
  </si>
  <si>
    <t>Martillo combo playo</t>
  </si>
  <si>
    <t>LT444</t>
  </si>
  <si>
    <t>PO010</t>
  </si>
  <si>
    <t>Poma de agua tanque</t>
  </si>
  <si>
    <t>LT455</t>
  </si>
  <si>
    <t>ENTRADA DE PRODUCTOS</t>
  </si>
  <si>
    <t>Nro. Documento</t>
  </si>
  <si>
    <t>Fecha</t>
  </si>
  <si>
    <t>Cantidad</t>
  </si>
  <si>
    <t>SALIDA DE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</si>
</sst>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\F\C\-000\-000"/>
    <numFmt numFmtId="166" formatCode="\F\V000\-00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2" applyFill="1" applyAlignment="1">
      <alignment vertical="center"/>
    </xf>
    <xf numFmtId="15" fontId="0" fillId="0" borderId="0" xfId="0" applyNumberFormat="1"/>
    <xf numFmtId="164" fontId="0" fillId="0" borderId="0" xfId="1" applyFont="1"/>
    <xf numFmtId="0" fontId="0" fillId="3" borderId="0" xfId="0" applyFill="1"/>
    <xf numFmtId="164" fontId="0" fillId="3" borderId="0" xfId="0" applyNumberFormat="1" applyFill="1"/>
    <xf numFmtId="165" fontId="0" fillId="0" borderId="0" xfId="0" applyNumberFormat="1"/>
    <xf numFmtId="166" fontId="0" fillId="0" borderId="0" xfId="0" applyNumberFormat="1"/>
    <xf numFmtId="0" fontId="2" fillId="2" borderId="0" xfId="2" applyFont="1" applyAlignment="1">
      <alignment horizontal="center" vertical="center"/>
    </xf>
  </cellXfs>
  <cellStyles count="3">
    <cellStyle name="Énfasis2" xfId="2" builtinId="33"/>
    <cellStyle name="Moneda" xfId="1" builtinId="4"/>
    <cellStyle name="Normal" xfId="0" builtinId="0"/>
  </cellStyles>
  <dxfs count="14"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6" formatCode="\F\V000\-000"/>
    </dxf>
    <dxf>
      <alignment horizontal="center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5" formatCode="\F\C\-000\-000"/>
    </dxf>
    <dxf>
      <alignment horizontal="center" vertical="center" textRotation="0" wrapText="1" indent="0" justifyLastLine="0" shrinkToFit="0" readingOrder="0"/>
    </dxf>
    <dxf>
      <numFmt numFmtId="164" formatCode="_-&quot;$&quot;* #,##0.00_-;\-&quot;$&quot;* #,##0.00_-;_-&quot;$&quot;* &quot;-&quot;??_-;_-@_-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Salidas!A1"/><Relationship Id="rId1" Type="http://schemas.openxmlformats.org/officeDocument/2006/relationships/hyperlink" Target="#Entrada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Salidas!A1"/><Relationship Id="rId1" Type="http://schemas.openxmlformats.org/officeDocument/2006/relationships/hyperlink" Target="#Stock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Entradas!A1"/><Relationship Id="rId1" Type="http://schemas.openxmlformats.org/officeDocument/2006/relationships/hyperlink" Target="#Stock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</xdr:row>
      <xdr:rowOff>19050</xdr:rowOff>
    </xdr:from>
    <xdr:to>
      <xdr:col>8</xdr:col>
      <xdr:colOff>800100</xdr:colOff>
      <xdr:row>3</xdr:row>
      <xdr:rowOff>209550</xdr:rowOff>
    </xdr:to>
    <xdr:sp macro="" textlink="">
      <xdr:nvSpPr>
        <xdr:cNvPr id="2" name="Rectángulo redondeado 1" descr="ENTRAD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E796CC-DDAF-0F41-AA82-9CB0811C0341}"/>
            </a:ext>
          </a:extLst>
        </xdr:cNvPr>
        <xdr:cNvSpPr/>
      </xdr:nvSpPr>
      <xdr:spPr>
        <a:xfrm>
          <a:off x="7785100" y="628650"/>
          <a:ext cx="774700" cy="1905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ENTRADAS</a:t>
          </a:r>
        </a:p>
      </xdr:txBody>
    </xdr:sp>
    <xdr:clientData/>
  </xdr:twoCellAnchor>
  <xdr:twoCellAnchor>
    <xdr:from>
      <xdr:col>8</xdr:col>
      <xdr:colOff>25400</xdr:colOff>
      <xdr:row>3</xdr:row>
      <xdr:rowOff>234950</xdr:rowOff>
    </xdr:from>
    <xdr:to>
      <xdr:col>8</xdr:col>
      <xdr:colOff>800100</xdr:colOff>
      <xdr:row>3</xdr:row>
      <xdr:rowOff>425450</xdr:rowOff>
    </xdr:to>
    <xdr:sp macro="" textlink="">
      <xdr:nvSpPr>
        <xdr:cNvPr id="3" name="Rectángulo redondeado 2" descr="ENTRADA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C7A0CF8-598F-A341-9DEF-4346A010AFB6}"/>
            </a:ext>
          </a:extLst>
        </xdr:cNvPr>
        <xdr:cNvSpPr/>
      </xdr:nvSpPr>
      <xdr:spPr>
        <a:xfrm>
          <a:off x="7785100" y="844550"/>
          <a:ext cx="774700" cy="19050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SALIDAS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</xdr:row>
      <xdr:rowOff>25400</xdr:rowOff>
    </xdr:from>
    <xdr:to>
      <xdr:col>6</xdr:col>
      <xdr:colOff>800100</xdr:colOff>
      <xdr:row>2</xdr:row>
      <xdr:rowOff>215900</xdr:rowOff>
    </xdr:to>
    <xdr:sp macro="" textlink="">
      <xdr:nvSpPr>
        <xdr:cNvPr id="2" name="Rectángulo redondeado 1" descr="ENTRAD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8D3FB9-EC43-C84A-A6CB-1D1DE326E41D}"/>
            </a:ext>
          </a:extLst>
        </xdr:cNvPr>
        <xdr:cNvSpPr/>
      </xdr:nvSpPr>
      <xdr:spPr>
        <a:xfrm>
          <a:off x="5765800" y="431800"/>
          <a:ext cx="774700" cy="19050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solidFill>
                <a:schemeClr val="tx1">
                  <a:lumMod val="95000"/>
                  <a:lumOff val="5000"/>
                </a:schemeClr>
              </a:solidFill>
            </a:rPr>
            <a:t>STOCK</a:t>
          </a:r>
        </a:p>
      </xdr:txBody>
    </xdr:sp>
    <xdr:clientData/>
  </xdr:twoCellAnchor>
  <xdr:twoCellAnchor>
    <xdr:from>
      <xdr:col>6</xdr:col>
      <xdr:colOff>25400</xdr:colOff>
      <xdr:row>2</xdr:row>
      <xdr:rowOff>241300</xdr:rowOff>
    </xdr:from>
    <xdr:to>
      <xdr:col>6</xdr:col>
      <xdr:colOff>800100</xdr:colOff>
      <xdr:row>3</xdr:row>
      <xdr:rowOff>0</xdr:rowOff>
    </xdr:to>
    <xdr:sp macro="" textlink="">
      <xdr:nvSpPr>
        <xdr:cNvPr id="3" name="Rectángulo redondeado 2" descr="ENTRADA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16A178-E42E-0E4B-9799-C74A4AF27307}"/>
            </a:ext>
          </a:extLst>
        </xdr:cNvPr>
        <xdr:cNvSpPr/>
      </xdr:nvSpPr>
      <xdr:spPr>
        <a:xfrm>
          <a:off x="5765800" y="647700"/>
          <a:ext cx="774700" cy="19050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SALIDAS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</xdr:row>
      <xdr:rowOff>25400</xdr:rowOff>
    </xdr:from>
    <xdr:to>
      <xdr:col>6</xdr:col>
      <xdr:colOff>800100</xdr:colOff>
      <xdr:row>2</xdr:row>
      <xdr:rowOff>215900</xdr:rowOff>
    </xdr:to>
    <xdr:sp macro="" textlink="">
      <xdr:nvSpPr>
        <xdr:cNvPr id="2" name="Rectángulo redondeado 1" descr="ENTRAD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1A38A7-8B12-6A49-AD8B-A40C3A91B312}"/>
            </a:ext>
          </a:extLst>
        </xdr:cNvPr>
        <xdr:cNvSpPr/>
      </xdr:nvSpPr>
      <xdr:spPr>
        <a:xfrm>
          <a:off x="5765800" y="431800"/>
          <a:ext cx="774700" cy="19050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solidFill>
                <a:schemeClr val="tx1">
                  <a:lumMod val="95000"/>
                  <a:lumOff val="5000"/>
                </a:schemeClr>
              </a:solidFill>
            </a:rPr>
            <a:t>STOCK</a:t>
          </a:r>
        </a:p>
      </xdr:txBody>
    </xdr:sp>
    <xdr:clientData/>
  </xdr:twoCellAnchor>
  <xdr:twoCellAnchor>
    <xdr:from>
      <xdr:col>6</xdr:col>
      <xdr:colOff>25400</xdr:colOff>
      <xdr:row>2</xdr:row>
      <xdr:rowOff>247650</xdr:rowOff>
    </xdr:from>
    <xdr:to>
      <xdr:col>6</xdr:col>
      <xdr:colOff>800100</xdr:colOff>
      <xdr:row>3</xdr:row>
      <xdr:rowOff>6350</xdr:rowOff>
    </xdr:to>
    <xdr:sp macro="" textlink="">
      <xdr:nvSpPr>
        <xdr:cNvPr id="3" name="Rectángulo redondeado 2" descr="ENTRADA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1D79E1-AD24-7648-980A-254E68665112}"/>
            </a:ext>
          </a:extLst>
        </xdr:cNvPr>
        <xdr:cNvSpPr/>
      </xdr:nvSpPr>
      <xdr:spPr>
        <a:xfrm>
          <a:off x="5765800" y="654050"/>
          <a:ext cx="774700" cy="19050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ENTRADAS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1500A0-DEC5-0E48-8D7B-738CFEB7F6FA}" name="INVENTARIO" displayName="INVENTARIO" ref="A4:H16" headerRowDxfId="13">
  <autoFilter ref="A4:H16" xr:uid="{501D15A9-E77C-E14E-925D-CE503695B09B}"/>
  <tableColumns count="8">
    <tableColumn id="1" xr3:uid="{82231B79-A83E-EA4D-A2F0-B825CAC542FC}" name="Codigo Producto" totalsRowLabel="Total"/>
    <tableColumn id="2" xr3:uid="{CA84A03C-49A5-564A-9034-5C8FA77EE044}" name="Descripción"/>
    <tableColumn id="3" xr3:uid="{24C00A8B-D499-5C4D-8231-0535A1D07B02}" name="Lote"/>
    <tableColumn id="4" xr3:uid="{CD016E35-7585-DD45-9FCD-20D3DBD5C3C2}" name="Entradas" dataDxfId="12">
      <calculatedColumnFormula>SUMIFS(ENTRADAS[Cantidad],ENTRADAS[Descripción],INVENTARIO[[#This Row],[Descripción]],ENTRADAS[Lote],INVENTARIO[[#This Row],[Lote]])</calculatedColumnFormula>
    </tableColumn>
    <tableColumn id="5" xr3:uid="{74C4B9D8-B5B1-7942-93AE-991A385E5E56}" name="Salidas" dataDxfId="11">
      <calculatedColumnFormula>SUMIFS(SALIDAS[Cantidad],SALIDAS[Descripción],INVENTARIO[[#This Row],[Descripción]],SALIDAS[Lote],INVENTARIO[[#This Row],[Lote]])</calculatedColumnFormula>
    </tableColumn>
    <tableColumn id="6" xr3:uid="{B2A1016E-26DA-D740-85E8-C88B9729724E}" name="Stock Actual" dataDxfId="10">
      <calculatedColumnFormula>INVENTARIO[[#This Row],[Entradas]]-INVENTARIO[[#This Row],[Salidas]]</calculatedColumnFormula>
    </tableColumn>
    <tableColumn id="7" xr3:uid="{21A1BB11-E1AD-B84D-B5B7-C09B2CDAA3AA}" name="Costo Unitario" totalsRowDxfId="9" dataCellStyle="Moneda"/>
    <tableColumn id="8" xr3:uid="{FE53CE4F-BEAD-3C4D-A6EB-4113399600B4}" name="Importe Inventario" totalsRowFunction="sum" dataDxfId="8">
      <calculatedColumnFormula>INVENTARIO[[#This Row],[Stock Actual]]*INVENTARIO[[#This Row],[Costo Unitario]]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4DDE67-370A-904D-B5DE-AADEE8DC6750}" name="ENTRADAS" displayName="ENTRADAS" ref="A3:F10" headerRowDxfId="7">
  <autoFilter ref="A3:F10" xr:uid="{565829A8-379D-D847-B3F6-311EDFF99965}"/>
  <tableColumns count="6">
    <tableColumn id="1" xr3:uid="{9B0FF64A-5AB2-1341-96C5-577CB028FF54}" name="Nro. Documento" totalsRowLabel="Total" dataDxfId="6"/>
    <tableColumn id="2" xr3:uid="{4061ADD2-E7B8-FF46-BF6B-2F30F71A8E16}" name="Fecha"/>
    <tableColumn id="3" xr3:uid="{D9114538-974C-1A4C-9C54-7CDD2439BCDF}" name="Codigo Producto"/>
    <tableColumn id="4" xr3:uid="{B9D0C257-01C1-9444-A397-CD3C287F8948}" name="Descripción" dataDxfId="5">
      <calculatedColumnFormula>IFERROR(VLOOKUP(ENTRADAS[[#This Row],[Codigo Producto]],INVENTARIO[],2,FALSE),"-")</calculatedColumnFormula>
    </tableColumn>
    <tableColumn id="5" xr3:uid="{FC709864-13C1-2144-A38B-69183113FDA9}" name="Lote" dataDxfId="4">
      <calculatedColumnFormula>IFERROR(VLOOKUP(ENTRADAS[[#This Row],[Codigo Producto]],INVENTARIO[],3,FALSE),"-")</calculatedColumnFormula>
    </tableColumn>
    <tableColumn id="6" xr3:uid="{8AA45965-CEB5-AA41-9704-D2311A268C88}" name="Cantidad" totalsRowFunction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4AA759-69A3-634B-9481-BB30DC1F0CCB}" name="SALIDAS" displayName="SALIDAS" ref="A3:F10" totalsRowShown="0" headerRowDxfId="3">
  <autoFilter ref="A3:F10" xr:uid="{B72549DD-1005-EA46-A8A2-A1946C72B3AC}"/>
  <tableColumns count="6">
    <tableColumn id="1" xr3:uid="{D7138C9B-8A9B-DD42-9DE6-A3A01BDF29BB}" name="Nro. Documento" dataDxfId="2"/>
    <tableColumn id="2" xr3:uid="{BA14C716-BC7F-A64D-88CF-0C27EE27988A}" name="Fecha"/>
    <tableColumn id="3" xr3:uid="{84A18D01-9F4B-9940-9E44-58A7C2ECC97A}" name="Codigo Producto"/>
    <tableColumn id="4" xr3:uid="{347837B6-32BF-3940-B746-40622C5C0B8C}" name="Descripción" dataDxfId="1">
      <calculatedColumnFormula>IFERROR(VLOOKUP(SALIDAS[[#This Row],[Codigo Producto]],INVENTARIO[],2,FALSE),"-")</calculatedColumnFormula>
    </tableColumn>
    <tableColumn id="5" xr3:uid="{FF73825A-36A3-F840-8E0D-0FB85DC2E1FA}" name="Lote" dataDxfId="0">
      <calculatedColumnFormula>IFERROR(VLOOKUP(SALIDAS[[#This Row],[Codigo Producto]],INVENTARIO[],3,FALSE),"-")</calculatedColumnFormula>
    </tableColumn>
    <tableColumn id="6" xr3:uid="{065BE694-6853-F44C-AE46-B4CB14EB758E}" name="Cant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F9E4F-D7F5-1E47-8D05-0EF0BE745BFD}">
  <sheetPr codeName="Hoja1">
    <tabColor rgb="FFFFFF00"/>
  </sheetPr>
  <dimension ref="A2:H16"/>
  <sheetViews>
    <sheetView tabSelected="1" zoomScale="200" zoomScaleNormal="200" workbookViewId="0">
      <selection activeCell="F5" sqref="F5"/>
    </sheetView>
  </sheetViews>
  <sheetFormatPr defaultColWidth="11" defaultRowHeight="15.95"/>
  <cols>
    <col min="1" max="1" width="9.875" customWidth="1"/>
    <col min="2" max="2" width="28.625" customWidth="1"/>
    <col min="3" max="3" width="9.625" bestFit="1" customWidth="1"/>
    <col min="4" max="4" width="11" customWidth="1"/>
    <col min="5" max="5" width="10.5" customWidth="1"/>
    <col min="6" max="6" width="10.625" bestFit="1" customWidth="1"/>
    <col min="7" max="7" width="11.125" customWidth="1"/>
    <col min="8" max="8" width="13.875" customWidth="1"/>
  </cols>
  <sheetData>
    <row r="2" spans="1:8">
      <c r="A2" s="9" t="s">
        <v>0</v>
      </c>
      <c r="B2" s="9"/>
      <c r="C2" s="9"/>
      <c r="D2" s="9"/>
      <c r="E2" s="9"/>
      <c r="F2" s="9"/>
      <c r="G2" s="9"/>
      <c r="H2" s="9"/>
    </row>
    <row r="4" spans="1:8" ht="33.950000000000003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</row>
    <row r="5" spans="1:8">
      <c r="A5" t="s">
        <v>9</v>
      </c>
      <c r="B5" t="s">
        <v>10</v>
      </c>
      <c r="C5" t="s">
        <v>11</v>
      </c>
      <c r="D5" s="5">
        <f>SUMIFS(ENTRADAS[Cantidad],ENTRADAS[Descripción],INVENTARIO[[#This Row],[Descripción]],ENTRADAS[Lote],INVENTARIO[[#This Row],[Lote]])</f>
        <v>100</v>
      </c>
      <c r="E5" s="5">
        <f>SUMIFS(SALIDAS[Cantidad],SALIDAS[Descripción],INVENTARIO[[#This Row],[Descripción]],SALIDAS[Lote],INVENTARIO[[#This Row],[Lote]])</f>
        <v>60</v>
      </c>
      <c r="F5" s="5">
        <f>INVENTARIO[[#This Row],[Entradas]]-INVENTARIO[[#This Row],[Salidas]]</f>
        <v>40</v>
      </c>
      <c r="G5" s="4">
        <v>0.05</v>
      </c>
      <c r="H5" s="6">
        <f>INVENTARIO[[#This Row],[Stock Actual]]*INVENTARIO[[#This Row],[Costo Unitario]]</f>
        <v>2</v>
      </c>
    </row>
    <row r="6" spans="1:8">
      <c r="A6" t="s">
        <v>12</v>
      </c>
      <c r="B6" t="s">
        <v>13</v>
      </c>
      <c r="C6" t="s">
        <v>14</v>
      </c>
      <c r="D6" s="5">
        <f>SUMIFS(ENTRADAS[Cantidad],ENTRADAS[Descripción],INVENTARIO[[#This Row],[Descripción]],ENTRADAS[Lote],INVENTARIO[[#This Row],[Lote]])</f>
        <v>100</v>
      </c>
      <c r="E6" s="5">
        <f>SUMIFS(SALIDAS[Cantidad],SALIDAS[Descripción],INVENTARIO[[#This Row],[Descripción]],SALIDAS[Lote],INVENTARIO[[#This Row],[Lote]])</f>
        <v>0</v>
      </c>
      <c r="F6" s="5">
        <f>INVENTARIO[[#This Row],[Entradas]]-INVENTARIO[[#This Row],[Salidas]]</f>
        <v>100</v>
      </c>
      <c r="G6" s="4">
        <v>0.03</v>
      </c>
      <c r="H6" s="6">
        <f>INVENTARIO[[#This Row],[Stock Actual]]*INVENTARIO[[#This Row],[Costo Unitario]]</f>
        <v>3</v>
      </c>
    </row>
    <row r="7" spans="1:8">
      <c r="A7" t="s">
        <v>15</v>
      </c>
      <c r="B7" t="s">
        <v>16</v>
      </c>
      <c r="C7" t="s">
        <v>17</v>
      </c>
      <c r="D7" s="5">
        <f>SUMIFS(ENTRADAS[Cantidad],ENTRADAS[Descripción],INVENTARIO[[#This Row],[Descripción]],ENTRADAS[Lote],INVENTARIO[[#This Row],[Lote]])</f>
        <v>45</v>
      </c>
      <c r="E7" s="5">
        <f>SUMIFS(SALIDAS[Cantidad],SALIDAS[Descripción],INVENTARIO[[#This Row],[Descripción]],SALIDAS[Lote],INVENTARIO[[#This Row],[Lote]])</f>
        <v>30</v>
      </c>
      <c r="F7" s="5">
        <f>INVENTARIO[[#This Row],[Entradas]]-INVENTARIO[[#This Row],[Salidas]]</f>
        <v>15</v>
      </c>
      <c r="G7" s="4">
        <v>1.25</v>
      </c>
      <c r="H7" s="6">
        <f>INVENTARIO[[#This Row],[Stock Actual]]*INVENTARIO[[#This Row],[Costo Unitario]]</f>
        <v>18.75</v>
      </c>
    </row>
    <row r="8" spans="1:8">
      <c r="A8" t="s">
        <v>18</v>
      </c>
      <c r="B8" t="s">
        <v>19</v>
      </c>
      <c r="C8" t="s">
        <v>17</v>
      </c>
      <c r="D8" s="5">
        <f>SUMIFS(ENTRADAS[Cantidad],ENTRADAS[Descripción],INVENTARIO[[#This Row],[Descripción]],ENTRADAS[Lote],INVENTARIO[[#This Row],[Lote]])</f>
        <v>200</v>
      </c>
      <c r="E8" s="5">
        <f>SUMIFS(SALIDAS[Cantidad],SALIDAS[Descripción],INVENTARIO[[#This Row],[Descripción]],SALIDAS[Lote],INVENTARIO[[#This Row],[Lote]])</f>
        <v>30</v>
      </c>
      <c r="F8" s="5">
        <f>INVENTARIO[[#This Row],[Entradas]]-INVENTARIO[[#This Row],[Salidas]]</f>
        <v>170</v>
      </c>
      <c r="G8" s="4">
        <v>1.7</v>
      </c>
      <c r="H8" s="6">
        <f>INVENTARIO[[#This Row],[Stock Actual]]*INVENTARIO[[#This Row],[Costo Unitario]]</f>
        <v>289</v>
      </c>
    </row>
    <row r="9" spans="1:8">
      <c r="A9" t="s">
        <v>20</v>
      </c>
      <c r="B9" t="s">
        <v>21</v>
      </c>
      <c r="C9" t="s">
        <v>17</v>
      </c>
      <c r="D9" s="5">
        <f>SUMIFS(ENTRADAS[Cantidad],ENTRADAS[Descripción],INVENTARIO[[#This Row],[Descripción]],ENTRADAS[Lote],INVENTARIO[[#This Row],[Lote]])</f>
        <v>0</v>
      </c>
      <c r="E9" s="5">
        <f>SUMIFS(SALIDAS[Cantidad],SALIDAS[Descripción],INVENTARIO[[#This Row],[Descripción]],SALIDAS[Lote],INVENTARIO[[#This Row],[Lote]])</f>
        <v>0</v>
      </c>
      <c r="F9" s="5">
        <f>INVENTARIO[[#This Row],[Entradas]]-INVENTARIO[[#This Row],[Salidas]]</f>
        <v>0</v>
      </c>
      <c r="G9" s="4">
        <v>2.6</v>
      </c>
      <c r="H9" s="6">
        <f>INVENTARIO[[#This Row],[Stock Actual]]*INVENTARIO[[#This Row],[Costo Unitario]]</f>
        <v>0</v>
      </c>
    </row>
    <row r="10" spans="1:8">
      <c r="A10" t="s">
        <v>22</v>
      </c>
      <c r="B10" t="s">
        <v>23</v>
      </c>
      <c r="C10" t="s">
        <v>24</v>
      </c>
      <c r="D10" s="5">
        <f>SUMIFS(ENTRADAS[Cantidad],ENTRADAS[Descripción],INVENTARIO[[#This Row],[Descripción]],ENTRADAS[Lote],INVENTARIO[[#This Row],[Lote]])</f>
        <v>50</v>
      </c>
      <c r="E10" s="5">
        <f>SUMIFS(SALIDAS[Cantidad],SALIDAS[Descripción],INVENTARIO[[#This Row],[Descripción]],SALIDAS[Lote],INVENTARIO[[#This Row],[Lote]])</f>
        <v>15</v>
      </c>
      <c r="F10" s="5">
        <f>INVENTARIO[[#This Row],[Entradas]]-INVENTARIO[[#This Row],[Salidas]]</f>
        <v>35</v>
      </c>
      <c r="G10" s="4">
        <v>5.5</v>
      </c>
      <c r="H10" s="6">
        <f>INVENTARIO[[#This Row],[Stock Actual]]*INVENTARIO[[#This Row],[Costo Unitario]]</f>
        <v>192.5</v>
      </c>
    </row>
    <row r="11" spans="1:8">
      <c r="A11" t="s">
        <v>25</v>
      </c>
      <c r="B11" t="s">
        <v>26</v>
      </c>
      <c r="C11" t="s">
        <v>24</v>
      </c>
      <c r="D11" s="5">
        <f>SUMIFS(ENTRADAS[Cantidad],ENTRADAS[Descripción],INVENTARIO[[#This Row],[Descripción]],ENTRADAS[Lote],INVENTARIO[[#This Row],[Lote]])</f>
        <v>0</v>
      </c>
      <c r="E11" s="5">
        <f>SUMIFS(SALIDAS[Cantidad],SALIDAS[Descripción],INVENTARIO[[#This Row],[Descripción]],SALIDAS[Lote],INVENTARIO[[#This Row],[Lote]])</f>
        <v>0</v>
      </c>
      <c r="F11" s="5">
        <f>INVENTARIO[[#This Row],[Entradas]]-INVENTARIO[[#This Row],[Salidas]]</f>
        <v>0</v>
      </c>
      <c r="G11" s="4">
        <v>6.9</v>
      </c>
      <c r="H11" s="6">
        <f>INVENTARIO[[#This Row],[Stock Actual]]*INVENTARIO[[#This Row],[Costo Unitario]]</f>
        <v>0</v>
      </c>
    </row>
    <row r="12" spans="1:8">
      <c r="A12" t="s">
        <v>27</v>
      </c>
      <c r="B12" t="s">
        <v>28</v>
      </c>
      <c r="C12" t="s">
        <v>29</v>
      </c>
      <c r="D12" s="5">
        <f>SUMIFS(ENTRADAS[Cantidad],ENTRADAS[Descripción],INVENTARIO[[#This Row],[Descripción]],ENTRADAS[Lote],INVENTARIO[[#This Row],[Lote]])</f>
        <v>0</v>
      </c>
      <c r="E12" s="5">
        <f>SUMIFS(SALIDAS[Cantidad],SALIDAS[Descripción],INVENTARIO[[#This Row],[Descripción]],SALIDAS[Lote],INVENTARIO[[#This Row],[Lote]])</f>
        <v>0</v>
      </c>
      <c r="F12" s="5">
        <f>INVENTARIO[[#This Row],[Entradas]]-INVENTARIO[[#This Row],[Salidas]]</f>
        <v>0</v>
      </c>
      <c r="G12" s="4">
        <v>5.9</v>
      </c>
      <c r="H12" s="6">
        <f>INVENTARIO[[#This Row],[Stock Actual]]*INVENTARIO[[#This Row],[Costo Unitario]]</f>
        <v>0</v>
      </c>
    </row>
    <row r="13" spans="1:8">
      <c r="A13" t="s">
        <v>30</v>
      </c>
      <c r="B13" t="s">
        <v>31</v>
      </c>
      <c r="C13" t="s">
        <v>29</v>
      </c>
      <c r="D13" s="5">
        <f>SUMIFS(ENTRADAS[Cantidad],ENTRADAS[Descripción],INVENTARIO[[#This Row],[Descripción]],ENTRADAS[Lote],INVENTARIO[[#This Row],[Lote]])</f>
        <v>0</v>
      </c>
      <c r="E13" s="5">
        <f>SUMIFS(SALIDAS[Cantidad],SALIDAS[Descripción],INVENTARIO[[#This Row],[Descripción]],SALIDAS[Lote],INVENTARIO[[#This Row],[Lote]])</f>
        <v>0</v>
      </c>
      <c r="F13" s="5">
        <f>INVENTARIO[[#This Row],[Entradas]]-INVENTARIO[[#This Row],[Salidas]]</f>
        <v>0</v>
      </c>
      <c r="G13" s="4">
        <v>3.7</v>
      </c>
      <c r="H13" s="6">
        <f>INVENTARIO[[#This Row],[Stock Actual]]*INVENTARIO[[#This Row],[Costo Unitario]]</f>
        <v>0</v>
      </c>
    </row>
    <row r="14" spans="1:8">
      <c r="A14" t="s">
        <v>32</v>
      </c>
      <c r="B14" t="s">
        <v>33</v>
      </c>
      <c r="C14" t="s">
        <v>34</v>
      </c>
      <c r="D14" s="5">
        <f>SUMIFS(ENTRADAS[Cantidad],ENTRADAS[Descripción],INVENTARIO[[#This Row],[Descripción]],ENTRADAS[Lote],INVENTARIO[[#This Row],[Lote]])</f>
        <v>0</v>
      </c>
      <c r="E14" s="5">
        <f>SUMIFS(SALIDAS[Cantidad],SALIDAS[Descripción],INVENTARIO[[#This Row],[Descripción]],SALIDAS[Lote],INVENTARIO[[#This Row],[Lote]])</f>
        <v>0</v>
      </c>
      <c r="F14" s="5">
        <f>INVENTARIO[[#This Row],[Entradas]]-INVENTARIO[[#This Row],[Salidas]]</f>
        <v>0</v>
      </c>
      <c r="G14" s="4">
        <v>7.8</v>
      </c>
      <c r="H14" s="6">
        <f>INVENTARIO[[#This Row],[Stock Actual]]*INVENTARIO[[#This Row],[Costo Unitario]]</f>
        <v>0</v>
      </c>
    </row>
    <row r="15" spans="1:8">
      <c r="A15" t="s">
        <v>35</v>
      </c>
      <c r="B15" t="s">
        <v>36</v>
      </c>
      <c r="C15" t="s">
        <v>37</v>
      </c>
      <c r="D15" s="5">
        <f>SUMIFS(ENTRADAS[Cantidad],ENTRADAS[Descripción],INVENTARIO[[#This Row],[Descripción]],ENTRADAS[Lote],INVENTARIO[[#This Row],[Lote]])</f>
        <v>100</v>
      </c>
      <c r="E15" s="5">
        <f>SUMIFS(SALIDAS[Cantidad],SALIDAS[Descripción],INVENTARIO[[#This Row],[Descripción]],SALIDAS[Lote],INVENTARIO[[#This Row],[Lote]])</f>
        <v>10</v>
      </c>
      <c r="F15" s="5">
        <f>INVENTARIO[[#This Row],[Entradas]]-INVENTARIO[[#This Row],[Salidas]]</f>
        <v>90</v>
      </c>
      <c r="G15" s="4">
        <v>19.899999999999999</v>
      </c>
      <c r="H15" s="6">
        <f>INVENTARIO[[#This Row],[Stock Actual]]*INVENTARIO[[#This Row],[Costo Unitario]]</f>
        <v>1790.9999999999998</v>
      </c>
    </row>
    <row r="16" spans="1:8">
      <c r="A16" t="s">
        <v>38</v>
      </c>
      <c r="B16" t="s">
        <v>39</v>
      </c>
      <c r="C16" t="s">
        <v>40</v>
      </c>
      <c r="D16" s="5">
        <f>SUMIFS(ENTRADAS[Cantidad],ENTRADAS[Descripción],INVENTARIO[[#This Row],[Descripción]],ENTRADAS[Lote],INVENTARIO[[#This Row],[Lote]])</f>
        <v>20</v>
      </c>
      <c r="E16" s="5">
        <f>SUMIFS(SALIDAS[Cantidad],SALIDAS[Descripción],INVENTARIO[[#This Row],[Descripción]],SALIDAS[Lote],INVENTARIO[[#This Row],[Lote]])</f>
        <v>5</v>
      </c>
      <c r="F16" s="5">
        <f>INVENTARIO[[#This Row],[Entradas]]-INVENTARIO[[#This Row],[Salidas]]</f>
        <v>15</v>
      </c>
      <c r="G16" s="4">
        <v>90</v>
      </c>
      <c r="H16" s="6">
        <f>INVENTARIO[[#This Row],[Stock Actual]]*INVENTARIO[[#This Row],[Costo Unitario]]</f>
        <v>1350</v>
      </c>
    </row>
  </sheetData>
  <mergeCells count="1">
    <mergeCell ref="A2:H2"/>
  </mergeCell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818586D-F3BE-7945-ABAD-1491B54F492F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50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F5:F16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297F-2AEB-6E4B-94B2-622E1320134F}">
  <sheetPr codeName="Hoja2">
    <tabColor rgb="FF92D050"/>
  </sheetPr>
  <dimension ref="A1:H10"/>
  <sheetViews>
    <sheetView zoomScale="200" zoomScaleNormal="200" workbookViewId="0">
      <selection activeCell="I10" sqref="I10"/>
    </sheetView>
  </sheetViews>
  <sheetFormatPr defaultColWidth="11" defaultRowHeight="15.95"/>
  <cols>
    <col min="1" max="1" width="11.875" customWidth="1"/>
    <col min="3" max="3" width="11.625" customWidth="1"/>
    <col min="4" max="4" width="27.375" bestFit="1" customWidth="1"/>
  </cols>
  <sheetData>
    <row r="1" spans="1:8">
      <c r="A1" s="9" t="s">
        <v>41</v>
      </c>
      <c r="B1" s="9"/>
      <c r="C1" s="9"/>
      <c r="D1" s="9"/>
      <c r="E1" s="9"/>
      <c r="F1" s="9"/>
      <c r="G1" s="2"/>
      <c r="H1" s="2"/>
    </row>
    <row r="3" spans="1:8" ht="33.950000000000003">
      <c r="A3" s="1" t="s">
        <v>42</v>
      </c>
      <c r="B3" s="1" t="s">
        <v>43</v>
      </c>
      <c r="C3" s="1" t="s">
        <v>1</v>
      </c>
      <c r="D3" s="1" t="s">
        <v>2</v>
      </c>
      <c r="E3" s="1" t="s">
        <v>3</v>
      </c>
      <c r="F3" s="1" t="s">
        <v>44</v>
      </c>
      <c r="G3" s="1"/>
    </row>
    <row r="4" spans="1:8">
      <c r="A4" s="7">
        <v>1</v>
      </c>
      <c r="B4" s="3">
        <v>44326</v>
      </c>
      <c r="C4" t="s">
        <v>9</v>
      </c>
      <c r="D4" s="5" t="str">
        <f>IFERROR(VLOOKUP(ENTRADAS[[#This Row],[Codigo Producto]],INVENTARIO[],2,FALSE),"-")</f>
        <v>Tornillo cabeza estrella de 1/2"</v>
      </c>
      <c r="E4" s="5" t="str">
        <f>IFERROR(VLOOKUP(ENTRADAS[[#This Row],[Codigo Producto]],INVENTARIO[],3,FALSE),"-")</f>
        <v>LT001</v>
      </c>
      <c r="F4">
        <v>100</v>
      </c>
    </row>
    <row r="5" spans="1:8">
      <c r="A5" s="7">
        <v>2</v>
      </c>
      <c r="B5" s="3">
        <v>44326</v>
      </c>
      <c r="C5" t="s">
        <v>22</v>
      </c>
      <c r="D5" s="5" t="str">
        <f>IFERROR(VLOOKUP(ENTRADAS[[#This Row],[Codigo Producto]],INVENTARIO[],2,FALSE),"-")</f>
        <v>Martillo acero 0.75Kg</v>
      </c>
      <c r="E5" s="5" t="str">
        <f>IFERROR(VLOOKUP(ENTRADAS[[#This Row],[Codigo Producto]],INVENTARIO[],3,FALSE),"-")</f>
        <v>LT521</v>
      </c>
      <c r="F5">
        <v>50</v>
      </c>
    </row>
    <row r="6" spans="1:8">
      <c r="A6" s="7">
        <v>3</v>
      </c>
      <c r="B6" s="3">
        <v>44331</v>
      </c>
      <c r="C6" t="s">
        <v>15</v>
      </c>
      <c r="D6" s="5" t="str">
        <f>IFERROR(VLOOKUP(ENTRADAS[[#This Row],[Codigo Producto]],INVENTARIO[],2,FALSE),"-")</f>
        <v>Destornillador estrella 5"</v>
      </c>
      <c r="E6" s="5" t="str">
        <f>IFERROR(VLOOKUP(ENTRADAS[[#This Row],[Codigo Producto]],INVENTARIO[],3,FALSE),"-")</f>
        <v>LT004</v>
      </c>
      <c r="F6">
        <v>45</v>
      </c>
    </row>
    <row r="7" spans="1:8">
      <c r="A7" s="7">
        <v>3</v>
      </c>
      <c r="B7" s="3">
        <v>44331</v>
      </c>
      <c r="C7" t="s">
        <v>12</v>
      </c>
      <c r="D7" s="5" t="str">
        <f>IFERROR(VLOOKUP(ENTRADAS[[#This Row],[Codigo Producto]],INVENTARIO[],2,FALSE),"-")</f>
        <v>Tornillo cabeza plana de 1/2"</v>
      </c>
      <c r="E7" s="5" t="str">
        <f>IFERROR(VLOOKUP(ENTRADAS[[#This Row],[Codigo Producto]],INVENTARIO[],3,FALSE),"-")</f>
        <v>LT002</v>
      </c>
      <c r="F7">
        <v>100</v>
      </c>
    </row>
    <row r="8" spans="1:8">
      <c r="A8" s="7">
        <v>4</v>
      </c>
      <c r="B8" s="3">
        <v>44331</v>
      </c>
      <c r="C8" t="s">
        <v>18</v>
      </c>
      <c r="D8" s="5" t="str">
        <f>IFERROR(VLOOKUP(ENTRADAS[[#This Row],[Codigo Producto]],INVENTARIO[],2,FALSE),"-")</f>
        <v>Destornillador estrella 7"</v>
      </c>
      <c r="E8" s="5" t="str">
        <f>IFERROR(VLOOKUP(ENTRADAS[[#This Row],[Codigo Producto]],INVENTARIO[],3,FALSE),"-")</f>
        <v>LT004</v>
      </c>
      <c r="F8">
        <v>200</v>
      </c>
    </row>
    <row r="9" spans="1:8">
      <c r="A9" s="7">
        <v>5</v>
      </c>
      <c r="B9" s="3">
        <v>44331</v>
      </c>
      <c r="C9" t="s">
        <v>35</v>
      </c>
      <c r="D9" s="5" t="str">
        <f>IFERROR(VLOOKUP(ENTRADAS[[#This Row],[Codigo Producto]],INVENTARIO[],2,FALSE),"-")</f>
        <v>Martillo combo playo</v>
      </c>
      <c r="E9" s="5" t="str">
        <f>IFERROR(VLOOKUP(ENTRADAS[[#This Row],[Codigo Producto]],INVENTARIO[],3,FALSE),"-")</f>
        <v>LT444</v>
      </c>
      <c r="F9">
        <v>100</v>
      </c>
    </row>
    <row r="10" spans="1:8">
      <c r="A10" s="7">
        <v>6</v>
      </c>
      <c r="B10" s="3">
        <v>44326</v>
      </c>
      <c r="C10" t="s">
        <v>38</v>
      </c>
      <c r="D10" s="5" t="str">
        <f>IFERROR(VLOOKUP(ENTRADAS[[#This Row],[Codigo Producto]],INVENTARIO[],2,FALSE),"-")</f>
        <v>Poma de agua tanque</v>
      </c>
      <c r="E10" s="5" t="str">
        <f>IFERROR(VLOOKUP(ENTRADAS[[#This Row],[Codigo Producto]],INVENTARIO[],3,FALSE),"-")</f>
        <v>LT455</v>
      </c>
      <c r="F10">
        <v>20</v>
      </c>
    </row>
  </sheetData>
  <mergeCells count="1">
    <mergeCell ref="A1:F1"/>
  </mergeCell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214D23-8C94-C641-BB0A-85EC02A3FCB7}">
          <x14:formula1>
            <xm:f>Stock!$A$5:$A$1048576</xm:f>
          </x14:formula1>
          <xm:sqref>C4:C10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9E52-626D-6A40-A2DE-279F8A8E613A}">
  <sheetPr codeName="Hoja3">
    <tabColor rgb="FFFF0000"/>
  </sheetPr>
  <dimension ref="A1:F10"/>
  <sheetViews>
    <sheetView zoomScale="200" zoomScaleNormal="200" workbookViewId="0">
      <selection activeCell="F11" sqref="F11"/>
    </sheetView>
  </sheetViews>
  <sheetFormatPr defaultColWidth="11" defaultRowHeight="15.95"/>
  <cols>
    <col min="1" max="1" width="12.5" customWidth="1"/>
    <col min="3" max="3" width="10.625" customWidth="1"/>
    <col min="4" max="4" width="27.375" bestFit="1" customWidth="1"/>
  </cols>
  <sheetData>
    <row r="1" spans="1:6">
      <c r="A1" s="9" t="s">
        <v>45</v>
      </c>
      <c r="B1" s="9"/>
      <c r="C1" s="9"/>
      <c r="D1" s="9"/>
      <c r="E1" s="9"/>
      <c r="F1" s="9"/>
    </row>
    <row r="3" spans="1:6" ht="33.950000000000003">
      <c r="A3" s="1" t="s">
        <v>42</v>
      </c>
      <c r="B3" s="1" t="s">
        <v>43</v>
      </c>
      <c r="C3" s="1" t="s">
        <v>1</v>
      </c>
      <c r="D3" s="1" t="s">
        <v>2</v>
      </c>
      <c r="E3" s="1" t="s">
        <v>3</v>
      </c>
      <c r="F3" s="1" t="s">
        <v>44</v>
      </c>
    </row>
    <row r="4" spans="1:6">
      <c r="A4" s="8">
        <v>1</v>
      </c>
      <c r="B4" s="3">
        <v>44329</v>
      </c>
      <c r="C4" t="s">
        <v>9</v>
      </c>
      <c r="D4" s="5" t="str">
        <f>IFERROR(VLOOKUP(SALIDAS[[#This Row],[Codigo Producto]],INVENTARIO[],2,FALSE),"-")</f>
        <v>Tornillo cabeza estrella de 1/2"</v>
      </c>
      <c r="E4" s="5" t="str">
        <f>IFERROR(VLOOKUP(SALIDAS[[#This Row],[Codigo Producto]],INVENTARIO[],3,FALSE),"-")</f>
        <v>LT001</v>
      </c>
      <c r="F4">
        <v>50</v>
      </c>
    </row>
    <row r="5" spans="1:6">
      <c r="A5" s="8">
        <v>2</v>
      </c>
      <c r="B5" s="3">
        <v>44330</v>
      </c>
      <c r="C5" t="s">
        <v>15</v>
      </c>
      <c r="D5" s="5" t="str">
        <f>IFERROR(VLOOKUP(SALIDAS[[#This Row],[Codigo Producto]],INVENTARIO[],2,FALSE),"-")</f>
        <v>Destornillador estrella 5"</v>
      </c>
      <c r="E5" s="5" t="str">
        <f>IFERROR(VLOOKUP(SALIDAS[[#This Row],[Codigo Producto]],INVENTARIO[],3,FALSE),"-")</f>
        <v>LT004</v>
      </c>
      <c r="F5">
        <v>30</v>
      </c>
    </row>
    <row r="6" spans="1:6">
      <c r="A6" s="8">
        <v>2</v>
      </c>
      <c r="B6" s="3">
        <v>44331</v>
      </c>
      <c r="C6" t="s">
        <v>18</v>
      </c>
      <c r="D6" s="5" t="str">
        <f>IFERROR(VLOOKUP(SALIDAS[[#This Row],[Codigo Producto]],INVENTARIO[],2,FALSE),"-")</f>
        <v>Destornillador estrella 7"</v>
      </c>
      <c r="E6" s="5" t="str">
        <f>IFERROR(VLOOKUP(SALIDAS[[#This Row],[Codigo Producto]],INVENTARIO[],3,FALSE),"-")</f>
        <v>LT004</v>
      </c>
      <c r="F6">
        <v>30</v>
      </c>
    </row>
    <row r="7" spans="1:6">
      <c r="A7" s="8">
        <v>3</v>
      </c>
      <c r="B7" s="3">
        <v>44331</v>
      </c>
      <c r="C7" t="s">
        <v>22</v>
      </c>
      <c r="D7" s="5" t="str">
        <f>IFERROR(VLOOKUP(SALIDAS[[#This Row],[Codigo Producto]],INVENTARIO[],2,FALSE),"-")</f>
        <v>Martillo acero 0.75Kg</v>
      </c>
      <c r="E7" s="5" t="str">
        <f>IFERROR(VLOOKUP(SALIDAS[[#This Row],[Codigo Producto]],INVENTARIO[],3,FALSE),"-")</f>
        <v>LT521</v>
      </c>
      <c r="F7">
        <v>15</v>
      </c>
    </row>
    <row r="8" spans="1:6">
      <c r="A8" s="8">
        <v>4</v>
      </c>
      <c r="B8" s="3">
        <v>44331</v>
      </c>
      <c r="C8" t="s">
        <v>35</v>
      </c>
      <c r="D8" s="5" t="str">
        <f>IFERROR(VLOOKUP(SALIDAS[[#This Row],[Codigo Producto]],INVENTARIO[],2,FALSE),"-")</f>
        <v>Martillo combo playo</v>
      </c>
      <c r="E8" s="5" t="str">
        <f>IFERROR(VLOOKUP(SALIDAS[[#This Row],[Codigo Producto]],INVENTARIO[],3,FALSE),"-")</f>
        <v>LT444</v>
      </c>
      <c r="F8">
        <v>10</v>
      </c>
    </row>
    <row r="9" spans="1:6">
      <c r="A9" s="8">
        <v>5</v>
      </c>
      <c r="B9" s="3">
        <v>44326</v>
      </c>
      <c r="C9" t="s">
        <v>38</v>
      </c>
      <c r="D9" s="5" t="str">
        <f>IFERROR(VLOOKUP(SALIDAS[[#This Row],[Codigo Producto]],INVENTARIO[],2,FALSE),"-")</f>
        <v>Poma de agua tanque</v>
      </c>
      <c r="E9" s="5" t="str">
        <f>IFERROR(VLOOKUP(SALIDAS[[#This Row],[Codigo Producto]],INVENTARIO[],3,FALSE),"-")</f>
        <v>LT455</v>
      </c>
      <c r="F9">
        <v>5</v>
      </c>
    </row>
    <row r="10" spans="1:6">
      <c r="A10" s="8">
        <v>6</v>
      </c>
      <c r="B10" s="3">
        <v>44326</v>
      </c>
      <c r="C10" t="s">
        <v>9</v>
      </c>
      <c r="D10" s="5" t="str">
        <f>IFERROR(VLOOKUP(SALIDAS[[#This Row],[Codigo Producto]],INVENTARIO[],2,FALSE),"-")</f>
        <v>Tornillo cabeza estrella de 1/2"</v>
      </c>
      <c r="E10" s="5" t="str">
        <f>IFERROR(VLOOKUP(SALIDAS[[#This Row],[Codigo Producto]],INVENTARIO[],3,FALSE),"-")</f>
        <v>LT001</v>
      </c>
      <c r="F10">
        <v>10</v>
      </c>
    </row>
  </sheetData>
  <mergeCells count="1">
    <mergeCell ref="A1:F1"/>
  </mergeCell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83B3826-27B7-2B48-AEE0-3BBB68042F0C}">
          <x14:formula1>
            <xm:f>Stock!$A$5:$A$1048576</xm:f>
          </x14:formula1>
          <xm:sqref>C4:C10</xm:sqref>
        </x14:dataValidation>
        <x14:dataValidation type="whole" operator="lessThanOrEqual" allowBlank="1" showInputMessage="1" showErrorMessage="1" errorTitle="ERROR DE STOCK" error="El stock es insuficiente, por favor realice primero ubn ingreso." xr:uid="{751B679F-0CD3-FE42-A04E-E3AB94367E6A}">
          <x14:formula1>
            <xm:f>Stock!F5</xm:f>
          </x14:formula1>
          <xm:sqref>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Teran P</dc:creator>
  <cp:keywords/>
  <dc:description/>
  <cp:lastModifiedBy/>
  <cp:revision/>
  <dcterms:created xsi:type="dcterms:W3CDTF">2021-05-10T20:52:27Z</dcterms:created>
  <dcterms:modified xsi:type="dcterms:W3CDTF">2023-02-21T03:43:32Z</dcterms:modified>
  <cp:category/>
  <cp:contentStatus/>
</cp:coreProperties>
</file>