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0" documentId="8_{C23593A2-345F-4A09-B128-4FD220200A0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1" l="1"/>
  <c r="Q29" i="1"/>
  <c r="Q26" i="1"/>
  <c r="P26" i="1"/>
  <c r="Y50" i="1"/>
  <c r="Y31" i="1"/>
  <c r="Y30" i="1"/>
  <c r="Y46" i="1"/>
  <c r="Z48" i="1"/>
  <c r="Y28" i="1"/>
  <c r="Y29" i="1"/>
  <c r="Y47" i="1"/>
  <c r="Y26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E62" i="1"/>
  <c r="AE44" i="1"/>
  <c r="AB44" i="1"/>
  <c r="Y44" i="1"/>
  <c r="Z45" i="1"/>
  <c r="AA45" i="1"/>
  <c r="AB45" i="1"/>
  <c r="AC45" i="1"/>
  <c r="AD45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D46" i="1"/>
  <c r="AD47" i="1"/>
  <c r="AD48" i="1"/>
  <c r="AD49" i="1"/>
  <c r="AD50" i="1"/>
  <c r="AD51" i="1"/>
  <c r="AD52" i="1"/>
  <c r="AD53" i="1"/>
  <c r="AC46" i="1"/>
  <c r="AC47" i="1"/>
  <c r="AC48" i="1"/>
  <c r="AC49" i="1"/>
  <c r="AC50" i="1"/>
  <c r="AC51" i="1"/>
  <c r="AA46" i="1"/>
  <c r="AB46" i="1"/>
  <c r="AA47" i="1"/>
  <c r="AB47" i="1"/>
  <c r="AB48" i="1"/>
  <c r="AB49" i="1"/>
  <c r="AB50" i="1"/>
  <c r="V27" i="1"/>
  <c r="W27" i="1" s="1"/>
  <c r="V28" i="1"/>
  <c r="W28" i="1" s="1"/>
  <c r="V29" i="1"/>
  <c r="W29" i="1" s="1"/>
  <c r="V30" i="1"/>
  <c r="W30" i="1" s="1"/>
  <c r="V31" i="1"/>
  <c r="W31" i="1" s="1"/>
  <c r="V26" i="1"/>
  <c r="W26" i="1" s="1"/>
  <c r="Y45" i="1" s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26" i="1"/>
  <c r="N43" i="1"/>
  <c r="M35" i="1"/>
  <c r="M36" i="1"/>
  <c r="M37" i="1"/>
  <c r="M38" i="1"/>
  <c r="M39" i="1"/>
  <c r="M40" i="1"/>
  <c r="M41" i="1"/>
  <c r="M42" i="1"/>
  <c r="N42" i="1"/>
  <c r="M43" i="1"/>
  <c r="M44" i="1"/>
  <c r="N44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L33" i="1"/>
  <c r="I33" i="1"/>
  <c r="H33" i="1"/>
  <c r="J33" i="1"/>
  <c r="K33" i="1"/>
  <c r="J32" i="1"/>
  <c r="K32" i="1"/>
  <c r="I32" i="1"/>
  <c r="H32" i="1"/>
  <c r="P29" i="1"/>
  <c r="P27" i="1"/>
  <c r="P28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1" i="1"/>
  <c r="P22" i="1"/>
  <c r="P20" i="1"/>
  <c r="S4" i="1"/>
  <c r="S26" i="1" s="1"/>
  <c r="S5" i="1"/>
  <c r="S27" i="1" s="1"/>
  <c r="Q27" i="1" s="1"/>
  <c r="S6" i="1"/>
  <c r="S28" i="1" s="1"/>
  <c r="S7" i="1"/>
  <c r="S29" i="1" s="1"/>
  <c r="S8" i="1"/>
  <c r="S30" i="1" s="1"/>
  <c r="Q30" i="1" s="1"/>
  <c r="S9" i="1"/>
  <c r="S31" i="1" s="1"/>
  <c r="Q31" i="1" s="1"/>
  <c r="S10" i="1"/>
  <c r="S32" i="1" s="1"/>
  <c r="Q32" i="1" s="1"/>
  <c r="S11" i="1"/>
  <c r="S33" i="1" s="1"/>
  <c r="Q33" i="1" s="1"/>
  <c r="S12" i="1"/>
  <c r="S34" i="1" s="1"/>
  <c r="Q34" i="1" s="1"/>
  <c r="S13" i="1"/>
  <c r="S35" i="1" s="1"/>
  <c r="Q35" i="1" s="1"/>
  <c r="S14" i="1"/>
  <c r="S36" i="1" s="1"/>
  <c r="Q36" i="1" s="1"/>
  <c r="S15" i="1"/>
  <c r="S37" i="1" s="1"/>
  <c r="Q37" i="1" s="1"/>
  <c r="S16" i="1"/>
  <c r="S38" i="1" s="1"/>
  <c r="Q38" i="1" s="1"/>
  <c r="S17" i="1"/>
  <c r="S39" i="1" s="1"/>
  <c r="Q39" i="1" s="1"/>
  <c r="S18" i="1"/>
  <c r="S40" i="1" s="1"/>
  <c r="Q40" i="1" s="1"/>
  <c r="S19" i="1"/>
  <c r="S41" i="1" s="1"/>
  <c r="Q41" i="1" s="1"/>
  <c r="S20" i="1"/>
  <c r="S42" i="1" s="1"/>
  <c r="Q42" i="1" s="1"/>
  <c r="S21" i="1"/>
  <c r="S43" i="1" s="1"/>
  <c r="Q43" i="1" s="1"/>
  <c r="S22" i="1"/>
  <c r="S44" i="1" s="1"/>
  <c r="Q44" i="1" s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F11" i="1"/>
  <c r="F12" i="1"/>
  <c r="F13" i="1"/>
  <c r="F14" i="1"/>
  <c r="F15" i="1"/>
  <c r="F16" i="1"/>
  <c r="F17" i="1"/>
  <c r="F18" i="1"/>
  <c r="F19" i="1"/>
  <c r="F20" i="1"/>
  <c r="F21" i="1"/>
  <c r="F22" i="1"/>
  <c r="F10" i="1"/>
  <c r="F7" i="1"/>
  <c r="F8" i="1"/>
  <c r="F9" i="1"/>
  <c r="F5" i="1"/>
  <c r="F6" i="1"/>
  <c r="F4" i="1"/>
  <c r="F3" i="1"/>
  <c r="AF45" i="1" l="1"/>
  <c r="AG45" i="1" s="1"/>
  <c r="AH45" i="1" s="1"/>
  <c r="AI45" i="1" s="1"/>
  <c r="V32" i="1"/>
  <c r="W32" i="1" s="1"/>
  <c r="Y32" i="1" s="1"/>
  <c r="Y51" i="1" s="1"/>
  <c r="Z32" i="1"/>
  <c r="Z51" i="1" s="1"/>
  <c r="AB32" i="1"/>
  <c r="AB51" i="1" s="1"/>
  <c r="AA32" i="1"/>
  <c r="AA51" i="1" s="1"/>
  <c r="V33" i="1"/>
  <c r="W33" i="1" s="1"/>
  <c r="Z33" i="1"/>
  <c r="Z52" i="1" s="1"/>
  <c r="AC33" i="1"/>
  <c r="AC52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AE63" i="1"/>
  <c r="AD44" i="1"/>
  <c r="AD63" i="1" s="1"/>
  <c r="AD43" i="1"/>
  <c r="AD62" i="1" s="1"/>
  <c r="AE42" i="1"/>
  <c r="AE61" i="1" s="1"/>
  <c r="AD42" i="1"/>
  <c r="AD61" i="1" s="1"/>
  <c r="AD41" i="1"/>
  <c r="AD60" i="1" s="1"/>
  <c r="AD40" i="1"/>
  <c r="AD59" i="1" s="1"/>
  <c r="AD39" i="1"/>
  <c r="AD58" i="1" s="1"/>
  <c r="AD38" i="1"/>
  <c r="AD57" i="1" s="1"/>
  <c r="AD37" i="1"/>
  <c r="AD56" i="1" s="1"/>
  <c r="AD36" i="1"/>
  <c r="AD55" i="1" s="1"/>
  <c r="AD35" i="1"/>
  <c r="AD54" i="1" s="1"/>
  <c r="AE43" i="1"/>
  <c r="AA31" i="1"/>
  <c r="AA50" i="1" s="1"/>
  <c r="Z31" i="1"/>
  <c r="Z50" i="1" s="1"/>
  <c r="AA30" i="1"/>
  <c r="AA49" i="1" s="1"/>
  <c r="Y49" i="1"/>
  <c r="Z30" i="1"/>
  <c r="Z49" i="1" s="1"/>
  <c r="Y48" i="1"/>
  <c r="AF48" i="1" s="1"/>
  <c r="AG48" i="1" s="1"/>
  <c r="AH48" i="1" s="1"/>
  <c r="AI48" i="1" s="1"/>
  <c r="AA29" i="1"/>
  <c r="AA48" i="1" s="1"/>
  <c r="Z29" i="1"/>
  <c r="Z28" i="1"/>
  <c r="Z47" i="1" s="1"/>
  <c r="Z27" i="1"/>
  <c r="Z46" i="1" s="1"/>
  <c r="Y27" i="1"/>
  <c r="AF46" i="1" l="1"/>
  <c r="AG46" i="1" s="1"/>
  <c r="AH46" i="1" s="1"/>
  <c r="AI46" i="1" s="1"/>
  <c r="AF47" i="1"/>
  <c r="AF49" i="1"/>
  <c r="AF50" i="1"/>
  <c r="AF51" i="1"/>
  <c r="AG47" i="1"/>
  <c r="AH47" i="1" s="1"/>
  <c r="AI47" i="1" s="1"/>
  <c r="AG49" i="1"/>
  <c r="AH49" i="1" s="1"/>
  <c r="AI49" i="1" s="1"/>
  <c r="AG50" i="1"/>
  <c r="AH50" i="1" s="1"/>
  <c r="AI50" i="1" s="1"/>
  <c r="AC34" i="1"/>
  <c r="AC53" i="1" s="1"/>
  <c r="AB34" i="1"/>
  <c r="AB53" i="1" s="1"/>
  <c r="AA34" i="1"/>
  <c r="AA53" i="1" s="1"/>
  <c r="Z34" i="1"/>
  <c r="Z53" i="1" s="1"/>
  <c r="Y34" i="1"/>
  <c r="Y53" i="1" s="1"/>
  <c r="AC35" i="1"/>
  <c r="AC54" i="1" s="1"/>
  <c r="AB35" i="1"/>
  <c r="AB54" i="1" s="1"/>
  <c r="AA35" i="1"/>
  <c r="AA54" i="1" s="1"/>
  <c r="Z35" i="1"/>
  <c r="Z54" i="1" s="1"/>
  <c r="Y35" i="1"/>
  <c r="Y54" i="1" s="1"/>
  <c r="AC36" i="1"/>
  <c r="AC55" i="1" s="1"/>
  <c r="AB36" i="1"/>
  <c r="AB55" i="1" s="1"/>
  <c r="AA36" i="1"/>
  <c r="AA55" i="1" s="1"/>
  <c r="Z36" i="1"/>
  <c r="Z55" i="1" s="1"/>
  <c r="Y36" i="1"/>
  <c r="Y55" i="1" s="1"/>
  <c r="AC37" i="1"/>
  <c r="AC56" i="1" s="1"/>
  <c r="AB37" i="1"/>
  <c r="AB56" i="1" s="1"/>
  <c r="AA37" i="1"/>
  <c r="AA56" i="1" s="1"/>
  <c r="Z37" i="1"/>
  <c r="Z56" i="1" s="1"/>
  <c r="Y37" i="1"/>
  <c r="Y56" i="1" s="1"/>
  <c r="AC38" i="1"/>
  <c r="AC57" i="1" s="1"/>
  <c r="AB38" i="1"/>
  <c r="AB57" i="1" s="1"/>
  <c r="AA38" i="1"/>
  <c r="AA57" i="1" s="1"/>
  <c r="Z38" i="1"/>
  <c r="Z57" i="1" s="1"/>
  <c r="Y38" i="1"/>
  <c r="Y57" i="1" s="1"/>
  <c r="AC39" i="1"/>
  <c r="AC58" i="1" s="1"/>
  <c r="AB39" i="1"/>
  <c r="AB58" i="1" s="1"/>
  <c r="AA39" i="1"/>
  <c r="AA58" i="1" s="1"/>
  <c r="Z39" i="1"/>
  <c r="Z58" i="1" s="1"/>
  <c r="Y39" i="1"/>
  <c r="Y58" i="1" s="1"/>
  <c r="AC40" i="1"/>
  <c r="AC59" i="1" s="1"/>
  <c r="AB40" i="1"/>
  <c r="AB59" i="1" s="1"/>
  <c r="AA40" i="1"/>
  <c r="AA59" i="1" s="1"/>
  <c r="Z40" i="1"/>
  <c r="Z59" i="1" s="1"/>
  <c r="Y40" i="1"/>
  <c r="Y59" i="1" s="1"/>
  <c r="AC41" i="1"/>
  <c r="AC60" i="1" s="1"/>
  <c r="AB41" i="1"/>
  <c r="AB60" i="1" s="1"/>
  <c r="AA41" i="1"/>
  <c r="AA60" i="1" s="1"/>
  <c r="Z41" i="1"/>
  <c r="Z60" i="1" s="1"/>
  <c r="Y41" i="1"/>
  <c r="Y60" i="1" s="1"/>
  <c r="AC42" i="1"/>
  <c r="AC61" i="1" s="1"/>
  <c r="AB42" i="1"/>
  <c r="AB61" i="1" s="1"/>
  <c r="AA42" i="1"/>
  <c r="AA61" i="1" s="1"/>
  <c r="Z42" i="1"/>
  <c r="Z61" i="1" s="1"/>
  <c r="Y42" i="1"/>
  <c r="Y61" i="1" s="1"/>
  <c r="AC43" i="1"/>
  <c r="AC62" i="1" s="1"/>
  <c r="AB43" i="1"/>
  <c r="AB62" i="1" s="1"/>
  <c r="AA43" i="1"/>
  <c r="AA62" i="1" s="1"/>
  <c r="Z43" i="1"/>
  <c r="Z62" i="1" s="1"/>
  <c r="Y43" i="1"/>
  <c r="Y62" i="1" s="1"/>
  <c r="AC44" i="1"/>
  <c r="AC63" i="1" s="1"/>
  <c r="AB63" i="1"/>
  <c r="AA44" i="1"/>
  <c r="AA63" i="1" s="1"/>
  <c r="Z44" i="1"/>
  <c r="Z63" i="1" s="1"/>
  <c r="Y63" i="1"/>
  <c r="AB33" i="1"/>
  <c r="AB52" i="1" s="1"/>
  <c r="AA33" i="1"/>
  <c r="AA52" i="1" s="1"/>
  <c r="Y33" i="1"/>
  <c r="Y52" i="1" s="1"/>
  <c r="AG51" i="1"/>
  <c r="AF52" i="1" l="1"/>
  <c r="AG52" i="1" s="1"/>
  <c r="AF63" i="1"/>
  <c r="AG63" i="1" s="1"/>
  <c r="AF62" i="1"/>
  <c r="AG62" i="1" s="1"/>
  <c r="AF61" i="1"/>
  <c r="AG61" i="1" s="1"/>
  <c r="AF60" i="1"/>
  <c r="AG60" i="1" s="1"/>
  <c r="AF59" i="1"/>
  <c r="AG59" i="1" s="1"/>
  <c r="AF58" i="1"/>
  <c r="AG58" i="1" s="1"/>
  <c r="AF57" i="1"/>
  <c r="AG57" i="1" s="1"/>
  <c r="AF56" i="1"/>
  <c r="AG56" i="1" s="1"/>
  <c r="AF55" i="1"/>
  <c r="AG55" i="1" s="1"/>
  <c r="AF54" i="1"/>
  <c r="AG54" i="1" s="1"/>
  <c r="AF53" i="1"/>
  <c r="AG53" i="1" s="1"/>
</calcChain>
</file>

<file path=xl/sharedStrings.xml><?xml version="1.0" encoding="utf-8"?>
<sst xmlns="http://schemas.openxmlformats.org/spreadsheetml/2006/main" count="57" uniqueCount="33">
  <si>
    <t>p</t>
  </si>
  <si>
    <t>max</t>
  </si>
  <si>
    <t>max/p</t>
  </si>
  <si>
    <t>Dizi</t>
  </si>
  <si>
    <t>standart sapma</t>
  </si>
  <si>
    <t>max/2</t>
  </si>
  <si>
    <t>max/4</t>
  </si>
  <si>
    <t>Max nereden elde ediliyor?</t>
  </si>
  <si>
    <t>a1+a1</t>
  </si>
  <si>
    <t>Son</t>
  </si>
  <si>
    <t>a2+a2</t>
  </si>
  <si>
    <t>a3+a3</t>
  </si>
  <si>
    <t>Son-1</t>
  </si>
  <si>
    <t>a4+a4</t>
  </si>
  <si>
    <t>a4+a3</t>
  </si>
  <si>
    <t>Son,Son-1</t>
  </si>
  <si>
    <t>a5+a4</t>
  </si>
  <si>
    <t>a6+a5</t>
  </si>
  <si>
    <t>a6+a6</t>
  </si>
  <si>
    <t>a7+a6</t>
  </si>
  <si>
    <t>a7+a5</t>
  </si>
  <si>
    <t>Son,Son-2</t>
  </si>
  <si>
    <t>a7</t>
  </si>
  <si>
    <t>a7+a7</t>
  </si>
  <si>
    <t>Son-2</t>
  </si>
  <si>
    <t>Son-1,Son-2</t>
  </si>
  <si>
    <t>a8+a8</t>
  </si>
  <si>
    <t>Max/4 ile kıyaslama</t>
  </si>
  <si>
    <t>farklar</t>
  </si>
  <si>
    <t>farklar standart sapması</t>
  </si>
  <si>
    <t>p*p+p/4</t>
  </si>
  <si>
    <t>Sum</t>
  </si>
  <si>
    <t>Sum/(p-1)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</si>
</sst>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I63"/>
  <sheetViews>
    <sheetView tabSelected="1" topLeftCell="A6" workbookViewId="0">
      <selection activeCell="O24" sqref="O24:Q24"/>
    </sheetView>
  </sheetViews>
  <sheetFormatPr defaultRowHeight="15"/>
  <cols>
    <col min="1" max="16384" width="9.140625" style="1"/>
  </cols>
  <sheetData>
    <row r="2" spans="3:27">
      <c r="D2" s="1" t="s">
        <v>0</v>
      </c>
      <c r="E2" s="1" t="s">
        <v>1</v>
      </c>
      <c r="F2" s="1" t="s">
        <v>2</v>
      </c>
      <c r="H2" s="1" t="s">
        <v>3</v>
      </c>
      <c r="P2" s="1" t="s">
        <v>4</v>
      </c>
      <c r="R2" s="1" t="s">
        <v>5</v>
      </c>
      <c r="S2" s="1" t="s">
        <v>6</v>
      </c>
      <c r="W2" s="1" t="s">
        <v>7</v>
      </c>
      <c r="Y2" s="20"/>
      <c r="Z2" s="21"/>
      <c r="AA2" s="11" t="s">
        <v>0</v>
      </c>
    </row>
    <row r="3" spans="3:27">
      <c r="C3" s="1">
        <v>1</v>
      </c>
      <c r="D3" s="2">
        <v>1</v>
      </c>
      <c r="E3" s="3">
        <v>2</v>
      </c>
      <c r="F3" s="4">
        <f>E3/D3</f>
        <v>2</v>
      </c>
      <c r="H3" s="5">
        <v>1</v>
      </c>
      <c r="I3" s="5"/>
      <c r="J3" s="5"/>
      <c r="K3" s="5"/>
      <c r="L3" s="5"/>
      <c r="M3" s="5"/>
      <c r="N3" s="5"/>
      <c r="O3" s="5"/>
      <c r="P3" s="12">
        <f>_xlfn.STDEV.P(H3:O3)</f>
        <v>0</v>
      </c>
      <c r="Q3" s="12"/>
      <c r="R3" s="12">
        <f>E3/2</f>
        <v>1</v>
      </c>
      <c r="S3" s="12">
        <f>E3/4</f>
        <v>0.5</v>
      </c>
      <c r="T3" s="12"/>
      <c r="U3" s="12"/>
      <c r="V3" s="12"/>
      <c r="W3" s="1" t="s">
        <v>8</v>
      </c>
      <c r="Y3" s="18" t="s">
        <v>9</v>
      </c>
      <c r="Z3" s="19"/>
      <c r="AA3" s="17">
        <v>1</v>
      </c>
    </row>
    <row r="4" spans="3:27">
      <c r="C4" s="1">
        <v>2</v>
      </c>
      <c r="D4" s="2">
        <v>2</v>
      </c>
      <c r="E4" s="3">
        <v>6</v>
      </c>
      <c r="F4" s="4">
        <f>E4/D4</f>
        <v>3</v>
      </c>
      <c r="H4" s="5">
        <v>2</v>
      </c>
      <c r="I4" s="5">
        <v>3</v>
      </c>
      <c r="J4" s="5"/>
      <c r="K4" s="5"/>
      <c r="L4" s="5"/>
      <c r="M4" s="5"/>
      <c r="N4" s="5"/>
      <c r="O4" s="5"/>
      <c r="P4" s="1">
        <f>_xlfn.STDEV.P(H4:O4)</f>
        <v>0.5</v>
      </c>
      <c r="R4" s="1">
        <f t="shared" ref="R4:R22" si="0">E4/2</f>
        <v>3</v>
      </c>
      <c r="S4" s="1">
        <f t="shared" ref="S4:S22" si="1">E4/4</f>
        <v>1.5</v>
      </c>
      <c r="W4" s="1" t="s">
        <v>10</v>
      </c>
      <c r="Y4" s="15" t="s">
        <v>9</v>
      </c>
      <c r="Z4" s="16"/>
      <c r="AA4" s="13">
        <v>2</v>
      </c>
    </row>
    <row r="5" spans="3:27">
      <c r="C5" s="1">
        <v>3</v>
      </c>
      <c r="D5" s="2">
        <v>3</v>
      </c>
      <c r="E5" s="3">
        <v>10</v>
      </c>
      <c r="F5" s="4">
        <f>E5/D5</f>
        <v>3.3333333333333335</v>
      </c>
      <c r="H5" s="5">
        <v>2</v>
      </c>
      <c r="I5" s="5">
        <v>4</v>
      </c>
      <c r="J5" s="5">
        <v>5</v>
      </c>
      <c r="K5" s="5"/>
      <c r="L5" s="5"/>
      <c r="M5" s="5"/>
      <c r="N5" s="5"/>
      <c r="O5" s="5"/>
      <c r="P5" s="12">
        <f>_xlfn.STDEV.P(H5:O5)</f>
        <v>1.247219128924647</v>
      </c>
      <c r="Q5" s="12"/>
      <c r="R5" s="12">
        <f t="shared" si="0"/>
        <v>5</v>
      </c>
      <c r="S5" s="12">
        <f t="shared" si="1"/>
        <v>2.5</v>
      </c>
      <c r="T5" s="12"/>
      <c r="U5" s="12"/>
      <c r="V5" s="12"/>
      <c r="W5" s="1" t="s">
        <v>11</v>
      </c>
      <c r="Y5" s="18" t="s">
        <v>9</v>
      </c>
      <c r="Z5" s="19"/>
      <c r="AA5" s="17">
        <v>3</v>
      </c>
    </row>
    <row r="6" spans="3:27">
      <c r="C6" s="1">
        <v>4</v>
      </c>
      <c r="D6" s="2">
        <v>3</v>
      </c>
      <c r="E6" s="3">
        <v>10</v>
      </c>
      <c r="F6" s="4">
        <f>E6/D6</f>
        <v>3.3333333333333335</v>
      </c>
      <c r="H6" s="5">
        <v>3</v>
      </c>
      <c r="I6" s="5">
        <v>4</v>
      </c>
      <c r="J6" s="5">
        <v>5</v>
      </c>
      <c r="K6" s="5"/>
      <c r="L6" s="5"/>
      <c r="M6" s="5"/>
      <c r="N6" s="5"/>
      <c r="O6" s="5"/>
      <c r="P6" s="1">
        <f>_xlfn.STDEV.P(H6:O6)</f>
        <v>0.81649658092772603</v>
      </c>
      <c r="R6" s="1">
        <f t="shared" si="0"/>
        <v>5</v>
      </c>
      <c r="S6" s="1">
        <f t="shared" si="1"/>
        <v>2.5</v>
      </c>
      <c r="W6" s="1" t="s">
        <v>11</v>
      </c>
      <c r="Y6" s="18" t="s">
        <v>9</v>
      </c>
      <c r="Z6" s="19"/>
      <c r="AA6" s="17">
        <v>3</v>
      </c>
    </row>
    <row r="7" spans="3:27">
      <c r="C7" s="1">
        <v>5</v>
      </c>
      <c r="D7" s="2">
        <v>4</v>
      </c>
      <c r="E7" s="3">
        <v>16</v>
      </c>
      <c r="F7" s="4">
        <f>E7/D7</f>
        <v>4</v>
      </c>
      <c r="H7" s="5">
        <v>1</v>
      </c>
      <c r="I7" s="5">
        <v>2</v>
      </c>
      <c r="J7" s="5">
        <v>8</v>
      </c>
      <c r="K7" s="5">
        <v>13</v>
      </c>
      <c r="L7" s="5"/>
      <c r="M7" s="5"/>
      <c r="N7" s="5"/>
      <c r="O7" s="5"/>
      <c r="P7" s="12">
        <f>_xlfn.STDEV.P(H7:O7)</f>
        <v>4.8476798574163293</v>
      </c>
      <c r="Q7" s="12"/>
      <c r="R7" s="12">
        <f t="shared" si="0"/>
        <v>8</v>
      </c>
      <c r="S7" s="12">
        <f t="shared" si="1"/>
        <v>4</v>
      </c>
      <c r="T7" s="12"/>
      <c r="U7" s="12"/>
      <c r="V7" s="12"/>
      <c r="W7" s="1" t="s">
        <v>11</v>
      </c>
      <c r="Y7" s="15" t="s">
        <v>12</v>
      </c>
      <c r="Z7" s="16"/>
      <c r="AA7" s="13">
        <v>4</v>
      </c>
    </row>
    <row r="8" spans="3:27">
      <c r="C8" s="1">
        <v>6</v>
      </c>
      <c r="D8" s="2">
        <v>4</v>
      </c>
      <c r="E8" s="3">
        <v>16</v>
      </c>
      <c r="F8" s="4">
        <f>E8/D8</f>
        <v>4</v>
      </c>
      <c r="H8" s="5">
        <v>3</v>
      </c>
      <c r="I8" s="5">
        <v>6</v>
      </c>
      <c r="J8" s="5">
        <v>7</v>
      </c>
      <c r="K8" s="5">
        <v>8</v>
      </c>
      <c r="L8" s="5"/>
      <c r="M8" s="5"/>
      <c r="N8" s="5"/>
      <c r="O8" s="5"/>
      <c r="P8" s="1">
        <f>_xlfn.STDEV.P(H8:O8)</f>
        <v>1.8708286933869707</v>
      </c>
      <c r="R8" s="1">
        <f t="shared" si="0"/>
        <v>8</v>
      </c>
      <c r="S8" s="1">
        <f t="shared" si="1"/>
        <v>4</v>
      </c>
      <c r="W8" s="1" t="s">
        <v>13</v>
      </c>
      <c r="Y8" s="15" t="s">
        <v>9</v>
      </c>
      <c r="Z8" s="16"/>
      <c r="AA8" s="13">
        <v>4</v>
      </c>
    </row>
    <row r="9" spans="3:27">
      <c r="C9" s="1">
        <v>7</v>
      </c>
      <c r="D9" s="2">
        <v>4</v>
      </c>
      <c r="E9" s="3">
        <v>16</v>
      </c>
      <c r="F9" s="4">
        <f>E9/D9</f>
        <v>4</v>
      </c>
      <c r="H9" s="5">
        <v>4</v>
      </c>
      <c r="I9" s="5">
        <v>6</v>
      </c>
      <c r="J9" s="5">
        <v>7</v>
      </c>
      <c r="K9" s="5">
        <v>9</v>
      </c>
      <c r="L9" s="5"/>
      <c r="M9" s="5"/>
      <c r="N9" s="5"/>
      <c r="O9" s="5"/>
      <c r="P9" s="12">
        <f>_xlfn.STDEV.P(H9:O9)</f>
        <v>1.8027756377319946</v>
      </c>
      <c r="Q9" s="12"/>
      <c r="R9" s="12">
        <f t="shared" si="0"/>
        <v>8</v>
      </c>
      <c r="S9" s="12">
        <f t="shared" si="1"/>
        <v>4</v>
      </c>
      <c r="T9" s="12"/>
      <c r="U9" s="12"/>
      <c r="V9" s="12"/>
      <c r="W9" s="1" t="s">
        <v>14</v>
      </c>
      <c r="Y9" s="15" t="s">
        <v>15</v>
      </c>
      <c r="Z9" s="16"/>
      <c r="AA9" s="13">
        <v>4</v>
      </c>
    </row>
    <row r="10" spans="3:27">
      <c r="C10" s="1">
        <v>8</v>
      </c>
      <c r="D10" s="2">
        <v>5</v>
      </c>
      <c r="E10" s="3">
        <v>24</v>
      </c>
      <c r="F10" s="4">
        <f>E10/D10</f>
        <v>4.8</v>
      </c>
      <c r="H10" s="5">
        <v>4</v>
      </c>
      <c r="I10" s="5">
        <v>8</v>
      </c>
      <c r="J10" s="5">
        <v>10</v>
      </c>
      <c r="K10" s="5">
        <v>11</v>
      </c>
      <c r="L10" s="5">
        <v>13</v>
      </c>
      <c r="M10" s="5"/>
      <c r="N10" s="5"/>
      <c r="O10" s="5"/>
      <c r="P10" s="1">
        <f>_xlfn.STDEV.P(H10:O10)</f>
        <v>3.0594117081556709</v>
      </c>
      <c r="R10" s="1">
        <f t="shared" si="0"/>
        <v>12</v>
      </c>
      <c r="S10" s="1">
        <f t="shared" si="1"/>
        <v>6</v>
      </c>
      <c r="W10" s="1" t="s">
        <v>16</v>
      </c>
      <c r="Y10" s="18" t="s">
        <v>15</v>
      </c>
      <c r="Z10" s="19"/>
      <c r="AA10" s="17">
        <v>5</v>
      </c>
    </row>
    <row r="11" spans="3:27">
      <c r="C11" s="1">
        <v>9</v>
      </c>
      <c r="D11" s="2">
        <v>6</v>
      </c>
      <c r="E11" s="3">
        <v>32</v>
      </c>
      <c r="F11" s="4">
        <f t="shared" ref="F11:F19" si="2">E11/D11</f>
        <v>5.333333333333333</v>
      </c>
      <c r="H11" s="5">
        <v>4</v>
      </c>
      <c r="I11" s="5">
        <v>8</v>
      </c>
      <c r="J11" s="5">
        <v>12</v>
      </c>
      <c r="K11" s="5">
        <v>14</v>
      </c>
      <c r="L11" s="5">
        <v>15</v>
      </c>
      <c r="M11" s="5">
        <v>17</v>
      </c>
      <c r="N11" s="5"/>
      <c r="O11" s="5"/>
      <c r="P11" s="12">
        <f>_xlfn.STDEV.P(H11:O11)</f>
        <v>4.4221663871405337</v>
      </c>
      <c r="Q11" s="12"/>
      <c r="R11" s="12">
        <f t="shared" si="0"/>
        <v>16</v>
      </c>
      <c r="S11" s="12">
        <f t="shared" si="1"/>
        <v>8</v>
      </c>
      <c r="T11" s="12"/>
      <c r="U11" s="12"/>
      <c r="V11" s="12"/>
      <c r="W11" s="1" t="s">
        <v>17</v>
      </c>
      <c r="Y11" s="15" t="s">
        <v>15</v>
      </c>
      <c r="Z11" s="16"/>
      <c r="AA11" s="13">
        <v>6</v>
      </c>
    </row>
    <row r="12" spans="3:27">
      <c r="C12" s="1">
        <v>10</v>
      </c>
      <c r="D12" s="2">
        <v>6</v>
      </c>
      <c r="E12" s="3">
        <v>32</v>
      </c>
      <c r="F12" s="4">
        <f t="shared" si="2"/>
        <v>5.333333333333333</v>
      </c>
      <c r="H12" s="5">
        <v>5</v>
      </c>
      <c r="I12" s="5">
        <v>7</v>
      </c>
      <c r="J12" s="5">
        <v>12</v>
      </c>
      <c r="K12" s="5">
        <v>13</v>
      </c>
      <c r="L12" s="5">
        <v>15</v>
      </c>
      <c r="M12" s="5">
        <v>16</v>
      </c>
      <c r="N12" s="5"/>
      <c r="O12" s="5"/>
      <c r="P12" s="1">
        <f>_xlfn.STDEV.P(H12:O12)</f>
        <v>4.0276819911981905</v>
      </c>
      <c r="R12" s="1">
        <f t="shared" si="0"/>
        <v>16</v>
      </c>
      <c r="S12" s="1">
        <f t="shared" si="1"/>
        <v>8</v>
      </c>
      <c r="W12" s="1" t="s">
        <v>18</v>
      </c>
      <c r="Y12" s="15" t="s">
        <v>9</v>
      </c>
      <c r="Z12" s="16"/>
      <c r="AA12" s="13">
        <v>6</v>
      </c>
    </row>
    <row r="13" spans="3:27">
      <c r="C13" s="1">
        <v>11</v>
      </c>
      <c r="D13" s="2">
        <v>7</v>
      </c>
      <c r="E13" s="3">
        <v>40</v>
      </c>
      <c r="F13" s="4">
        <f t="shared" si="2"/>
        <v>5.7142857142857144</v>
      </c>
      <c r="H13" s="5">
        <v>2</v>
      </c>
      <c r="I13" s="5">
        <v>11</v>
      </c>
      <c r="J13" s="5">
        <v>13</v>
      </c>
      <c r="K13" s="5">
        <v>14</v>
      </c>
      <c r="L13" s="5">
        <v>18</v>
      </c>
      <c r="M13" s="5">
        <v>19</v>
      </c>
      <c r="N13" s="5">
        <v>21</v>
      </c>
      <c r="O13" s="5"/>
      <c r="P13" s="12">
        <f>_xlfn.STDEV.P(H13:O13)</f>
        <v>5.9039938056490922</v>
      </c>
      <c r="Q13" s="12"/>
      <c r="R13" s="12">
        <f t="shared" si="0"/>
        <v>20</v>
      </c>
      <c r="S13" s="12">
        <f t="shared" si="1"/>
        <v>10</v>
      </c>
      <c r="T13" s="12"/>
      <c r="U13" s="12"/>
      <c r="V13" s="12"/>
      <c r="W13" s="1" t="s">
        <v>19</v>
      </c>
      <c r="Y13" s="18" t="s">
        <v>15</v>
      </c>
      <c r="Z13" s="19"/>
      <c r="AA13" s="17">
        <v>7</v>
      </c>
    </row>
    <row r="14" spans="3:27">
      <c r="C14" s="1">
        <v>12</v>
      </c>
      <c r="D14" s="2">
        <v>7</v>
      </c>
      <c r="E14" s="3">
        <v>40</v>
      </c>
      <c r="F14" s="4">
        <f t="shared" si="2"/>
        <v>5.7142857142857144</v>
      </c>
      <c r="H14" s="5">
        <v>2</v>
      </c>
      <c r="I14" s="5">
        <v>13</v>
      </c>
      <c r="J14" s="5">
        <v>14</v>
      </c>
      <c r="K14" s="5">
        <v>16</v>
      </c>
      <c r="L14" s="5">
        <v>17</v>
      </c>
      <c r="M14" s="5">
        <v>22</v>
      </c>
      <c r="N14" s="5">
        <v>23</v>
      </c>
      <c r="O14" s="5"/>
      <c r="P14" s="1">
        <f>_xlfn.STDEV.P(H14:O14)</f>
        <v>6.4523370232206938</v>
      </c>
      <c r="R14" s="1">
        <f t="shared" si="0"/>
        <v>20</v>
      </c>
      <c r="S14" s="1">
        <f t="shared" si="1"/>
        <v>10</v>
      </c>
      <c r="W14" s="1" t="s">
        <v>20</v>
      </c>
      <c r="Y14" s="18" t="s">
        <v>21</v>
      </c>
      <c r="Z14" s="19"/>
      <c r="AA14" s="17">
        <v>7</v>
      </c>
    </row>
    <row r="15" spans="3:27">
      <c r="C15" s="1">
        <v>13</v>
      </c>
      <c r="D15" s="2">
        <v>7</v>
      </c>
      <c r="E15" s="3">
        <v>40</v>
      </c>
      <c r="F15" s="4">
        <f t="shared" si="2"/>
        <v>5.7142857142857144</v>
      </c>
      <c r="H15" s="5">
        <v>4</v>
      </c>
      <c r="I15" s="5">
        <v>8</v>
      </c>
      <c r="J15" s="5">
        <v>12</v>
      </c>
      <c r="K15" s="5">
        <v>16</v>
      </c>
      <c r="L15" s="5">
        <v>18</v>
      </c>
      <c r="M15" s="5">
        <v>19</v>
      </c>
      <c r="N15" s="5">
        <v>21</v>
      </c>
      <c r="O15" s="5"/>
      <c r="P15" s="12">
        <f>_xlfn.STDEV.P(H15:O15)</f>
        <v>5.7817446699565895</v>
      </c>
      <c r="Q15" s="12"/>
      <c r="R15" s="12">
        <f t="shared" si="0"/>
        <v>20</v>
      </c>
      <c r="S15" s="12">
        <f t="shared" si="1"/>
        <v>10</v>
      </c>
      <c r="T15" s="12"/>
      <c r="U15" s="12"/>
      <c r="V15" s="12"/>
      <c r="W15" s="1" t="s">
        <v>19</v>
      </c>
      <c r="Y15" s="18" t="s">
        <v>15</v>
      </c>
      <c r="Z15" s="19"/>
      <c r="AA15" s="17">
        <v>7</v>
      </c>
    </row>
    <row r="16" spans="3:27">
      <c r="C16" s="1">
        <v>14</v>
      </c>
      <c r="D16" s="2">
        <v>7</v>
      </c>
      <c r="E16" s="3">
        <v>40</v>
      </c>
      <c r="F16" s="4">
        <f t="shared" si="2"/>
        <v>5.7142857142857144</v>
      </c>
      <c r="H16" s="5">
        <v>5</v>
      </c>
      <c r="I16" s="5">
        <v>10</v>
      </c>
      <c r="J16" s="5">
        <v>15</v>
      </c>
      <c r="K16" s="5">
        <v>17</v>
      </c>
      <c r="L16" s="5">
        <v>18</v>
      </c>
      <c r="M16" s="5">
        <v>19</v>
      </c>
      <c r="N16" s="5">
        <v>21</v>
      </c>
      <c r="O16" s="5"/>
      <c r="P16" s="1">
        <f>_xlfn.STDEV.P(H16:O16)</f>
        <v>5.2098807225172772</v>
      </c>
      <c r="R16" s="1">
        <f t="shared" si="0"/>
        <v>20</v>
      </c>
      <c r="S16" s="1">
        <f t="shared" si="1"/>
        <v>10</v>
      </c>
      <c r="W16" s="1" t="s">
        <v>19</v>
      </c>
      <c r="Y16" s="18" t="s">
        <v>15</v>
      </c>
      <c r="Z16" s="19"/>
      <c r="AA16" s="17">
        <v>7</v>
      </c>
    </row>
    <row r="17" spans="3:35">
      <c r="C17" s="1">
        <v>15</v>
      </c>
      <c r="D17" s="2">
        <v>7</v>
      </c>
      <c r="E17" s="3">
        <v>40</v>
      </c>
      <c r="F17" s="4">
        <f t="shared" si="2"/>
        <v>5.7142857142857144</v>
      </c>
      <c r="H17" s="5">
        <v>5</v>
      </c>
      <c r="I17" s="5">
        <v>11</v>
      </c>
      <c r="J17" s="5">
        <v>13</v>
      </c>
      <c r="K17" s="5">
        <v>17</v>
      </c>
      <c r="L17" s="5">
        <v>19</v>
      </c>
      <c r="M17" s="5">
        <v>20</v>
      </c>
      <c r="N17" s="5">
        <v>40</v>
      </c>
      <c r="O17" s="5"/>
      <c r="P17" s="12">
        <f>_xlfn.STDEV.P(H17:O17)</f>
        <v>10.23200261683999</v>
      </c>
      <c r="Q17" s="12"/>
      <c r="R17" s="12">
        <f t="shared" si="0"/>
        <v>20</v>
      </c>
      <c r="S17" s="12">
        <f t="shared" si="1"/>
        <v>10</v>
      </c>
      <c r="T17" s="12"/>
      <c r="U17" s="12"/>
      <c r="V17" s="12"/>
      <c r="W17" s="1" t="s">
        <v>22</v>
      </c>
      <c r="Y17" s="18" t="s">
        <v>9</v>
      </c>
      <c r="Z17" s="19"/>
      <c r="AA17" s="17">
        <v>7</v>
      </c>
    </row>
    <row r="18" spans="3:35">
      <c r="C18" s="1">
        <v>16</v>
      </c>
      <c r="D18" s="2">
        <v>7</v>
      </c>
      <c r="E18" s="3">
        <v>40</v>
      </c>
      <c r="F18" s="4">
        <f t="shared" si="2"/>
        <v>5.7142857142857144</v>
      </c>
      <c r="H18" s="5">
        <v>6</v>
      </c>
      <c r="I18" s="5">
        <v>12</v>
      </c>
      <c r="J18" s="5">
        <v>15</v>
      </c>
      <c r="K18" s="5">
        <v>16</v>
      </c>
      <c r="L18" s="5">
        <v>17</v>
      </c>
      <c r="M18" s="5">
        <v>19</v>
      </c>
      <c r="N18" s="5">
        <v>20</v>
      </c>
      <c r="O18" s="5"/>
      <c r="P18" s="1">
        <f>_xlfn.STDEV.P(H18:O18)</f>
        <v>4.4077853201547175</v>
      </c>
      <c r="R18" s="1">
        <f t="shared" si="0"/>
        <v>20</v>
      </c>
      <c r="S18" s="1">
        <f t="shared" si="1"/>
        <v>10</v>
      </c>
      <c r="W18" s="1" t="s">
        <v>23</v>
      </c>
      <c r="Y18" s="18" t="s">
        <v>9</v>
      </c>
      <c r="Z18" s="19"/>
      <c r="AA18" s="17">
        <v>7</v>
      </c>
    </row>
    <row r="19" spans="3:35">
      <c r="C19" s="1">
        <v>17</v>
      </c>
      <c r="D19" s="2">
        <v>7</v>
      </c>
      <c r="E19" s="3">
        <v>40</v>
      </c>
      <c r="F19" s="4">
        <f t="shared" si="2"/>
        <v>5.7142857142857144</v>
      </c>
      <c r="H19" s="5">
        <v>7</v>
      </c>
      <c r="I19" s="5">
        <v>9</v>
      </c>
      <c r="J19" s="5">
        <v>15</v>
      </c>
      <c r="K19" s="5">
        <v>17</v>
      </c>
      <c r="L19" s="5">
        <v>19</v>
      </c>
      <c r="M19" s="5">
        <v>20</v>
      </c>
      <c r="N19" s="5">
        <v>40</v>
      </c>
      <c r="O19" s="5"/>
      <c r="P19" s="12">
        <f>_xlfn.STDEV.P(H19:O19)</f>
        <v>10.00612057590712</v>
      </c>
      <c r="Q19" s="12"/>
      <c r="R19" s="12">
        <f t="shared" si="0"/>
        <v>20</v>
      </c>
      <c r="S19" s="12">
        <f t="shared" si="1"/>
        <v>10</v>
      </c>
      <c r="T19" s="12"/>
      <c r="U19" s="12"/>
      <c r="V19" s="12"/>
      <c r="W19" s="1" t="s">
        <v>22</v>
      </c>
      <c r="Y19" s="18" t="s">
        <v>9</v>
      </c>
      <c r="Z19" s="19"/>
      <c r="AA19" s="17">
        <v>7</v>
      </c>
    </row>
    <row r="20" spans="3:35">
      <c r="C20" s="1">
        <v>18</v>
      </c>
      <c r="D20" s="2">
        <v>8</v>
      </c>
      <c r="E20" s="3">
        <v>52</v>
      </c>
      <c r="F20" s="4">
        <f>E20/D20</f>
        <v>6.5</v>
      </c>
      <c r="H20" s="5">
        <v>2</v>
      </c>
      <c r="I20" s="5">
        <v>4</v>
      </c>
      <c r="J20" s="5">
        <v>6</v>
      </c>
      <c r="K20" s="5">
        <v>7</v>
      </c>
      <c r="L20" s="5">
        <v>25</v>
      </c>
      <c r="M20" s="5">
        <v>26</v>
      </c>
      <c r="N20" s="5">
        <v>40</v>
      </c>
      <c r="O20" s="5">
        <v>41</v>
      </c>
      <c r="P20" s="1">
        <f>_xlfn.STDEV.P(H20:O20)</f>
        <v>15.152866890460036</v>
      </c>
      <c r="R20" s="1">
        <f t="shared" si="0"/>
        <v>26</v>
      </c>
      <c r="S20" s="1">
        <f t="shared" si="1"/>
        <v>13</v>
      </c>
      <c r="W20" s="1" t="s">
        <v>18</v>
      </c>
      <c r="Y20" s="15" t="s">
        <v>24</v>
      </c>
      <c r="Z20" s="16"/>
      <c r="AA20" s="13">
        <v>8</v>
      </c>
    </row>
    <row r="21" spans="3:35">
      <c r="C21" s="1">
        <v>19</v>
      </c>
      <c r="D21" s="2">
        <v>8</v>
      </c>
      <c r="E21" s="3">
        <v>52</v>
      </c>
      <c r="F21" s="4">
        <f>E21/D21</f>
        <v>6.5</v>
      </c>
      <c r="H21" s="5">
        <v>5</v>
      </c>
      <c r="I21" s="5">
        <v>8</v>
      </c>
      <c r="J21" s="5">
        <v>19</v>
      </c>
      <c r="K21" s="5">
        <v>20</v>
      </c>
      <c r="L21" s="5">
        <v>22</v>
      </c>
      <c r="M21" s="5">
        <v>23</v>
      </c>
      <c r="N21" s="5">
        <v>29</v>
      </c>
      <c r="O21" s="5">
        <v>55</v>
      </c>
      <c r="P21" s="12">
        <f>_xlfn.STDEV.P(H21:O21)</f>
        <v>14.291059267947915</v>
      </c>
      <c r="Q21" s="12"/>
      <c r="R21" s="12">
        <f t="shared" si="0"/>
        <v>26</v>
      </c>
      <c r="S21" s="12">
        <f t="shared" si="1"/>
        <v>13</v>
      </c>
      <c r="T21" s="12"/>
      <c r="U21" s="12"/>
      <c r="V21" s="12"/>
      <c r="W21" s="1" t="s">
        <v>19</v>
      </c>
      <c r="Y21" s="14" t="s">
        <v>25</v>
      </c>
      <c r="Z21" s="14"/>
      <c r="AA21" s="13">
        <v>8</v>
      </c>
    </row>
    <row r="22" spans="3:35">
      <c r="C22" s="1">
        <v>20</v>
      </c>
      <c r="D22" s="2">
        <v>8</v>
      </c>
      <c r="E22" s="3">
        <v>52</v>
      </c>
      <c r="F22" s="4">
        <f>E22/D22</f>
        <v>6.5</v>
      </c>
      <c r="H22" s="5">
        <v>6</v>
      </c>
      <c r="I22" s="5">
        <v>12</v>
      </c>
      <c r="J22" s="5">
        <v>18</v>
      </c>
      <c r="K22" s="5">
        <v>21</v>
      </c>
      <c r="L22" s="5">
        <v>22</v>
      </c>
      <c r="M22" s="5">
        <v>23</v>
      </c>
      <c r="N22" s="5">
        <v>25</v>
      </c>
      <c r="O22" s="5">
        <v>26</v>
      </c>
      <c r="P22" s="1">
        <f>_xlfn.STDEV.P(H22:O22)</f>
        <v>6.4505329237203339</v>
      </c>
      <c r="R22" s="1">
        <f t="shared" si="0"/>
        <v>26</v>
      </c>
      <c r="S22" s="1">
        <f t="shared" si="1"/>
        <v>13</v>
      </c>
      <c r="W22" s="1" t="s">
        <v>26</v>
      </c>
      <c r="Y22" s="15" t="s">
        <v>9</v>
      </c>
      <c r="Z22" s="16"/>
      <c r="AA22" s="13">
        <v>8</v>
      </c>
    </row>
    <row r="24" spans="3:35">
      <c r="O24" s="22" t="s">
        <v>27</v>
      </c>
      <c r="P24" s="22"/>
      <c r="Q24" s="22"/>
    </row>
    <row r="25" spans="3:35">
      <c r="G25" s="1" t="s">
        <v>0</v>
      </c>
      <c r="H25" s="6" t="s">
        <v>28</v>
      </c>
      <c r="I25" s="6"/>
      <c r="J25" s="6"/>
      <c r="K25" s="6"/>
      <c r="L25" s="6"/>
      <c r="M25" s="6"/>
      <c r="N25" s="6"/>
      <c r="O25" s="6"/>
      <c r="P25" s="1" t="s">
        <v>29</v>
      </c>
      <c r="S25" s="1" t="s">
        <v>6</v>
      </c>
      <c r="T25" s="1" t="s">
        <v>30</v>
      </c>
      <c r="V25" s="7" t="s">
        <v>31</v>
      </c>
      <c r="W25" s="7" t="s">
        <v>32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3:35">
      <c r="F26" s="1">
        <v>2</v>
      </c>
      <c r="G26" s="2">
        <v>2</v>
      </c>
      <c r="H26" s="3">
        <v>1</v>
      </c>
      <c r="I26" s="3"/>
      <c r="J26" s="3"/>
      <c r="K26" s="3"/>
      <c r="L26" s="3"/>
      <c r="M26" s="3"/>
      <c r="N26" s="3"/>
      <c r="O26" s="6"/>
      <c r="P26" s="1">
        <f>_xlfn.STDEV.P(H26:O26)</f>
        <v>0</v>
      </c>
      <c r="Q26" s="1" t="b">
        <f>IF(S26&gt;P26,TRUE)</f>
        <v>1</v>
      </c>
      <c r="S26" s="1">
        <f t="shared" ref="S26:S44" si="3">S4</f>
        <v>1.5</v>
      </c>
      <c r="T26" s="1">
        <f>(G26*G26+G26)/4</f>
        <v>1.5</v>
      </c>
      <c r="V26" s="7">
        <f>SUM(H26:N26)</f>
        <v>1</v>
      </c>
      <c r="W26" s="7">
        <f>V26/(G26-1)</f>
        <v>1</v>
      </c>
      <c r="X26" s="7"/>
      <c r="Y26" s="8">
        <f>H26-W26</f>
        <v>0</v>
      </c>
      <c r="Z26" s="8"/>
      <c r="AA26" s="8"/>
      <c r="AB26" s="8"/>
      <c r="AC26" s="8"/>
      <c r="AD26" s="8"/>
      <c r="AE26" s="8"/>
      <c r="AF26" s="7"/>
      <c r="AG26" s="7"/>
      <c r="AH26" s="7"/>
      <c r="AI26" s="7"/>
    </row>
    <row r="27" spans="3:35">
      <c r="F27" s="1">
        <v>3</v>
      </c>
      <c r="G27" s="2">
        <v>3</v>
      </c>
      <c r="H27" s="3">
        <v>2</v>
      </c>
      <c r="I27" s="3">
        <v>1</v>
      </c>
      <c r="J27" s="3"/>
      <c r="K27" s="3"/>
      <c r="L27" s="3"/>
      <c r="M27" s="3"/>
      <c r="N27" s="3"/>
      <c r="O27" s="6"/>
      <c r="P27" s="1">
        <f t="shared" ref="P23:P63" si="4">_xlfn.STDEV.P(H27:O27)</f>
        <v>0.5</v>
      </c>
      <c r="Q27" s="1" t="b">
        <f t="shared" ref="Q26:Q44" si="5">IF(S27&gt;P27,TRUE)</f>
        <v>1</v>
      </c>
      <c r="S27" s="1">
        <f t="shared" si="3"/>
        <v>2.5</v>
      </c>
      <c r="T27" s="1">
        <f t="shared" ref="T27:T44" si="6">(G27*G27+G27)/4</f>
        <v>3</v>
      </c>
      <c r="V27" s="7">
        <f t="shared" ref="V27:V44" si="7">SUM(H27:N27)</f>
        <v>3</v>
      </c>
      <c r="W27" s="7">
        <f t="shared" ref="W27:W44" si="8">V27/(G27-1)</f>
        <v>1.5</v>
      </c>
      <c r="X27" s="7"/>
      <c r="Y27" s="8">
        <f>H27-W27</f>
        <v>0.5</v>
      </c>
      <c r="Z27" s="8">
        <f>I27-W27</f>
        <v>-0.5</v>
      </c>
      <c r="AA27" s="8"/>
      <c r="AB27" s="8"/>
      <c r="AC27" s="8"/>
      <c r="AD27" s="8"/>
      <c r="AE27" s="8"/>
      <c r="AF27" s="7"/>
      <c r="AG27" s="7"/>
      <c r="AH27" s="7"/>
      <c r="AI27" s="7"/>
    </row>
    <row r="28" spans="3:35">
      <c r="F28" s="1">
        <v>4</v>
      </c>
      <c r="G28" s="2">
        <v>3</v>
      </c>
      <c r="H28" s="3">
        <v>1</v>
      </c>
      <c r="I28" s="3">
        <v>1</v>
      </c>
      <c r="J28" s="3"/>
      <c r="K28" s="3"/>
      <c r="L28" s="3"/>
      <c r="M28" s="3"/>
      <c r="N28" s="3"/>
      <c r="O28" s="6"/>
      <c r="P28" s="1">
        <f t="shared" si="4"/>
        <v>0</v>
      </c>
      <c r="Q28" s="1" t="b">
        <f>IF(S28&gt;P28,TRUE)</f>
        <v>1</v>
      </c>
      <c r="S28" s="1">
        <f t="shared" si="3"/>
        <v>2.5</v>
      </c>
      <c r="T28" s="1">
        <f t="shared" si="6"/>
        <v>3</v>
      </c>
      <c r="V28" s="7">
        <f t="shared" si="7"/>
        <v>2</v>
      </c>
      <c r="W28" s="7">
        <f t="shared" si="8"/>
        <v>1</v>
      </c>
      <c r="X28" s="7"/>
      <c r="Y28" s="8">
        <f>H28-W28</f>
        <v>0</v>
      </c>
      <c r="Z28" s="8">
        <f>I28-W28</f>
        <v>0</v>
      </c>
      <c r="AA28" s="8"/>
      <c r="AB28" s="8"/>
      <c r="AC28" s="8"/>
      <c r="AD28" s="8"/>
      <c r="AE28" s="8"/>
      <c r="AF28" s="7"/>
      <c r="AG28" s="7"/>
      <c r="AH28" s="7"/>
      <c r="AI28" s="7"/>
    </row>
    <row r="29" spans="3:35">
      <c r="F29" s="1">
        <v>5</v>
      </c>
      <c r="G29" s="2">
        <v>4</v>
      </c>
      <c r="H29" s="3">
        <v>1</v>
      </c>
      <c r="I29" s="3">
        <v>6</v>
      </c>
      <c r="J29" s="3">
        <v>5</v>
      </c>
      <c r="K29" s="3"/>
      <c r="L29" s="3"/>
      <c r="M29" s="3"/>
      <c r="N29" s="3"/>
      <c r="O29" s="6"/>
      <c r="P29" s="1">
        <f>_xlfn.STDEV.P(H29:O29)</f>
        <v>2.1602468994692869</v>
      </c>
      <c r="Q29" s="1" t="b">
        <f>IF(S29&gt;P29,TRUE)</f>
        <v>1</v>
      </c>
      <c r="S29" s="1">
        <f t="shared" si="3"/>
        <v>4</v>
      </c>
      <c r="T29" s="1">
        <f t="shared" si="6"/>
        <v>5</v>
      </c>
      <c r="V29" s="7">
        <f t="shared" si="7"/>
        <v>12</v>
      </c>
      <c r="W29" s="7">
        <f t="shared" si="8"/>
        <v>4</v>
      </c>
      <c r="X29" s="7"/>
      <c r="Y29" s="8">
        <f>H29-W29</f>
        <v>-3</v>
      </c>
      <c r="Z29" s="8">
        <f>I29-W29</f>
        <v>2</v>
      </c>
      <c r="AA29" s="8">
        <f>J29-W29</f>
        <v>1</v>
      </c>
      <c r="AB29" s="8"/>
      <c r="AC29" s="8"/>
      <c r="AD29" s="8"/>
      <c r="AE29" s="8"/>
      <c r="AF29" s="7"/>
      <c r="AG29" s="7"/>
      <c r="AH29" s="7"/>
      <c r="AI29" s="7"/>
    </row>
    <row r="30" spans="3:35">
      <c r="F30" s="1">
        <v>6</v>
      </c>
      <c r="G30" s="2">
        <v>4</v>
      </c>
      <c r="H30" s="3">
        <v>3</v>
      </c>
      <c r="I30" s="3">
        <v>1</v>
      </c>
      <c r="J30" s="3">
        <v>1</v>
      </c>
      <c r="K30" s="3"/>
      <c r="L30" s="3"/>
      <c r="M30" s="3"/>
      <c r="N30" s="3"/>
      <c r="O30" s="6"/>
      <c r="P30" s="1">
        <f t="shared" si="4"/>
        <v>0.94280904158206336</v>
      </c>
      <c r="Q30" s="1" t="b">
        <f t="shared" si="5"/>
        <v>1</v>
      </c>
      <c r="S30" s="1">
        <f t="shared" si="3"/>
        <v>4</v>
      </c>
      <c r="T30" s="1">
        <f t="shared" si="6"/>
        <v>5</v>
      </c>
      <c r="V30" s="7">
        <f t="shared" si="7"/>
        <v>5</v>
      </c>
      <c r="W30" s="7">
        <f t="shared" si="8"/>
        <v>1.6666666666666667</v>
      </c>
      <c r="X30" s="7"/>
      <c r="Y30" s="8">
        <f>H30-W30</f>
        <v>1.3333333333333333</v>
      </c>
      <c r="Z30" s="8">
        <f t="shared" ref="Z30:Z44" si="9">I30-W30</f>
        <v>-0.66666666666666674</v>
      </c>
      <c r="AA30" s="8">
        <f>J30-W30</f>
        <v>-0.66666666666666674</v>
      </c>
      <c r="AB30" s="8"/>
      <c r="AC30" s="8"/>
      <c r="AD30" s="8"/>
      <c r="AE30" s="8"/>
      <c r="AF30" s="7"/>
      <c r="AG30" s="7"/>
      <c r="AH30" s="7"/>
      <c r="AI30" s="7"/>
    </row>
    <row r="31" spans="3:35">
      <c r="F31" s="1">
        <v>7</v>
      </c>
      <c r="G31" s="2">
        <v>4</v>
      </c>
      <c r="H31" s="3">
        <v>2</v>
      </c>
      <c r="I31" s="3">
        <v>1</v>
      </c>
      <c r="J31" s="3">
        <v>2</v>
      </c>
      <c r="K31" s="3"/>
      <c r="L31" s="3"/>
      <c r="M31" s="3"/>
      <c r="N31" s="3"/>
      <c r="O31" s="6"/>
      <c r="P31" s="1">
        <f t="shared" si="4"/>
        <v>0.47140452079103168</v>
      </c>
      <c r="Q31" s="1" t="b">
        <f t="shared" si="5"/>
        <v>1</v>
      </c>
      <c r="S31" s="1">
        <f t="shared" si="3"/>
        <v>4</v>
      </c>
      <c r="T31" s="1">
        <f t="shared" si="6"/>
        <v>5</v>
      </c>
      <c r="V31" s="7">
        <f t="shared" si="7"/>
        <v>5</v>
      </c>
      <c r="W31" s="7">
        <f t="shared" si="8"/>
        <v>1.6666666666666667</v>
      </c>
      <c r="X31" s="7"/>
      <c r="Y31" s="8">
        <f>H31-W31</f>
        <v>0.33333333333333326</v>
      </c>
      <c r="Z31" s="8">
        <f t="shared" si="9"/>
        <v>-0.66666666666666674</v>
      </c>
      <c r="AA31" s="8">
        <f>J31-W31</f>
        <v>0.33333333333333326</v>
      </c>
      <c r="AB31" s="8"/>
      <c r="AC31" s="8"/>
      <c r="AD31" s="8"/>
      <c r="AE31" s="8"/>
      <c r="AF31" s="7"/>
      <c r="AG31" s="7"/>
      <c r="AH31" s="7"/>
      <c r="AI31" s="7"/>
    </row>
    <row r="32" spans="3:35">
      <c r="F32" s="1">
        <v>8</v>
      </c>
      <c r="G32" s="2">
        <v>5</v>
      </c>
      <c r="H32" s="3">
        <f>I10-H10</f>
        <v>4</v>
      </c>
      <c r="I32" s="3">
        <f>J10-I10</f>
        <v>2</v>
      </c>
      <c r="J32" s="3">
        <f>K10-J10</f>
        <v>1</v>
      </c>
      <c r="K32" s="3">
        <f>L10-K10</f>
        <v>2</v>
      </c>
      <c r="L32" s="3"/>
      <c r="M32" s="3"/>
      <c r="N32" s="3"/>
      <c r="O32" s="6"/>
      <c r="P32" s="1">
        <f t="shared" si="4"/>
        <v>1.0897247358851685</v>
      </c>
      <c r="Q32" s="1" t="b">
        <f t="shared" si="5"/>
        <v>1</v>
      </c>
      <c r="S32" s="1">
        <f t="shared" si="3"/>
        <v>6</v>
      </c>
      <c r="T32" s="1">
        <f t="shared" si="6"/>
        <v>7.5</v>
      </c>
      <c r="V32" s="7">
        <f t="shared" si="7"/>
        <v>9</v>
      </c>
      <c r="W32" s="7">
        <f t="shared" si="8"/>
        <v>2.25</v>
      </c>
      <c r="X32" s="7"/>
      <c r="Y32" s="8">
        <f t="shared" ref="Y30:AC44" si="10">H32-W32</f>
        <v>1.75</v>
      </c>
      <c r="Z32" s="8">
        <f t="shared" si="9"/>
        <v>-0.25</v>
      </c>
      <c r="AA32" s="8">
        <f t="shared" ref="AA32:AA44" si="11">J32-W32</f>
        <v>-1.25</v>
      </c>
      <c r="AB32" s="8">
        <f>K32-W32</f>
        <v>-0.25</v>
      </c>
      <c r="AC32" s="8"/>
      <c r="AD32" s="8"/>
      <c r="AE32" s="8"/>
      <c r="AF32" s="7"/>
      <c r="AG32" s="7"/>
      <c r="AH32" s="7"/>
      <c r="AI32" s="7"/>
    </row>
    <row r="33" spans="6:35">
      <c r="F33" s="1">
        <v>9</v>
      </c>
      <c r="G33" s="2">
        <v>6</v>
      </c>
      <c r="H33" s="3">
        <f>I11-H11</f>
        <v>4</v>
      </c>
      <c r="I33" s="3">
        <f>J11-I11</f>
        <v>4</v>
      </c>
      <c r="J33" s="3">
        <f>K11-J11</f>
        <v>2</v>
      </c>
      <c r="K33" s="3">
        <f>L11-K11</f>
        <v>1</v>
      </c>
      <c r="L33" s="3">
        <f>M11-L11</f>
        <v>2</v>
      </c>
      <c r="M33" s="3"/>
      <c r="N33" s="3"/>
      <c r="O33" s="6"/>
      <c r="P33" s="1">
        <f t="shared" si="4"/>
        <v>1.2</v>
      </c>
      <c r="Q33" s="1" t="b">
        <f t="shared" si="5"/>
        <v>1</v>
      </c>
      <c r="S33" s="1">
        <f t="shared" si="3"/>
        <v>8</v>
      </c>
      <c r="T33" s="1">
        <f t="shared" si="6"/>
        <v>10.5</v>
      </c>
      <c r="V33" s="7">
        <f t="shared" si="7"/>
        <v>13</v>
      </c>
      <c r="W33" s="7">
        <f t="shared" si="8"/>
        <v>2.6</v>
      </c>
      <c r="X33" s="7"/>
      <c r="Y33" s="8">
        <f t="shared" si="10"/>
        <v>1.4</v>
      </c>
      <c r="Z33" s="8">
        <f t="shared" si="9"/>
        <v>1.4</v>
      </c>
      <c r="AA33" s="8">
        <f t="shared" si="11"/>
        <v>-0.60000000000000009</v>
      </c>
      <c r="AB33" s="8">
        <f t="shared" ref="AB33:AB44" si="12">K33-W33</f>
        <v>-1.6</v>
      </c>
      <c r="AC33" s="8">
        <f>L33-W33</f>
        <v>-0.60000000000000009</v>
      </c>
      <c r="AD33" s="8"/>
      <c r="AE33" s="8"/>
      <c r="AF33" s="7"/>
      <c r="AG33" s="7"/>
      <c r="AH33" s="7"/>
      <c r="AI33" s="7"/>
    </row>
    <row r="34" spans="6:35">
      <c r="F34" s="1">
        <v>10</v>
      </c>
      <c r="G34" s="2">
        <v>6</v>
      </c>
      <c r="H34" s="3">
        <f t="shared" ref="H34:L34" si="13">I12-H12</f>
        <v>2</v>
      </c>
      <c r="I34" s="3">
        <f t="shared" si="13"/>
        <v>5</v>
      </c>
      <c r="J34" s="3">
        <f t="shared" si="13"/>
        <v>1</v>
      </c>
      <c r="K34" s="3">
        <f t="shared" si="13"/>
        <v>2</v>
      </c>
      <c r="L34" s="3">
        <f t="shared" si="13"/>
        <v>1</v>
      </c>
      <c r="M34" s="3"/>
      <c r="N34" s="3"/>
      <c r="O34" s="6"/>
      <c r="P34" s="1">
        <f t="shared" si="4"/>
        <v>1.4696938456699069</v>
      </c>
      <c r="Q34" s="1" t="b">
        <f t="shared" si="5"/>
        <v>1</v>
      </c>
      <c r="S34" s="1">
        <f t="shared" si="3"/>
        <v>8</v>
      </c>
      <c r="T34" s="1">
        <f t="shared" si="6"/>
        <v>10.5</v>
      </c>
      <c r="V34" s="7">
        <f t="shared" si="7"/>
        <v>11</v>
      </c>
      <c r="W34" s="7">
        <f t="shared" si="8"/>
        <v>2.2000000000000002</v>
      </c>
      <c r="X34" s="7"/>
      <c r="Y34" s="8">
        <f t="shared" si="10"/>
        <v>-0.20000000000000018</v>
      </c>
      <c r="Z34" s="8">
        <f t="shared" si="9"/>
        <v>2.8</v>
      </c>
      <c r="AA34" s="8">
        <f t="shared" si="11"/>
        <v>-1.2000000000000002</v>
      </c>
      <c r="AB34" s="8">
        <f t="shared" si="12"/>
        <v>-0.20000000000000018</v>
      </c>
      <c r="AC34" s="8">
        <f t="shared" ref="AC34:AC44" si="14">L34-W34</f>
        <v>-1.2000000000000002</v>
      </c>
      <c r="AD34" s="8"/>
      <c r="AE34" s="8"/>
      <c r="AF34" s="7"/>
      <c r="AG34" s="7"/>
      <c r="AH34" s="7"/>
      <c r="AI34" s="7"/>
    </row>
    <row r="35" spans="6:35">
      <c r="F35" s="1">
        <v>11</v>
      </c>
      <c r="G35" s="2">
        <v>7</v>
      </c>
      <c r="H35" s="3">
        <f t="shared" ref="H35:L35" si="15">I13-H13</f>
        <v>9</v>
      </c>
      <c r="I35" s="3">
        <f t="shared" si="15"/>
        <v>2</v>
      </c>
      <c r="J35" s="3">
        <f t="shared" si="15"/>
        <v>1</v>
      </c>
      <c r="K35" s="3">
        <f t="shared" si="15"/>
        <v>4</v>
      </c>
      <c r="L35" s="3">
        <f t="shared" si="15"/>
        <v>1</v>
      </c>
      <c r="M35" s="3">
        <f t="shared" ref="M35:N35" si="16">N13-M13</f>
        <v>2</v>
      </c>
      <c r="N35" s="3"/>
      <c r="O35" s="6"/>
      <c r="P35" s="1">
        <f t="shared" si="4"/>
        <v>2.7938424357067015</v>
      </c>
      <c r="Q35" s="1" t="b">
        <f t="shared" si="5"/>
        <v>1</v>
      </c>
      <c r="S35" s="1">
        <f t="shared" si="3"/>
        <v>10</v>
      </c>
      <c r="T35" s="1">
        <f t="shared" si="6"/>
        <v>14</v>
      </c>
      <c r="V35" s="7">
        <f t="shared" si="7"/>
        <v>19</v>
      </c>
      <c r="W35" s="7">
        <f t="shared" si="8"/>
        <v>3.1666666666666665</v>
      </c>
      <c r="X35" s="7"/>
      <c r="Y35" s="8">
        <f t="shared" si="10"/>
        <v>5.8333333333333339</v>
      </c>
      <c r="Z35" s="8">
        <f t="shared" si="9"/>
        <v>-1.1666666666666665</v>
      </c>
      <c r="AA35" s="8">
        <f t="shared" si="11"/>
        <v>-2.1666666666666665</v>
      </c>
      <c r="AB35" s="8">
        <f t="shared" si="12"/>
        <v>0.83333333333333348</v>
      </c>
      <c r="AC35" s="8">
        <f t="shared" si="14"/>
        <v>-2.1666666666666665</v>
      </c>
      <c r="AD35" s="8">
        <f>M35-W35</f>
        <v>-1.1666666666666665</v>
      </c>
      <c r="AE35" s="8"/>
      <c r="AF35" s="7"/>
      <c r="AG35" s="7"/>
      <c r="AH35" s="7"/>
      <c r="AI35" s="7"/>
    </row>
    <row r="36" spans="6:35">
      <c r="F36" s="1">
        <v>12</v>
      </c>
      <c r="G36" s="2">
        <v>7</v>
      </c>
      <c r="H36" s="3">
        <f t="shared" ref="H36:L36" si="17">I14-H14</f>
        <v>11</v>
      </c>
      <c r="I36" s="3">
        <f t="shared" si="17"/>
        <v>1</v>
      </c>
      <c r="J36" s="3">
        <f t="shared" si="17"/>
        <v>2</v>
      </c>
      <c r="K36" s="3">
        <f t="shared" si="17"/>
        <v>1</v>
      </c>
      <c r="L36" s="3">
        <f t="shared" si="17"/>
        <v>5</v>
      </c>
      <c r="M36" s="3">
        <f t="shared" ref="M36:N36" si="18">N14-M14</f>
        <v>1</v>
      </c>
      <c r="N36" s="3"/>
      <c r="O36" s="6"/>
      <c r="P36" s="1">
        <f t="shared" si="4"/>
        <v>3.640054944640259</v>
      </c>
      <c r="Q36" s="1" t="b">
        <f t="shared" si="5"/>
        <v>1</v>
      </c>
      <c r="S36" s="1">
        <f t="shared" si="3"/>
        <v>10</v>
      </c>
      <c r="T36" s="1">
        <f t="shared" si="6"/>
        <v>14</v>
      </c>
      <c r="V36" s="7">
        <f t="shared" si="7"/>
        <v>21</v>
      </c>
      <c r="W36" s="7">
        <f t="shared" si="8"/>
        <v>3.5</v>
      </c>
      <c r="X36" s="7"/>
      <c r="Y36" s="8">
        <f>H36-W36</f>
        <v>7.5</v>
      </c>
      <c r="Z36" s="8">
        <f>I36-W36</f>
        <v>-2.5</v>
      </c>
      <c r="AA36" s="8">
        <f t="shared" si="11"/>
        <v>-1.5</v>
      </c>
      <c r="AB36" s="8">
        <f>K36-W36</f>
        <v>-2.5</v>
      </c>
      <c r="AC36" s="8">
        <f t="shared" si="14"/>
        <v>1.5</v>
      </c>
      <c r="AD36" s="8">
        <f t="shared" ref="AD36:AD44" si="19">M36-W36</f>
        <v>-2.5</v>
      </c>
      <c r="AE36" s="8"/>
      <c r="AF36" s="7"/>
      <c r="AG36" s="7"/>
      <c r="AH36" s="7"/>
      <c r="AI36" s="7"/>
    </row>
    <row r="37" spans="6:35">
      <c r="F37" s="1">
        <v>13</v>
      </c>
      <c r="G37" s="2">
        <v>7</v>
      </c>
      <c r="H37" s="3">
        <f t="shared" ref="H37:L37" si="20">I15-H15</f>
        <v>4</v>
      </c>
      <c r="I37" s="3">
        <f t="shared" si="20"/>
        <v>4</v>
      </c>
      <c r="J37" s="3">
        <f t="shared" si="20"/>
        <v>4</v>
      </c>
      <c r="K37" s="3">
        <f t="shared" si="20"/>
        <v>2</v>
      </c>
      <c r="L37" s="3">
        <f t="shared" si="20"/>
        <v>1</v>
      </c>
      <c r="M37" s="3">
        <f t="shared" ref="M37:N37" si="21">N15-M15</f>
        <v>2</v>
      </c>
      <c r="N37" s="3"/>
      <c r="O37" s="6"/>
      <c r="P37" s="1">
        <f t="shared" si="4"/>
        <v>1.2133516482134197</v>
      </c>
      <c r="Q37" s="1" t="b">
        <f t="shared" si="5"/>
        <v>1</v>
      </c>
      <c r="S37" s="1">
        <f t="shared" si="3"/>
        <v>10</v>
      </c>
      <c r="T37" s="1">
        <f t="shared" si="6"/>
        <v>14</v>
      </c>
      <c r="V37" s="7">
        <f t="shared" si="7"/>
        <v>17</v>
      </c>
      <c r="W37" s="7">
        <f t="shared" si="8"/>
        <v>2.8333333333333335</v>
      </c>
      <c r="X37" s="7"/>
      <c r="Y37" s="8">
        <f t="shared" si="10"/>
        <v>1.1666666666666665</v>
      </c>
      <c r="Z37" s="8">
        <f t="shared" si="9"/>
        <v>1.1666666666666665</v>
      </c>
      <c r="AA37" s="8">
        <f t="shared" si="11"/>
        <v>1.1666666666666665</v>
      </c>
      <c r="AB37" s="8">
        <f t="shared" si="12"/>
        <v>-0.83333333333333348</v>
      </c>
      <c r="AC37" s="8">
        <f t="shared" si="14"/>
        <v>-1.8333333333333335</v>
      </c>
      <c r="AD37" s="8">
        <f t="shared" si="19"/>
        <v>-0.83333333333333348</v>
      </c>
      <c r="AE37" s="8"/>
      <c r="AF37" s="7"/>
      <c r="AG37" s="7"/>
      <c r="AH37" s="7"/>
      <c r="AI37" s="7"/>
    </row>
    <row r="38" spans="6:35">
      <c r="F38" s="1">
        <v>14</v>
      </c>
      <c r="G38" s="2">
        <v>7</v>
      </c>
      <c r="H38" s="3">
        <f t="shared" ref="H38:L38" si="22">I16-H16</f>
        <v>5</v>
      </c>
      <c r="I38" s="3">
        <f t="shared" si="22"/>
        <v>5</v>
      </c>
      <c r="J38" s="3">
        <f t="shared" si="22"/>
        <v>2</v>
      </c>
      <c r="K38" s="3">
        <f t="shared" si="22"/>
        <v>1</v>
      </c>
      <c r="L38" s="3">
        <f t="shared" si="22"/>
        <v>1</v>
      </c>
      <c r="M38" s="3">
        <f t="shared" ref="M38:N38" si="23">N16-M16</f>
        <v>2</v>
      </c>
      <c r="N38" s="3"/>
      <c r="O38" s="6"/>
      <c r="P38" s="1">
        <f t="shared" si="4"/>
        <v>1.699673171197595</v>
      </c>
      <c r="Q38" s="1" t="b">
        <f t="shared" si="5"/>
        <v>1</v>
      </c>
      <c r="S38" s="1">
        <f t="shared" si="3"/>
        <v>10</v>
      </c>
      <c r="T38" s="1">
        <f t="shared" si="6"/>
        <v>14</v>
      </c>
      <c r="V38" s="7">
        <f t="shared" si="7"/>
        <v>16</v>
      </c>
      <c r="W38" s="7">
        <f t="shared" si="8"/>
        <v>2.6666666666666665</v>
      </c>
      <c r="X38" s="7"/>
      <c r="Y38" s="8">
        <f t="shared" si="10"/>
        <v>2.3333333333333335</v>
      </c>
      <c r="Z38" s="8">
        <f t="shared" si="9"/>
        <v>2.3333333333333335</v>
      </c>
      <c r="AA38" s="8">
        <f t="shared" si="11"/>
        <v>-0.66666666666666652</v>
      </c>
      <c r="AB38" s="8">
        <f t="shared" si="12"/>
        <v>-1.6666666666666665</v>
      </c>
      <c r="AC38" s="8">
        <f t="shared" si="14"/>
        <v>-1.6666666666666665</v>
      </c>
      <c r="AD38" s="8">
        <f t="shared" si="19"/>
        <v>-0.66666666666666652</v>
      </c>
      <c r="AE38" s="8"/>
      <c r="AF38" s="7"/>
      <c r="AG38" s="7"/>
      <c r="AH38" s="7"/>
      <c r="AI38" s="7"/>
    </row>
    <row r="39" spans="6:35">
      <c r="F39" s="1">
        <v>15</v>
      </c>
      <c r="G39" s="2">
        <v>7</v>
      </c>
      <c r="H39" s="3">
        <f t="shared" ref="H39:L39" si="24">I17-H17</f>
        <v>6</v>
      </c>
      <c r="I39" s="3">
        <f t="shared" si="24"/>
        <v>2</v>
      </c>
      <c r="J39" s="3">
        <f t="shared" si="24"/>
        <v>4</v>
      </c>
      <c r="K39" s="3">
        <f t="shared" si="24"/>
        <v>2</v>
      </c>
      <c r="L39" s="3">
        <f t="shared" si="24"/>
        <v>1</v>
      </c>
      <c r="M39" s="3">
        <f t="shared" ref="M39:N39" si="25">N17-M17</f>
        <v>20</v>
      </c>
      <c r="N39" s="3"/>
      <c r="O39" s="6"/>
      <c r="P39" s="1">
        <f t="shared" si="4"/>
        <v>6.5425954754635072</v>
      </c>
      <c r="Q39" s="1" t="b">
        <f t="shared" si="5"/>
        <v>1</v>
      </c>
      <c r="S39" s="1">
        <f t="shared" si="3"/>
        <v>10</v>
      </c>
      <c r="T39" s="1">
        <f t="shared" si="6"/>
        <v>14</v>
      </c>
      <c r="V39" s="7">
        <f t="shared" si="7"/>
        <v>35</v>
      </c>
      <c r="W39" s="7">
        <f t="shared" si="8"/>
        <v>5.833333333333333</v>
      </c>
      <c r="X39" s="7"/>
      <c r="Y39" s="8">
        <f>H39-W39</f>
        <v>0.16666666666666696</v>
      </c>
      <c r="Z39" s="8">
        <f t="shared" si="9"/>
        <v>-3.833333333333333</v>
      </c>
      <c r="AA39" s="8">
        <f t="shared" si="11"/>
        <v>-1.833333333333333</v>
      </c>
      <c r="AB39" s="8">
        <f t="shared" si="12"/>
        <v>-3.833333333333333</v>
      </c>
      <c r="AC39" s="8">
        <f t="shared" si="14"/>
        <v>-4.833333333333333</v>
      </c>
      <c r="AD39" s="8">
        <f t="shared" si="19"/>
        <v>14.166666666666668</v>
      </c>
      <c r="AE39" s="8"/>
      <c r="AF39" s="7"/>
      <c r="AG39" s="7"/>
      <c r="AH39" s="7"/>
      <c r="AI39" s="7"/>
    </row>
    <row r="40" spans="6:35">
      <c r="F40" s="1">
        <v>16</v>
      </c>
      <c r="G40" s="2">
        <v>7</v>
      </c>
      <c r="H40" s="3">
        <f t="shared" ref="H40:L40" si="26">I18-H18</f>
        <v>6</v>
      </c>
      <c r="I40" s="3">
        <f t="shared" si="26"/>
        <v>3</v>
      </c>
      <c r="J40" s="3">
        <f t="shared" si="26"/>
        <v>1</v>
      </c>
      <c r="K40" s="3">
        <f t="shared" si="26"/>
        <v>1</v>
      </c>
      <c r="L40" s="3">
        <f t="shared" si="26"/>
        <v>2</v>
      </c>
      <c r="M40" s="3">
        <f t="shared" ref="M40:N40" si="27">N18-M18</f>
        <v>1</v>
      </c>
      <c r="N40" s="3"/>
      <c r="O40" s="6"/>
      <c r="P40" s="1">
        <f t="shared" si="4"/>
        <v>1.7950549357115013</v>
      </c>
      <c r="Q40" s="1" t="b">
        <f t="shared" si="5"/>
        <v>1</v>
      </c>
      <c r="S40" s="1">
        <f t="shared" si="3"/>
        <v>10</v>
      </c>
      <c r="T40" s="1">
        <f t="shared" si="6"/>
        <v>14</v>
      </c>
      <c r="V40" s="7">
        <f t="shared" si="7"/>
        <v>14</v>
      </c>
      <c r="W40" s="7">
        <f t="shared" si="8"/>
        <v>2.3333333333333335</v>
      </c>
      <c r="X40" s="7"/>
      <c r="Y40" s="8">
        <f t="shared" si="10"/>
        <v>3.6666666666666665</v>
      </c>
      <c r="Z40" s="8">
        <f t="shared" si="9"/>
        <v>0.66666666666666652</v>
      </c>
      <c r="AA40" s="8">
        <f>J40-W40</f>
        <v>-1.3333333333333335</v>
      </c>
      <c r="AB40" s="8">
        <f t="shared" si="12"/>
        <v>-1.3333333333333335</v>
      </c>
      <c r="AC40" s="8">
        <f t="shared" si="14"/>
        <v>-0.33333333333333348</v>
      </c>
      <c r="AD40" s="8">
        <f t="shared" si="19"/>
        <v>-1.3333333333333335</v>
      </c>
      <c r="AE40" s="8"/>
      <c r="AF40" s="7"/>
      <c r="AG40" s="7"/>
      <c r="AH40" s="7"/>
      <c r="AI40" s="7"/>
    </row>
    <row r="41" spans="6:35">
      <c r="F41" s="1">
        <v>17</v>
      </c>
      <c r="G41" s="2">
        <v>7</v>
      </c>
      <c r="H41" s="3">
        <f t="shared" ref="H41:L41" si="28">I19-H19</f>
        <v>2</v>
      </c>
      <c r="I41" s="3">
        <f t="shared" si="28"/>
        <v>6</v>
      </c>
      <c r="J41" s="3">
        <f t="shared" si="28"/>
        <v>2</v>
      </c>
      <c r="K41" s="3">
        <f t="shared" si="28"/>
        <v>2</v>
      </c>
      <c r="L41" s="3">
        <f t="shared" si="28"/>
        <v>1</v>
      </c>
      <c r="M41" s="3">
        <f t="shared" ref="M41:N41" si="29">N19-M19</f>
        <v>20</v>
      </c>
      <c r="N41" s="3"/>
      <c r="O41" s="6"/>
      <c r="P41" s="1">
        <f t="shared" si="4"/>
        <v>6.6770752080033766</v>
      </c>
      <c r="Q41" s="1" t="b">
        <f t="shared" si="5"/>
        <v>1</v>
      </c>
      <c r="S41" s="1">
        <f t="shared" si="3"/>
        <v>10</v>
      </c>
      <c r="T41" s="1">
        <f t="shared" si="6"/>
        <v>14</v>
      </c>
      <c r="V41" s="7">
        <f t="shared" si="7"/>
        <v>33</v>
      </c>
      <c r="W41" s="7">
        <f t="shared" si="8"/>
        <v>5.5</v>
      </c>
      <c r="X41" s="7"/>
      <c r="Y41" s="8">
        <f t="shared" si="10"/>
        <v>-3.5</v>
      </c>
      <c r="Z41" s="8">
        <f>I41-W41</f>
        <v>0.5</v>
      </c>
      <c r="AA41" s="8">
        <f t="shared" si="11"/>
        <v>-3.5</v>
      </c>
      <c r="AB41" s="8">
        <f t="shared" si="12"/>
        <v>-3.5</v>
      </c>
      <c r="AC41" s="8">
        <f t="shared" si="14"/>
        <v>-4.5</v>
      </c>
      <c r="AD41" s="8">
        <f t="shared" si="19"/>
        <v>14.5</v>
      </c>
      <c r="AE41" s="8"/>
      <c r="AF41" s="7"/>
      <c r="AG41" s="7"/>
      <c r="AH41" s="7"/>
      <c r="AI41" s="7"/>
    </row>
    <row r="42" spans="6:35">
      <c r="F42" s="1">
        <v>18</v>
      </c>
      <c r="G42" s="2">
        <v>8</v>
      </c>
      <c r="H42" s="3">
        <f t="shared" ref="H42:L42" si="30">I20-H20</f>
        <v>2</v>
      </c>
      <c r="I42" s="3">
        <f t="shared" si="30"/>
        <v>2</v>
      </c>
      <c r="J42" s="3">
        <f t="shared" si="30"/>
        <v>1</v>
      </c>
      <c r="K42" s="3">
        <f t="shared" si="30"/>
        <v>18</v>
      </c>
      <c r="L42" s="3">
        <f t="shared" si="30"/>
        <v>1</v>
      </c>
      <c r="M42" s="3">
        <f t="shared" ref="M42:N42" si="31">N20-M20</f>
        <v>14</v>
      </c>
      <c r="N42" s="3">
        <f t="shared" si="31"/>
        <v>1</v>
      </c>
      <c r="O42" s="6"/>
      <c r="P42" s="1">
        <f t="shared" si="4"/>
        <v>6.6944997222057037</v>
      </c>
      <c r="Q42" s="1" t="b">
        <f t="shared" si="5"/>
        <v>1</v>
      </c>
      <c r="S42" s="1">
        <f t="shared" si="3"/>
        <v>13</v>
      </c>
      <c r="T42" s="1">
        <f t="shared" si="6"/>
        <v>18</v>
      </c>
      <c r="V42" s="7">
        <f t="shared" si="7"/>
        <v>39</v>
      </c>
      <c r="W42" s="7">
        <f t="shared" si="8"/>
        <v>5.5714285714285712</v>
      </c>
      <c r="X42" s="7"/>
      <c r="Y42" s="8">
        <f t="shared" si="10"/>
        <v>-3.5714285714285712</v>
      </c>
      <c r="Z42" s="8">
        <f t="shared" si="9"/>
        <v>-3.5714285714285712</v>
      </c>
      <c r="AA42" s="8">
        <f t="shared" si="11"/>
        <v>-4.5714285714285712</v>
      </c>
      <c r="AB42" s="8">
        <f t="shared" si="12"/>
        <v>12.428571428571429</v>
      </c>
      <c r="AC42" s="8">
        <f t="shared" si="14"/>
        <v>-4.5714285714285712</v>
      </c>
      <c r="AD42" s="8">
        <f t="shared" si="19"/>
        <v>8.4285714285714288</v>
      </c>
      <c r="AE42" s="8">
        <f>N42-W42</f>
        <v>-4.5714285714285712</v>
      </c>
      <c r="AF42" s="7"/>
      <c r="AG42" s="7"/>
      <c r="AH42" s="7"/>
      <c r="AI42" s="7"/>
    </row>
    <row r="43" spans="6:35">
      <c r="F43" s="1">
        <v>19</v>
      </c>
      <c r="G43" s="2">
        <v>8</v>
      </c>
      <c r="H43" s="3">
        <f t="shared" ref="H43:L43" si="32">I21-H21</f>
        <v>3</v>
      </c>
      <c r="I43" s="3">
        <f t="shared" si="32"/>
        <v>11</v>
      </c>
      <c r="J43" s="3">
        <f t="shared" si="32"/>
        <v>1</v>
      </c>
      <c r="K43" s="3">
        <f t="shared" si="32"/>
        <v>2</v>
      </c>
      <c r="L43" s="3">
        <f t="shared" si="32"/>
        <v>1</v>
      </c>
      <c r="M43" s="3">
        <f t="shared" ref="M43:N43" si="33">N21-M21</f>
        <v>6</v>
      </c>
      <c r="N43" s="3">
        <f>O21-N21</f>
        <v>26</v>
      </c>
      <c r="O43" s="6"/>
      <c r="P43" s="1">
        <f t="shared" si="4"/>
        <v>8.3739147941444827</v>
      </c>
      <c r="Q43" s="1" t="b">
        <f t="shared" si="5"/>
        <v>1</v>
      </c>
      <c r="S43" s="1">
        <f t="shared" si="3"/>
        <v>13</v>
      </c>
      <c r="T43" s="1">
        <f t="shared" si="6"/>
        <v>18</v>
      </c>
      <c r="V43" s="7">
        <f t="shared" si="7"/>
        <v>50</v>
      </c>
      <c r="W43" s="7">
        <f t="shared" si="8"/>
        <v>7.1428571428571432</v>
      </c>
      <c r="X43" s="7"/>
      <c r="Y43" s="8">
        <f t="shared" si="10"/>
        <v>-4.1428571428571432</v>
      </c>
      <c r="Z43" s="8">
        <f t="shared" si="9"/>
        <v>3.8571428571428568</v>
      </c>
      <c r="AA43" s="8">
        <f>J43-W43</f>
        <v>-6.1428571428571432</v>
      </c>
      <c r="AB43" s="8">
        <f t="shared" si="12"/>
        <v>-5.1428571428571432</v>
      </c>
      <c r="AC43" s="8">
        <f t="shared" si="14"/>
        <v>-6.1428571428571432</v>
      </c>
      <c r="AD43" s="8">
        <f t="shared" si="19"/>
        <v>-1.1428571428571432</v>
      </c>
      <c r="AE43" s="8">
        <f t="shared" ref="AE43:AE44" si="34">N43-W43</f>
        <v>18.857142857142858</v>
      </c>
      <c r="AF43" s="7"/>
      <c r="AG43" s="7"/>
      <c r="AH43" s="7"/>
      <c r="AI43" s="7"/>
    </row>
    <row r="44" spans="6:35">
      <c r="F44" s="1">
        <v>20</v>
      </c>
      <c r="G44" s="2">
        <v>8</v>
      </c>
      <c r="H44" s="3">
        <f t="shared" ref="H44:L44" si="35">I22-H22</f>
        <v>6</v>
      </c>
      <c r="I44" s="3">
        <f t="shared" si="35"/>
        <v>6</v>
      </c>
      <c r="J44" s="3">
        <f t="shared" si="35"/>
        <v>3</v>
      </c>
      <c r="K44" s="3">
        <f t="shared" si="35"/>
        <v>1</v>
      </c>
      <c r="L44" s="3">
        <f t="shared" si="35"/>
        <v>1</v>
      </c>
      <c r="M44" s="3">
        <f t="shared" ref="M44:N44" si="36">N22-M22</f>
        <v>2</v>
      </c>
      <c r="N44" s="3">
        <f t="shared" si="36"/>
        <v>1</v>
      </c>
      <c r="O44" s="6"/>
      <c r="P44" s="1">
        <f t="shared" si="4"/>
        <v>2.0995626366712954</v>
      </c>
      <c r="Q44" s="1" t="b">
        <f t="shared" si="5"/>
        <v>1</v>
      </c>
      <c r="S44" s="1">
        <f t="shared" si="3"/>
        <v>13</v>
      </c>
      <c r="T44" s="1">
        <f t="shared" si="6"/>
        <v>18</v>
      </c>
      <c r="V44" s="7">
        <f t="shared" si="7"/>
        <v>20</v>
      </c>
      <c r="W44" s="7">
        <f>V44/(G44-1)</f>
        <v>2.8571428571428572</v>
      </c>
      <c r="X44" s="7"/>
      <c r="Y44" s="8">
        <f>H44-W44</f>
        <v>3.1428571428571428</v>
      </c>
      <c r="Z44" s="8">
        <f t="shared" si="9"/>
        <v>3.1428571428571428</v>
      </c>
      <c r="AA44" s="8">
        <f t="shared" si="11"/>
        <v>0.14285714285714279</v>
      </c>
      <c r="AB44" s="8">
        <f>K44-W44</f>
        <v>-1.8571428571428572</v>
      </c>
      <c r="AC44" s="8">
        <f t="shared" si="14"/>
        <v>-1.8571428571428572</v>
      </c>
      <c r="AD44" s="8">
        <f t="shared" si="19"/>
        <v>-0.85714285714285721</v>
      </c>
      <c r="AE44" s="8">
        <f>N44-W44</f>
        <v>-1.8571428571428572</v>
      </c>
      <c r="AF44" s="7"/>
      <c r="AG44" s="7"/>
      <c r="AH44" s="7"/>
      <c r="AI44" s="7"/>
    </row>
    <row r="45" spans="6:35">
      <c r="V45" s="7"/>
      <c r="W45" s="7"/>
      <c r="X45" s="7"/>
      <c r="Y45" s="9">
        <f>Y26*Y26</f>
        <v>0</v>
      </c>
      <c r="Z45" s="9">
        <f t="shared" ref="Z45:AE45" si="37">Z26*Z26</f>
        <v>0</v>
      </c>
      <c r="AA45" s="9">
        <f t="shared" si="37"/>
        <v>0</v>
      </c>
      <c r="AB45" s="9">
        <f t="shared" si="37"/>
        <v>0</v>
      </c>
      <c r="AC45" s="9">
        <f t="shared" si="37"/>
        <v>0</v>
      </c>
      <c r="AD45" s="9">
        <f t="shared" si="37"/>
        <v>0</v>
      </c>
      <c r="AE45" s="9">
        <f t="shared" si="37"/>
        <v>0</v>
      </c>
      <c r="AF45" s="7">
        <f>SUM(Y45:AE45)</f>
        <v>0</v>
      </c>
      <c r="AG45" s="7">
        <f>AF45/1</f>
        <v>0</v>
      </c>
      <c r="AH45" s="10">
        <f>SQRT(AG45)</f>
        <v>0</v>
      </c>
      <c r="AI45" s="7">
        <f>AH45-P26</f>
        <v>0</v>
      </c>
    </row>
    <row r="46" spans="6:35">
      <c r="V46" s="7"/>
      <c r="W46" s="7"/>
      <c r="X46" s="7"/>
      <c r="Y46" s="9">
        <f>Y27*Y27</f>
        <v>0.25</v>
      </c>
      <c r="Z46" s="9">
        <f t="shared" ref="Y46:AE63" si="38">Z27*Z27</f>
        <v>0.25</v>
      </c>
      <c r="AA46" s="9">
        <f t="shared" si="38"/>
        <v>0</v>
      </c>
      <c r="AB46" s="9">
        <f t="shared" si="38"/>
        <v>0</v>
      </c>
      <c r="AC46" s="9">
        <f t="shared" si="38"/>
        <v>0</v>
      </c>
      <c r="AD46" s="9">
        <f t="shared" si="38"/>
        <v>0</v>
      </c>
      <c r="AE46" s="9">
        <f t="shared" si="38"/>
        <v>0</v>
      </c>
      <c r="AF46" s="7">
        <f>SUM(Y46:AE46)</f>
        <v>0.5</v>
      </c>
      <c r="AG46" s="7">
        <f>AF46/2</f>
        <v>0.25</v>
      </c>
      <c r="AH46" s="10">
        <f t="shared" ref="AH46:AH63" si="39">SQRT(AG46)</f>
        <v>0.5</v>
      </c>
      <c r="AI46" s="7">
        <f>AH46-P27</f>
        <v>0</v>
      </c>
    </row>
    <row r="47" spans="6:35">
      <c r="V47" s="7"/>
      <c r="W47" s="7"/>
      <c r="X47" s="7"/>
      <c r="Y47" s="9">
        <f>Y28*Y28</f>
        <v>0</v>
      </c>
      <c r="Z47" s="9">
        <f t="shared" si="38"/>
        <v>0</v>
      </c>
      <c r="AA47" s="9">
        <f t="shared" si="38"/>
        <v>0</v>
      </c>
      <c r="AB47" s="9">
        <f t="shared" si="38"/>
        <v>0</v>
      </c>
      <c r="AC47" s="9">
        <f t="shared" si="38"/>
        <v>0</v>
      </c>
      <c r="AD47" s="9">
        <f t="shared" si="38"/>
        <v>0</v>
      </c>
      <c r="AE47" s="9">
        <f t="shared" si="38"/>
        <v>0</v>
      </c>
      <c r="AF47" s="7">
        <f>SUM(Y47:AE47)</f>
        <v>0</v>
      </c>
      <c r="AG47" s="7">
        <f>AF47/2</f>
        <v>0</v>
      </c>
      <c r="AH47" s="10">
        <f t="shared" si="39"/>
        <v>0</v>
      </c>
      <c r="AI47" s="7">
        <f t="shared" ref="AI47:AI63" si="40">AH47-P28</f>
        <v>0</v>
      </c>
    </row>
    <row r="48" spans="6:35">
      <c r="V48" s="7"/>
      <c r="W48" s="7"/>
      <c r="X48" s="7"/>
      <c r="Y48" s="9">
        <f t="shared" si="38"/>
        <v>9</v>
      </c>
      <c r="Z48" s="9">
        <f>Z29*Z29</f>
        <v>4</v>
      </c>
      <c r="AA48" s="9">
        <f t="shared" si="38"/>
        <v>1</v>
      </c>
      <c r="AB48" s="9">
        <f t="shared" si="38"/>
        <v>0</v>
      </c>
      <c r="AC48" s="9">
        <f t="shared" si="38"/>
        <v>0</v>
      </c>
      <c r="AD48" s="9">
        <f t="shared" si="38"/>
        <v>0</v>
      </c>
      <c r="AE48" s="9">
        <f t="shared" si="38"/>
        <v>0</v>
      </c>
      <c r="AF48" s="7">
        <f>SUM(Y48:AE48)</f>
        <v>14</v>
      </c>
      <c r="AG48" s="7">
        <f>AF48/3</f>
        <v>4.666666666666667</v>
      </c>
      <c r="AH48" s="10">
        <f t="shared" si="39"/>
        <v>2.1602468994692869</v>
      </c>
      <c r="AI48" s="7">
        <f t="shared" si="40"/>
        <v>0</v>
      </c>
    </row>
    <row r="49" spans="22:35">
      <c r="V49" s="7"/>
      <c r="W49" s="7"/>
      <c r="X49" s="7"/>
      <c r="Y49" s="9">
        <f>Y30*Y30</f>
        <v>1.7777777777777777</v>
      </c>
      <c r="Z49" s="9">
        <f t="shared" ref="Z49:AE49" si="41">Z30*Z30</f>
        <v>0.44444444444444453</v>
      </c>
      <c r="AA49" s="9">
        <f t="shared" si="41"/>
        <v>0.44444444444444453</v>
      </c>
      <c r="AB49" s="9">
        <f t="shared" si="41"/>
        <v>0</v>
      </c>
      <c r="AC49" s="9">
        <f t="shared" si="41"/>
        <v>0</v>
      </c>
      <c r="AD49" s="9">
        <f t="shared" si="41"/>
        <v>0</v>
      </c>
      <c r="AE49" s="9">
        <f t="shared" si="41"/>
        <v>0</v>
      </c>
      <c r="AF49" s="7">
        <f>SUM(Y49:AE49)</f>
        <v>2.666666666666667</v>
      </c>
      <c r="AG49" s="7">
        <f t="shared" ref="AG49:AG50" si="42">AF49/3</f>
        <v>0.88888888888888895</v>
      </c>
      <c r="AH49" s="10">
        <f t="shared" si="39"/>
        <v>0.94280904158206336</v>
      </c>
      <c r="AI49" s="7">
        <f t="shared" si="40"/>
        <v>0</v>
      </c>
    </row>
    <row r="50" spans="22:35">
      <c r="V50" s="7"/>
      <c r="W50" s="7"/>
      <c r="X50" s="7"/>
      <c r="Y50" s="9">
        <f>Y31*Y31</f>
        <v>0.11111111111111106</v>
      </c>
      <c r="Z50" s="9">
        <f t="shared" si="38"/>
        <v>0.44444444444444453</v>
      </c>
      <c r="AA50" s="9">
        <f t="shared" si="38"/>
        <v>0.11111111111111106</v>
      </c>
      <c r="AB50" s="9">
        <f t="shared" si="38"/>
        <v>0</v>
      </c>
      <c r="AC50" s="9">
        <f t="shared" si="38"/>
        <v>0</v>
      </c>
      <c r="AD50" s="9">
        <f t="shared" si="38"/>
        <v>0</v>
      </c>
      <c r="AE50" s="9">
        <f t="shared" si="38"/>
        <v>0</v>
      </c>
      <c r="AF50" s="7">
        <f>SUM(Y50:AE50)</f>
        <v>0.66666666666666663</v>
      </c>
      <c r="AG50" s="7">
        <f t="shared" si="42"/>
        <v>0.22222222222222221</v>
      </c>
      <c r="AH50" s="10">
        <f t="shared" si="39"/>
        <v>0.47140452079103168</v>
      </c>
      <c r="AI50" s="7">
        <f t="shared" si="40"/>
        <v>0</v>
      </c>
    </row>
    <row r="51" spans="22:35">
      <c r="V51" s="7"/>
      <c r="W51" s="7"/>
      <c r="X51" s="7"/>
      <c r="Y51" s="9">
        <f>Y32*Y32</f>
        <v>3.0625</v>
      </c>
      <c r="Z51" s="9">
        <f t="shared" ref="Z51:AE51" si="43">Z32*Z32</f>
        <v>6.25E-2</v>
      </c>
      <c r="AA51" s="9">
        <f t="shared" si="43"/>
        <v>1.5625</v>
      </c>
      <c r="AB51" s="9">
        <f t="shared" si="43"/>
        <v>6.25E-2</v>
      </c>
      <c r="AC51" s="9">
        <f t="shared" si="43"/>
        <v>0</v>
      </c>
      <c r="AD51" s="9">
        <f t="shared" si="43"/>
        <v>0</v>
      </c>
      <c r="AE51" s="9">
        <f t="shared" si="43"/>
        <v>0</v>
      </c>
      <c r="AF51" s="7">
        <f>SUM(Y51:AE51)</f>
        <v>4.75</v>
      </c>
      <c r="AG51" s="7">
        <f>AF51/4</f>
        <v>1.1875</v>
      </c>
      <c r="AH51" s="10">
        <f t="shared" si="39"/>
        <v>1.0897247358851685</v>
      </c>
      <c r="AI51" s="7">
        <f t="shared" si="40"/>
        <v>0</v>
      </c>
    </row>
    <row r="52" spans="22:35">
      <c r="V52" s="7"/>
      <c r="W52" s="7"/>
      <c r="X52" s="7"/>
      <c r="Y52" s="9">
        <f t="shared" si="38"/>
        <v>1.9599999999999997</v>
      </c>
      <c r="Z52" s="9">
        <f t="shared" si="38"/>
        <v>1.9599999999999997</v>
      </c>
      <c r="AA52" s="9">
        <f t="shared" si="38"/>
        <v>0.3600000000000001</v>
      </c>
      <c r="AB52" s="9">
        <f t="shared" si="38"/>
        <v>2.5600000000000005</v>
      </c>
      <c r="AC52" s="9">
        <f t="shared" si="38"/>
        <v>0.3600000000000001</v>
      </c>
      <c r="AD52" s="9">
        <f t="shared" si="38"/>
        <v>0</v>
      </c>
      <c r="AE52" s="9">
        <f t="shared" si="38"/>
        <v>0</v>
      </c>
      <c r="AF52" s="7">
        <f>SUM(Y52:AE52)</f>
        <v>7.2</v>
      </c>
      <c r="AG52" s="7">
        <f>AF52/5</f>
        <v>1.44</v>
      </c>
      <c r="AH52" s="10">
        <f t="shared" si="39"/>
        <v>1.2</v>
      </c>
      <c r="AI52" s="7">
        <f t="shared" si="40"/>
        <v>0</v>
      </c>
    </row>
    <row r="53" spans="22:35">
      <c r="V53" s="7"/>
      <c r="W53" s="7"/>
      <c r="X53" s="7"/>
      <c r="Y53" s="9">
        <f t="shared" si="38"/>
        <v>4.000000000000007E-2</v>
      </c>
      <c r="Z53" s="9">
        <f t="shared" si="38"/>
        <v>7.839999999999999</v>
      </c>
      <c r="AA53" s="9">
        <f t="shared" si="38"/>
        <v>1.4400000000000004</v>
      </c>
      <c r="AB53" s="9">
        <f t="shared" si="38"/>
        <v>4.000000000000007E-2</v>
      </c>
      <c r="AC53" s="9">
        <f t="shared" si="38"/>
        <v>1.4400000000000004</v>
      </c>
      <c r="AD53" s="9">
        <f t="shared" si="38"/>
        <v>0</v>
      </c>
      <c r="AE53" s="9">
        <f t="shared" si="38"/>
        <v>0</v>
      </c>
      <c r="AF53" s="7">
        <f>SUM(Y53:AE53)</f>
        <v>10.8</v>
      </c>
      <c r="AG53" s="7">
        <f>AF53/5</f>
        <v>2.16</v>
      </c>
      <c r="AH53" s="10">
        <f t="shared" si="39"/>
        <v>1.4696938456699069</v>
      </c>
      <c r="AI53" s="7">
        <f t="shared" si="40"/>
        <v>0</v>
      </c>
    </row>
    <row r="54" spans="22:35">
      <c r="V54" s="7"/>
      <c r="W54" s="7"/>
      <c r="X54" s="7"/>
      <c r="Y54" s="9">
        <f t="shared" si="38"/>
        <v>34.027777777777786</v>
      </c>
      <c r="Z54" s="9">
        <f t="shared" si="38"/>
        <v>1.3611111111111107</v>
      </c>
      <c r="AA54" s="9">
        <f t="shared" si="38"/>
        <v>4.6944444444444438</v>
      </c>
      <c r="AB54" s="9">
        <f t="shared" si="38"/>
        <v>0.69444444444444464</v>
      </c>
      <c r="AC54" s="9">
        <f t="shared" si="38"/>
        <v>4.6944444444444438</v>
      </c>
      <c r="AD54" s="9">
        <f t="shared" si="38"/>
        <v>1.3611111111111107</v>
      </c>
      <c r="AE54" s="9">
        <f t="shared" si="38"/>
        <v>0</v>
      </c>
      <c r="AF54" s="7">
        <f>SUM(Y54:AE54)</f>
        <v>46.833333333333343</v>
      </c>
      <c r="AG54" s="7">
        <f>AF54/6</f>
        <v>7.8055555555555571</v>
      </c>
      <c r="AH54" s="10">
        <f t="shared" si="39"/>
        <v>2.793842435706702</v>
      </c>
      <c r="AI54" s="7">
        <f t="shared" si="40"/>
        <v>0</v>
      </c>
    </row>
    <row r="55" spans="22:35">
      <c r="V55" s="7"/>
      <c r="W55" s="7"/>
      <c r="X55" s="7"/>
      <c r="Y55" s="9">
        <f t="shared" si="38"/>
        <v>56.25</v>
      </c>
      <c r="Z55" s="9">
        <f t="shared" si="38"/>
        <v>6.25</v>
      </c>
      <c r="AA55" s="9">
        <f t="shared" si="38"/>
        <v>2.25</v>
      </c>
      <c r="AB55" s="9">
        <f t="shared" si="38"/>
        <v>6.25</v>
      </c>
      <c r="AC55" s="9">
        <f t="shared" si="38"/>
        <v>2.25</v>
      </c>
      <c r="AD55" s="9">
        <f t="shared" si="38"/>
        <v>6.25</v>
      </c>
      <c r="AE55" s="9">
        <f t="shared" si="38"/>
        <v>0</v>
      </c>
      <c r="AF55" s="7">
        <f>SUM(Y55:AE55)</f>
        <v>79.5</v>
      </c>
      <c r="AG55" s="7">
        <f t="shared" ref="AG55:AG60" si="44">AF55/6</f>
        <v>13.25</v>
      </c>
      <c r="AH55" s="10">
        <f t="shared" si="39"/>
        <v>3.640054944640259</v>
      </c>
      <c r="AI55" s="7">
        <f t="shared" si="40"/>
        <v>0</v>
      </c>
    </row>
    <row r="56" spans="22:35">
      <c r="V56" s="7"/>
      <c r="W56" s="7"/>
      <c r="X56" s="7"/>
      <c r="Y56" s="9">
        <f t="shared" si="38"/>
        <v>1.3611111111111107</v>
      </c>
      <c r="Z56" s="9">
        <f t="shared" si="38"/>
        <v>1.3611111111111107</v>
      </c>
      <c r="AA56" s="9">
        <f t="shared" si="38"/>
        <v>1.3611111111111107</v>
      </c>
      <c r="AB56" s="9">
        <f t="shared" si="38"/>
        <v>0.69444444444444464</v>
      </c>
      <c r="AC56" s="9">
        <f t="shared" si="38"/>
        <v>3.3611111111111116</v>
      </c>
      <c r="AD56" s="9">
        <f t="shared" si="38"/>
        <v>0.69444444444444464</v>
      </c>
      <c r="AE56" s="9">
        <f t="shared" si="38"/>
        <v>0</v>
      </c>
      <c r="AF56" s="7">
        <f>SUM(Y56:AE56)</f>
        <v>8.8333333333333339</v>
      </c>
      <c r="AG56" s="7">
        <f t="shared" si="44"/>
        <v>1.4722222222222223</v>
      </c>
      <c r="AH56" s="10">
        <f t="shared" si="39"/>
        <v>1.2133516482134197</v>
      </c>
      <c r="AI56" s="7">
        <f t="shared" si="40"/>
        <v>0</v>
      </c>
    </row>
    <row r="57" spans="22:35">
      <c r="V57" s="7"/>
      <c r="W57" s="7"/>
      <c r="X57" s="7"/>
      <c r="Y57" s="9">
        <f t="shared" si="38"/>
        <v>5.4444444444444455</v>
      </c>
      <c r="Z57" s="9">
        <f t="shared" si="38"/>
        <v>5.4444444444444455</v>
      </c>
      <c r="AA57" s="9">
        <f t="shared" si="38"/>
        <v>0.44444444444444425</v>
      </c>
      <c r="AB57" s="9">
        <f t="shared" si="38"/>
        <v>2.7777777777777772</v>
      </c>
      <c r="AC57" s="9">
        <f t="shared" si="38"/>
        <v>2.7777777777777772</v>
      </c>
      <c r="AD57" s="9">
        <f t="shared" si="38"/>
        <v>0.44444444444444425</v>
      </c>
      <c r="AE57" s="9">
        <f t="shared" si="38"/>
        <v>0</v>
      </c>
      <c r="AF57" s="7">
        <f>SUM(Y57:AE57)</f>
        <v>17.333333333333332</v>
      </c>
      <c r="AG57" s="7">
        <f t="shared" si="44"/>
        <v>2.8888888888888888</v>
      </c>
      <c r="AH57" s="10">
        <f t="shared" si="39"/>
        <v>1.699673171197595</v>
      </c>
      <c r="AI57" s="7">
        <f t="shared" si="40"/>
        <v>0</v>
      </c>
    </row>
    <row r="58" spans="22:35">
      <c r="V58" s="7"/>
      <c r="W58" s="7"/>
      <c r="X58" s="7"/>
      <c r="Y58" s="9">
        <f t="shared" si="38"/>
        <v>2.7777777777777877E-2</v>
      </c>
      <c r="Z58" s="9">
        <f t="shared" si="38"/>
        <v>14.694444444444443</v>
      </c>
      <c r="AA58" s="9">
        <f t="shared" si="38"/>
        <v>3.3611111111111098</v>
      </c>
      <c r="AB58" s="9">
        <f t="shared" si="38"/>
        <v>14.694444444444443</v>
      </c>
      <c r="AC58" s="9">
        <f t="shared" si="38"/>
        <v>23.361111111111107</v>
      </c>
      <c r="AD58" s="9">
        <f t="shared" si="38"/>
        <v>200.69444444444449</v>
      </c>
      <c r="AE58" s="9">
        <f t="shared" si="38"/>
        <v>0</v>
      </c>
      <c r="AF58" s="7">
        <f>SUM(Y58:AE58)</f>
        <v>256.83333333333337</v>
      </c>
      <c r="AG58" s="7">
        <f t="shared" si="44"/>
        <v>42.805555555555564</v>
      </c>
      <c r="AH58" s="10">
        <f t="shared" si="39"/>
        <v>6.5425954754635081</v>
      </c>
      <c r="AI58" s="7">
        <f t="shared" si="40"/>
        <v>0</v>
      </c>
    </row>
    <row r="59" spans="22:35">
      <c r="V59" s="7"/>
      <c r="W59" s="7"/>
      <c r="X59" s="7"/>
      <c r="Y59" s="9">
        <f t="shared" si="38"/>
        <v>13.444444444444443</v>
      </c>
      <c r="Z59" s="9">
        <f t="shared" si="38"/>
        <v>0.44444444444444425</v>
      </c>
      <c r="AA59" s="9">
        <f t="shared" si="38"/>
        <v>1.7777777777777781</v>
      </c>
      <c r="AB59" s="9">
        <f t="shared" si="38"/>
        <v>1.7777777777777781</v>
      </c>
      <c r="AC59" s="9">
        <f t="shared" si="38"/>
        <v>0.11111111111111122</v>
      </c>
      <c r="AD59" s="9">
        <f t="shared" si="38"/>
        <v>1.7777777777777781</v>
      </c>
      <c r="AE59" s="9">
        <f t="shared" si="38"/>
        <v>0</v>
      </c>
      <c r="AF59" s="7">
        <f>SUM(Y59:AE59)</f>
        <v>19.333333333333332</v>
      </c>
      <c r="AG59" s="7">
        <f t="shared" si="44"/>
        <v>3.2222222222222219</v>
      </c>
      <c r="AH59" s="10">
        <f t="shared" si="39"/>
        <v>1.7950549357115013</v>
      </c>
      <c r="AI59" s="7">
        <f t="shared" si="40"/>
        <v>0</v>
      </c>
    </row>
    <row r="60" spans="22:35">
      <c r="V60" s="7"/>
      <c r="W60" s="7"/>
      <c r="X60" s="7"/>
      <c r="Y60" s="9">
        <f t="shared" si="38"/>
        <v>12.25</v>
      </c>
      <c r="Z60" s="9">
        <f t="shared" si="38"/>
        <v>0.25</v>
      </c>
      <c r="AA60" s="9">
        <f t="shared" si="38"/>
        <v>12.25</v>
      </c>
      <c r="AB60" s="9">
        <f t="shared" si="38"/>
        <v>12.25</v>
      </c>
      <c r="AC60" s="9">
        <f t="shared" si="38"/>
        <v>20.25</v>
      </c>
      <c r="AD60" s="9">
        <f t="shared" si="38"/>
        <v>210.25</v>
      </c>
      <c r="AE60" s="9">
        <f t="shared" si="38"/>
        <v>0</v>
      </c>
      <c r="AF60" s="7">
        <f>SUM(Y60:AE60)</f>
        <v>267.5</v>
      </c>
      <c r="AG60" s="7">
        <f t="shared" si="44"/>
        <v>44.583333333333336</v>
      </c>
      <c r="AH60" s="10">
        <f t="shared" si="39"/>
        <v>6.6770752080033766</v>
      </c>
      <c r="AI60" s="7">
        <f t="shared" si="40"/>
        <v>0</v>
      </c>
    </row>
    <row r="61" spans="22:35">
      <c r="V61" s="7"/>
      <c r="W61" s="7"/>
      <c r="X61" s="7"/>
      <c r="Y61" s="9">
        <f t="shared" si="38"/>
        <v>12.755102040816325</v>
      </c>
      <c r="Z61" s="9">
        <f t="shared" si="38"/>
        <v>12.755102040816325</v>
      </c>
      <c r="AA61" s="9">
        <f t="shared" si="38"/>
        <v>20.897959183673468</v>
      </c>
      <c r="AB61" s="9">
        <f t="shared" si="38"/>
        <v>154.46938775510205</v>
      </c>
      <c r="AC61" s="9">
        <f t="shared" si="38"/>
        <v>20.897959183673468</v>
      </c>
      <c r="AD61" s="9">
        <f t="shared" si="38"/>
        <v>71.040816326530617</v>
      </c>
      <c r="AE61" s="9">
        <f t="shared" si="38"/>
        <v>20.897959183673468</v>
      </c>
      <c r="AF61" s="7">
        <f>SUM(Y61:AE61)</f>
        <v>313.71428571428572</v>
      </c>
      <c r="AG61" s="7">
        <f>AF61/7</f>
        <v>44.816326530612244</v>
      </c>
      <c r="AH61" s="10">
        <f t="shared" si="39"/>
        <v>6.6944997222057037</v>
      </c>
      <c r="AI61" s="7">
        <f t="shared" si="40"/>
        <v>0</v>
      </c>
    </row>
    <row r="62" spans="22:35">
      <c r="V62" s="7"/>
      <c r="W62" s="7"/>
      <c r="X62" s="7"/>
      <c r="Y62" s="9">
        <f t="shared" si="38"/>
        <v>17.163265306122451</v>
      </c>
      <c r="Z62" s="9">
        <f t="shared" si="38"/>
        <v>14.877551020408161</v>
      </c>
      <c r="AA62" s="9">
        <f t="shared" si="38"/>
        <v>37.734693877551024</v>
      </c>
      <c r="AB62" s="9">
        <f t="shared" si="38"/>
        <v>26.448979591836739</v>
      </c>
      <c r="AC62" s="9">
        <f t="shared" si="38"/>
        <v>37.734693877551024</v>
      </c>
      <c r="AD62" s="9">
        <f t="shared" si="38"/>
        <v>1.3061224489795926</v>
      </c>
      <c r="AE62" s="9">
        <f>AE43*AE43</f>
        <v>355.59183673469391</v>
      </c>
      <c r="AF62" s="7">
        <f>SUM(Y62:AE62)</f>
        <v>490.85714285714289</v>
      </c>
      <c r="AG62" s="7">
        <f t="shared" ref="AG62:AG63" si="45">AF62/7</f>
        <v>70.122448979591837</v>
      </c>
      <c r="AH62" s="10">
        <f t="shared" si="39"/>
        <v>8.3739147941444827</v>
      </c>
      <c r="AI62" s="7">
        <f t="shared" si="40"/>
        <v>0</v>
      </c>
    </row>
    <row r="63" spans="22:35">
      <c r="V63" s="7"/>
      <c r="W63" s="7"/>
      <c r="X63" s="7"/>
      <c r="Y63" s="9">
        <f t="shared" si="38"/>
        <v>9.8775510204081627</v>
      </c>
      <c r="Z63" s="9">
        <f t="shared" si="38"/>
        <v>9.8775510204081627</v>
      </c>
      <c r="AA63" s="9">
        <f t="shared" si="38"/>
        <v>2.0408163265306103E-2</v>
      </c>
      <c r="AB63" s="9">
        <f t="shared" si="38"/>
        <v>3.4489795918367347</v>
      </c>
      <c r="AC63" s="9">
        <f t="shared" si="38"/>
        <v>3.4489795918367347</v>
      </c>
      <c r="AD63" s="9">
        <f t="shared" si="38"/>
        <v>0.73469387755102056</v>
      </c>
      <c r="AE63" s="9">
        <f t="shared" si="38"/>
        <v>3.4489795918367347</v>
      </c>
      <c r="AF63" s="7">
        <f>SUM(Y63:AE63)</f>
        <v>30.857142857142858</v>
      </c>
      <c r="AG63" s="7">
        <f t="shared" si="45"/>
        <v>4.4081632653061229</v>
      </c>
      <c r="AH63" s="10">
        <f t="shared" si="39"/>
        <v>2.0995626366712958</v>
      </c>
      <c r="AI63" s="7">
        <f t="shared" si="40"/>
        <v>0</v>
      </c>
    </row>
  </sheetData>
  <mergeCells count="22">
    <mergeCell ref="Y18:Z18"/>
    <mergeCell ref="Y19:Z19"/>
    <mergeCell ref="Y20:Z20"/>
    <mergeCell ref="Y22:Z22"/>
    <mergeCell ref="Y2:Z2"/>
    <mergeCell ref="O24:Q24"/>
    <mergeCell ref="Y12:Z12"/>
    <mergeCell ref="Y13:Z13"/>
    <mergeCell ref="Y14:Z14"/>
    <mergeCell ref="Y15:Z15"/>
    <mergeCell ref="Y16:Z16"/>
    <mergeCell ref="Y17:Z17"/>
    <mergeCell ref="Y21:Z21"/>
    <mergeCell ref="Y3:Z3"/>
    <mergeCell ref="Y4:Z4"/>
    <mergeCell ref="Y5:Z5"/>
    <mergeCell ref="Y6:Z6"/>
    <mergeCell ref="Y7:Z7"/>
    <mergeCell ref="Y8:Z8"/>
    <mergeCell ref="Y9:Z9"/>
    <mergeCell ref="Y10:Z10"/>
    <mergeCell ref="Y11:Z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2024-12-07T17:54:22Z</dcterms:created>
  <dcterms:modified xsi:type="dcterms:W3CDTF">2025-01-19T09:56:12Z</dcterms:modified>
  <cp:category/>
  <cp:contentStatus/>
</cp:coreProperties>
</file>